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Folder 2001-2016\Folderi për vitin 2016\DRA\Raport per Bordin e BQK\Per Publikim\"/>
    </mc:Choice>
  </mc:AlternateContent>
  <bookViews>
    <workbookView xWindow="0" yWindow="0" windowWidth="28800" windowHeight="12300" tabRatio="965" firstSheet="1" activeTab="4"/>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G41" i="97" l="1"/>
  <c r="M11" i="153"/>
  <c r="M9" i="153"/>
  <c r="C35" i="97" l="1"/>
  <c r="L11" i="153" l="1"/>
  <c r="L9" i="153"/>
  <c r="B13" i="100" l="1"/>
  <c r="C13" i="100"/>
  <c r="D13" i="100"/>
  <c r="E13" i="100"/>
  <c r="B35" i="97" l="1"/>
  <c r="K11" i="153" l="1"/>
  <c r="K9" i="153"/>
  <c r="C41" i="97" l="1"/>
  <c r="E29" i="155" l="1"/>
  <c r="J11" i="153" l="1"/>
  <c r="I11" i="153"/>
  <c r="J9" i="153"/>
  <c r="I9" i="153"/>
  <c r="C24" i="130" l="1"/>
  <c r="H11" i="153" l="1"/>
  <c r="H9" i="153"/>
  <c r="G11" i="153"/>
  <c r="H31" i="170" l="1"/>
  <c r="H31" i="169"/>
  <c r="E28" i="96"/>
  <c r="E29" i="96"/>
  <c r="C21" i="100" l="1"/>
  <c r="B21" i="100"/>
  <c r="H31" i="168" l="1"/>
  <c r="D23" i="103"/>
  <c r="E21" i="100"/>
  <c r="D21" i="100"/>
  <c r="D25" i="125"/>
  <c r="D25" i="99"/>
  <c r="E29" i="146"/>
  <c r="E31" i="68"/>
  <c r="G9" i="153" l="1"/>
  <c r="E54" i="115"/>
  <c r="B41" i="97"/>
  <c r="C21" i="97"/>
  <c r="B21" i="97"/>
  <c r="B15" i="97"/>
  <c r="F11" i="153" l="1"/>
  <c r="F9" i="153"/>
  <c r="F23" i="103"/>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E11" i="153" l="1"/>
  <c r="E9" i="153"/>
  <c r="D25" i="133" l="1"/>
  <c r="D24" i="133"/>
  <c r="D11" i="153" l="1"/>
  <c r="D9" i="153"/>
  <c r="J29" i="162" l="1"/>
  <c r="K27" i="164"/>
  <c r="J29" i="163"/>
  <c r="J26" i="164"/>
  <c r="J28" i="163"/>
  <c r="J24" i="164"/>
  <c r="J22" i="164"/>
  <c r="J20" i="164"/>
  <c r="J18" i="164"/>
  <c r="J16" i="164"/>
  <c r="J14" i="164"/>
  <c r="J12" i="164"/>
  <c r="J8" i="164"/>
  <c r="J4" i="164"/>
  <c r="J27" i="164" s="1"/>
  <c r="J6" i="164"/>
  <c r="J4" i="161"/>
  <c r="J4" i="163"/>
  <c r="C11" i="153"/>
  <c r="B11" i="153"/>
  <c r="C9" i="153"/>
  <c r="B9" i="153"/>
  <c r="D12" i="130" l="1"/>
  <c r="E13" i="124"/>
  <c r="D41" i="97"/>
  <c r="D21" i="97"/>
  <c r="C15" i="97"/>
  <c r="G15" i="97" s="1"/>
  <c r="F15" i="116"/>
  <c r="E15" i="116"/>
  <c r="D15" i="116"/>
  <c r="F15" i="125"/>
  <c r="E15" i="125"/>
  <c r="D15" i="125"/>
  <c r="F17" i="99"/>
  <c r="D17" i="99"/>
  <c r="E17" i="99"/>
  <c r="F13" i="147"/>
  <c r="E13" i="146"/>
  <c r="E19" i="155"/>
  <c r="E18" i="96"/>
  <c r="E19" i="115"/>
  <c r="E16" i="115"/>
  <c r="E16" i="124"/>
  <c r="E19" i="124"/>
  <c r="F19" i="68"/>
  <c r="E19" i="68"/>
  <c r="E13" i="97"/>
  <c r="E12" i="97"/>
  <c r="D12" i="97"/>
  <c r="D13" i="97"/>
  <c r="F13" i="97" l="1"/>
  <c r="D15" i="97"/>
  <c r="E15" i="97"/>
  <c r="F12" i="97"/>
  <c r="F15" i="97" l="1"/>
  <c r="D14" i="127"/>
  <c r="D15" i="127"/>
  <c r="D16" i="127"/>
  <c r="D17" i="127"/>
  <c r="D18" i="127"/>
  <c r="D19" i="127"/>
  <c r="D20" i="127"/>
  <c r="D21" i="127"/>
  <c r="D22" i="127"/>
  <c r="D23" i="127"/>
  <c r="D24" i="127"/>
  <c r="D15" i="102"/>
  <c r="D14" i="102"/>
  <c r="D13" i="102"/>
  <c r="D12" i="102"/>
  <c r="D11" i="102"/>
  <c r="D23" i="102"/>
  <c r="E36" i="115"/>
  <c r="E37" i="115"/>
  <c r="E42" i="115"/>
  <c r="E39" i="115"/>
  <c r="E34" i="115"/>
  <c r="E13" i="115"/>
  <c r="E14" i="115"/>
  <c r="J7" i="162" l="1"/>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E20" i="96"/>
  <c r="D22" i="130" l="1"/>
  <c r="D15" i="130"/>
  <c r="D16" i="130"/>
  <c r="D17" i="130"/>
  <c r="D15" i="129"/>
  <c r="D16" i="129"/>
  <c r="D17" i="129"/>
  <c r="D18" i="129"/>
  <c r="D19" i="129"/>
  <c r="D20" i="129"/>
  <c r="D21" i="129"/>
  <c r="D23" i="129" l="1"/>
  <c r="D22" i="129"/>
  <c r="D13" i="129"/>
  <c r="D12" i="129"/>
  <c r="D11" i="129"/>
  <c r="C28" i="134" l="1"/>
  <c r="D15" i="131"/>
  <c r="B28" i="134"/>
  <c r="D21" i="125"/>
  <c r="G28" i="155"/>
  <c r="F28" i="155"/>
  <c r="E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1" i="68"/>
  <c r="E14" i="68"/>
  <c r="E16"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F54" i="115" l="1"/>
  <c r="G13" i="100"/>
  <c r="F39" i="97"/>
  <c r="F41" i="97" s="1"/>
  <c r="F31" i="68"/>
  <c r="F23" i="129"/>
  <c r="E23" i="101"/>
  <c r="E38" i="97"/>
  <c r="E23" i="129"/>
  <c r="E23" i="120"/>
  <c r="F23" i="101"/>
  <c r="D28" i="134"/>
  <c r="G31" i="68"/>
  <c r="D30" i="134"/>
  <c r="F25" i="125"/>
  <c r="D31" i="134"/>
  <c r="G20" i="146"/>
  <c r="G29" i="96"/>
  <c r="F19" i="97"/>
  <c r="F23" i="120"/>
  <c r="F23" i="102"/>
  <c r="H21" i="100"/>
  <c r="F42" i="116"/>
  <c r="F25" i="116"/>
  <c r="G29" i="155"/>
  <c r="G11" i="115"/>
  <c r="G31" i="124"/>
  <c r="G11" i="68"/>
  <c r="E23" i="131"/>
  <c r="G24" i="126"/>
  <c r="G21" i="100"/>
  <c r="D26" i="134"/>
  <c r="E25" i="125"/>
  <c r="F20" i="147"/>
  <c r="F29" i="146"/>
  <c r="F20" i="155"/>
  <c r="F29" i="155"/>
  <c r="F29" i="96"/>
  <c r="E19" i="97"/>
  <c r="D43" i="134"/>
  <c r="H24" i="126"/>
  <c r="D27" i="134"/>
  <c r="G29" i="147"/>
  <c r="F20" i="146"/>
  <c r="F31" i="124"/>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<sst xmlns="http://schemas.openxmlformats.org/spreadsheetml/2006/main" count="1665" uniqueCount="493">
  <si>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</si>
  <si>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</si>
  <si>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</si>
  <si>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</si>
  <si>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</si>
  <si>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</si>
  <si>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</si>
  <si>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</si>
  <si>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</si>
  <si>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</si>
  <si>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</si>
  <si>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</si>
  <si>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</si>
  <si>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</si>
  <si>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</si>
  <si>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</si>
  <si>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</si>
  <si>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</si>
  <si>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</si>
  <si>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</si>
  <si>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</si>
  <si>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</si>
  <si>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</si>
  <si>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</si>
  <si>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</si>
  <si>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</si>
  <si>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</si>
  <si>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</si>
  <si>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</si>
  <si>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</si>
  <si>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</si>
  <si>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</si>
  <si>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</si>
  <si>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</si>
  <si>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</si>
  <si>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</si>
  <si>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</si>
  <si>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</si>
  <si>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</si>
  <si>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</si>
  <si>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</si>
  <si>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</si>
  <si>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</si>
  <si>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</si>
  <si>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</si>
  <si>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</si>
  <si>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</si>
  <si>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</si>
  <si>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</si>
  <si>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</si>
  <si>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</si>
  <si>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</si>
  <si>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</si>
  <si>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</si>
  <si>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</si>
  <si>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</si>
  <si>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</si>
  <si>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</si>
  <si>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</si>
  <si>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</si>
  <si>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</si>
  <si>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</si>
  <si>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</si>
  <si>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</si>
  <si>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</si>
  <si>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</si>
  <si>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</si>
  <si>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</si>
  <si>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</si>
  <si>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</si>
  <si>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</si>
  <si>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</si>
  <si>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</si>
  <si>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</si>
  <si>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</si>
  <si>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</si>
  <si>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</si>
  <si>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</si>
  <si>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</si>
  <si>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</si>
  <si>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</si>
  <si>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</si>
  <si>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</si>
  <si>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</si>
  <si>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</si>
  <si>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</si>
  <si>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</si>
  <si>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</si>
  <si>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</si>
  <si>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</si>
  <si>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</si>
  <si>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</si>
  <si>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</si>
  <si>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</si>
  <si>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</si>
  <si>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</si>
  <si>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</si>
  <si>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</si>
  <si>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</si>
  <si>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</si>
  <si>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</si>
  <si>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</si>
  <si>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</si>
  <si>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</si>
  <si>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</si>
  <si>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</si>
  <si>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</si>
  <si>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</si>
  <si>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</si>
  <si>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</si>
  <si>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</si>
  <si>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</si>
  <si>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</si>
  <si>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</si>
  <si>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</si>
  <si>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</si>
  <si>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</si>
  <si>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</si>
  <si>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</si>
  <si>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</si>
  <si>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</si>
  <si>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</si>
  <si>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</si>
  <si>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</si>
  <si>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</si>
  <si>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</si>
  <si>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</si>
  <si>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</si>
  <si>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</si>
  <si>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</si>
  <si>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</si>
  <si>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</si>
  <si>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</si>
  <si>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</si>
  <si>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</si>
  <si>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</si>
  <si>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</si>
  <si>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</si>
  <si>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</si>
  <si>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</si>
  <si>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</si>
  <si>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</si>
  <si>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</si>
  <si>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</si>
  <si>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</si>
  <si>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</si>
  <si>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</si>
  <si>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</si>
  <si>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</si>
  <si>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</si>
  <si>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</si>
  <si>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</si>
  <si>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</si>
  <si>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</si>
  <si>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</si>
  <si>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</si>
  <si>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</si>
  <si>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</si>
  <si>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</si>
  <si>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</si>
  <si>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</si>
  <si>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</si>
  <si>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</si>
  <si>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</si>
  <si>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</si>
  <si>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</si>
  <si>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</si>
  <si>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</si>
  <si>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</si>
  <si>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</si>
  <si>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</si>
  <si>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</si>
  <si>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</si>
  <si>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</si>
  <si>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</si>
  <si>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</si>
  <si>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</si>
  <si>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</si>
  <si>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</si>
  <si>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</si>
  <si>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</si>
  <si>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</si>
  <si>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</si>
  <si>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</si>
  <si>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</si>
  <si>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</si>
  <si>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</si>
  <si>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</si>
  <si>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</si>
  <si>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</si>
  <si>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</si>
  <si>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</si>
  <si>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</si>
  <si>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</si>
  <si>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</si>
  <si>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</si>
  <si>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</si>
  <si>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</si>
  <si>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</si>
  <si>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</si>
  <si>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</si>
  <si>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</si>
  <si>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</si>
  <si>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</si>
  <si>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</si>
  <si>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</si>
  <si>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</si>
  <si>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</si>
  <si>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</si>
  <si>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</si>
  <si>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</si>
  <si>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</si>
  <si>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</si>
  <si>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</si>
  <si>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</si>
  <si>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</si>
  <si>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</si>
  <si>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</si>
  <si>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</si>
  <si>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</si>
  <si>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</si>
  <si>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</si>
  <si>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</si>
  <si>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</si>
  <si>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</si>
  <si>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</si>
  <si>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</si>
  <si>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</si>
  <si>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</si>
  <si>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</si>
  <si>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</si>
  <si>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</si>
  <si>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</si>
  <si>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</si>
  <si>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</si>
  <si>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</si>
  <si>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</si>
  <si>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</si>
  <si>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</si>
  <si>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</si>
  <si>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</si>
  <si>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</si>
  <si>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</si>
  <si>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</si>
  <si>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</si>
  <si>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</si>
  <si>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</si>
  <si>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</si>
  <si>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</si>
  <si>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</si>
  <si>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</si>
  <si>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</si>
  <si>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</si>
  <si>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</si>
  <si>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</si>
  <si>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</si>
  <si>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</si>
  <si>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</si>
  <si>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</si>
  <si>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</si>
  <si>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</si>
  <si>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</si>
  <si>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</si>
  <si>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</si>
  <si>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</si>
  <si>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</si>
  <si>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</si>
  <si>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</si>
  <si>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</si>
  <si>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</si>
  <si>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</si>
  <si>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</si>
  <si>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</si>
  <si>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</si>
  <si>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</si>
  <si>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</si>
  <si>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</si>
  <si>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</si>
  <si>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</si>
  <si>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</si>
  <si>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</si>
  <si>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</si>
  <si>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</si>
  <si>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</si>
  <si>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</si>
  <si>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</si>
  <si>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</si>
  <si>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</si>
  <si>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</si>
  <si>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</si>
  <si>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</si>
  <si>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</si>
  <si>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</si>
  <si>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</si>
  <si>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</si>
  <si>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</si>
  <si>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</si>
  <si>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</si>
  <si>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</si>
  <si>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</si>
  <si>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</si>
  <si>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</si>
  <si>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</si>
  <si>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</si>
  <si>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</si>
  <si>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</si>
  <si>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</si>
  <si>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</si>
  <si>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</si>
  <si>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</si>
  <si>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</si>
  <si>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</si>
  <si>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</si>
  <si>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</si>
  <si>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</si>
  <si>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</si>
  <si>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</si>
  <si>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</si>
  <si>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</si>
  <si>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</si>
  <si>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</si>
  <si>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</si>
  <si>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</si>
  <si>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</si>
  <si>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</si>
  <si>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</si>
  <si>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</si>
  <si>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</si>
  <si>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</si>
  <si>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</si>
  <si>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</si>
  <si>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</si>
  <si>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</si>
  <si>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</si>
  <si>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</si>
  <si>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</si>
  <si>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</si>
  <si>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</si>
  <si>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</si>
  <si>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</si>
  <si>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</si>
  <si>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</si>
  <si>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</si>
  <si>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</si>
  <si>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</si>
  <si>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</si>
  <si>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</si>
  <si>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</si>
  <si>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</si>
  <si>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</si>
  <si>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</si>
  <si>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</si>
  <si>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</si>
  <si>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</si>
  <si>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</si>
  <si>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</si>
  <si>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</si>
  <si>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</si>
  <si>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</si>
  <si>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</si>
  <si>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</si>
  <si>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</si>
  <si>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</si>
  <si>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</si>
  <si>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</si>
  <si>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</si>
  <si>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</si>
  <si>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</si>
  <si>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</si>
  <si>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</si>
  <si>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</si>
  <si>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</si>
  <si>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</si>
  <si>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</si>
  <si>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</si>
  <si>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</si>
  <si>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</si>
  <si>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</si>
  <si>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</si>
  <si>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</si>
  <si>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</si>
  <si>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</si>
  <si>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</si>
  <si>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</si>
  <si>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</si>
  <si>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</si>
  <si>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</si>
  <si>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</si>
  <si>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</si>
  <si>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</si>
  <si>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</si>
  <si>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</si>
  <si>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</si>
  <si>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</si>
  <si>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</si>
  <si>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</si>
  <si>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</si>
  <si>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</si>
  <si>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</si>
  <si>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</si>
  <si>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</si>
  <si>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</si>
  <si>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</si>
  <si>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</si>
  <si>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</si>
  <si>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</si>
  <si>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</si>
  <si>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</si>
  <si>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</si>
  <si>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</si>
  <si>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Korrik / July</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</si>
  <si>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</si>
  <si>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</si>
  <si>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</si>
  <si>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</si>
  <si>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</si>
  <si>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</si>
  <si>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</si>
  <si>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</si>
  <si>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</si>
  <si>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</si>
  <si>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</si>
  <si>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</si>
  <si>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</si>
  <si>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</si>
  <si>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</si>
  <si>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</si>
  <si>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</si>
  <si>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</si>
  <si>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</si>
  <si>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</si>
  <si>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</si>
  <si>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</si>
  <si>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</si>
  <si>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</si>
  <si>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</si>
  <si>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</si>
  <si>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</si>
  <si>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</si>
  <si>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</si>
  <si>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</si>
  <si>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</si>
  <si>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</si>
  <si>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</si>
  <si>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</si>
  <si>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</si>
  <si>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</si>
  <si>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</si>
  <si>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Nëntor / November</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</si>
  <si>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</si>
  <si>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</si>
  <si>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Dhjetor / December</t>
  </si>
  <si>
    <t>20/`19-1</t>
  </si>
  <si>
    <t>Janar / January</t>
  </si>
  <si>
    <t>Shkurt / February</t>
  </si>
  <si>
    <t>Primet e Shkruara Bruto  në Sigurimin MTPL e Brendshme</t>
  </si>
  <si>
    <t>Dëmet e Paguara në Sigurimin MTPL e Brendshme</t>
  </si>
  <si>
    <t>2. In the activity of non-life for the reporting period January - April 2019 are included the data of the insurer “Insig” Sh.A., whom as of 26 april 2019 has entered into liquidation process. Meanwhile, only the part related to paid claims has been updated with the current reporting period based on the data reported by the liquidator.</t>
  </si>
  <si>
    <t>2. Në kuadër të aktivitetit jo-jetë për periudhën raportuese Janar-Prill 2019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</si>
  <si>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Janar - Qershor 2020</t>
  </si>
  <si>
    <t>January - June 2020</t>
  </si>
  <si>
    <t>Publikuar_Korrik. 2020</t>
  </si>
  <si>
    <t>Published_July. 2020</t>
  </si>
  <si>
    <t>Janar - Qershor / January - June</t>
  </si>
  <si>
    <t>Gjatë periudhës Janar - Qershor 2020 tregu i sigurimeve ka pasur një rënie prej 4.13% krahasuar me periudhën e njejtë të vitit 2019. Volumi i primeve të shkruara bruto në krahasim me periudhën paraprake është zvogëluar me 1,998,705 euro më pak duke arritur gjithsej shumën prej 46,406,256 euro.</t>
  </si>
  <si>
    <t>Numri i kontratave arriti në 355,750 duke shënuar një rënie me 29.04% krahasuar me periudhën e njëjtë Janar - Qershor 2019.</t>
  </si>
  <si>
    <t>Volumi i primeve të shkruara bruto në veprimtarinë e Jo-Jetës arriti shumën 44,661,332 euro duke shënuar një rënie në masën prej 4.24% më pak krahasuar me periudhën Janar - Qershor 2019.</t>
  </si>
  <si>
    <t>Numri i kontratave në sigurimin e Jo-Jetës arriti në 347,615 duke shënuar një rënie në masën 29.76% më pak krahasuar me periudhën e njejtë Janar - Qershor 2019.</t>
  </si>
  <si>
    <t>Volumi i primeve të shkruara bruto në veprimtarinë e Jetës arriti shumën 1,744,924 euro duke shënuar një rënie në masën prej 1.28% krahasuar me periudhën e njejtë Janar - Qershor 2019.</t>
  </si>
  <si>
    <t>Numri i kontratave në sigurimin e Jetës arriti në 8,135 duke shënuar një rritje në masën 27.11% me shumë krahasuar me periudhën e njejtë Janar - Qershor 2019.</t>
  </si>
  <si>
    <t>Gjatë periudhes Janar - Qershor 2020, janë paguar gjithsej 21,625,695 euro dëme ose 4.49% më pak se gjatë periudhës së njejtë Janar - Qershor 2019.</t>
  </si>
  <si>
    <t>Numri i dëmeve të paguara gjatë periudhës Janar - Qershor 2020 në krahasim me periudhën e njejtë të vitit paraprak është zvogëluar me 7,925 më pak dhe arriti në 58,461 nga të cilat 58,342 dëme janë paguar nga kompanitë e sigurimit të Jo-Jetës dhe 119 nga kompanitë e sigurimit të Jetës.</t>
  </si>
  <si>
    <t xml:space="preserve">During the period of January - June 2020 the insurance market experienced a decrease by 4.13% compared to January - June 2019. Gross insurance premiums amount to euro 46,406,256 decreasing by euro 1,998,705 less than the previous period of last year. </t>
  </si>
  <si>
    <t>The number of insurance policies reached 355,750 which indicates a decrease of 29.04% compared to the same period of January - June 2019.</t>
  </si>
  <si>
    <t>Gross insurance premiums in Non-Life insurance business reached the value of euro 44,661,332 which indicate a decrease by 4.24% less compared with January - June 2019.</t>
  </si>
  <si>
    <t>The number of Non-Life insurance policies reached 347,615 which are 29.76% less than in the same period of January - June 2019.</t>
  </si>
  <si>
    <t>Gross insurance premiums in Life insurance business reached the value of euro 1,744,924 which indicate a decrease by 1.28% compared to the same period of January - June 2019.</t>
  </si>
  <si>
    <t>The number of Life insurance policies reached 8,135 which indicate an increase by 27.11% compared to the same period of 2019.</t>
  </si>
  <si>
    <t xml:space="preserve">During the period of January - June 2020, the paid claims are in the amount to euro 21,625,695 or 4.49% less than in the same period of January - June 2019.
</t>
  </si>
  <si>
    <t xml:space="preserve">During the period of January - June 2020 compared to the same period of last year there is a decrease of 7,925 less in the number of paid claims, which reached the number of 58,461 paid claims. The Non-Life insurers paid 58,342 claims and Life insurers paid 119 claims. </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</si>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</sst>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s>
  <fonts count="103">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9">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34998626667073579"/>
      </left>
      <right style="thin">
        <color theme="1" tint="0.499984740745262"/>
      </right>
      <top/>
      <bottom style="medium">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bottom style="medium">
        <color indexed="22"/>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74">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6" fontId="32" fillId="5" borderId="32" xfId="2" quotePrefix="1" applyNumberFormat="1" applyFont="1" applyFill="1" applyBorder="1" applyAlignment="1" applyProtection="1">
      <alignment horizontal="right" wrapText="1"/>
    </xf>
    <xf numFmtId="166" fontId="4" fillId="5" borderId="32" xfId="2" applyNumberFormat="1" applyFont="1" applyFill="1" applyBorder="1" applyAlignment="1" applyProtection="1">
      <alignment horizontal="right" wrapText="1"/>
    </xf>
    <xf numFmtId="166" fontId="4" fillId="7" borderId="32"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Border="1" applyProtection="1">
      <protection locked="0"/>
    </xf>
    <xf numFmtId="0" fontId="81" fillId="2" borderId="0" xfId="33" applyFont="1" applyFill="1" applyBorder="1" applyAlignment="1" applyProtection="1">
      <alignment vertical="center"/>
      <protection locked="0"/>
    </xf>
    <xf numFmtId="0" fontId="81" fillId="2" borderId="0" xfId="33" applyFont="1" applyFill="1" applyAlignment="1" applyProtection="1">
      <alignment vertical="center"/>
      <protection locked="0"/>
    </xf>
    <xf numFmtId="0" fontId="83"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5" fillId="2" borderId="0" xfId="41" applyFont="1" applyFill="1" applyBorder="1" applyAlignment="1" applyProtection="1">
      <alignment horizontal="left" vertical="center"/>
      <protection locked="0" hidden="1"/>
    </xf>
    <xf numFmtId="0" fontId="85" fillId="2" borderId="0" xfId="41" applyFont="1" applyFill="1" applyBorder="1" applyAlignment="1" applyProtection="1">
      <alignment horizontal="center" vertical="center"/>
      <protection locked="0"/>
    </xf>
    <xf numFmtId="0" fontId="85" fillId="2" borderId="0" xfId="41" applyFont="1" applyFill="1" applyBorder="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3" xfId="0" applyNumberFormat="1" applyFont="1" applyFill="1" applyBorder="1" applyAlignment="1" applyProtection="1">
      <alignment horizontal="right" wrapText="1"/>
    </xf>
    <xf numFmtId="167" fontId="44" fillId="10" borderId="33" xfId="2" applyNumberFormat="1" applyFont="1" applyFill="1" applyBorder="1" applyAlignment="1" applyProtection="1">
      <alignment horizontal="right" wrapText="1"/>
    </xf>
    <xf numFmtId="165" fontId="37" fillId="10" borderId="33"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4" xfId="2" applyNumberFormat="1" applyFont="1" applyFill="1" applyBorder="1" applyAlignment="1" applyProtection="1">
      <alignment horizontal="right" wrapText="1"/>
    </xf>
    <xf numFmtId="165" fontId="32" fillId="11" borderId="34" xfId="2" applyFont="1" applyFill="1" applyBorder="1" applyAlignment="1" applyProtection="1">
      <alignment horizontal="right" wrapText="1"/>
    </xf>
    <xf numFmtId="167" fontId="32" fillId="11" borderId="34"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1" xfId="2" applyNumberFormat="1" applyFont="1" applyFill="1" applyBorder="1" applyAlignment="1" applyProtection="1">
      <alignment horizontal="right" wrapText="1"/>
    </xf>
    <xf numFmtId="166" fontId="4" fillId="11" borderId="31"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5" xfId="0" applyFont="1" applyFill="1" applyBorder="1" applyAlignment="1" applyProtection="1">
      <alignment horizontal="center"/>
      <protection locked="0"/>
    </xf>
    <xf numFmtId="166" fontId="37" fillId="10" borderId="35" xfId="0" applyNumberFormat="1" applyFont="1" applyFill="1" applyBorder="1" applyAlignment="1" applyProtection="1">
      <alignment horizontal="left" wrapText="1"/>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166" fontId="42" fillId="10" borderId="36"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7" xfId="0" applyFont="1" applyFill="1" applyBorder="1" applyAlignment="1" applyProtection="1">
      <alignment horizontal="center" vertical="center"/>
      <protection locked="0"/>
    </xf>
    <xf numFmtId="0" fontId="46" fillId="10" borderId="37" xfId="0" applyFont="1" applyFill="1" applyBorder="1" applyAlignment="1" applyProtection="1">
      <alignment horizontal="lef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18" fillId="10" borderId="38" xfId="0" applyFont="1" applyFill="1" applyBorder="1" applyProtection="1">
      <protection locked="0"/>
    </xf>
    <xf numFmtId="166" fontId="37" fillId="10" borderId="38" xfId="0" applyNumberFormat="1" applyFont="1" applyFill="1" applyBorder="1" applyAlignment="1" applyProtection="1">
      <alignment horizontal="left"/>
      <protection locked="0"/>
    </xf>
    <xf numFmtId="166" fontId="37" fillId="10" borderId="38" xfId="2" applyNumberFormat="1" applyFont="1" applyFill="1" applyBorder="1" applyAlignment="1" applyProtection="1">
      <alignment horizontal="right" wrapText="1"/>
    </xf>
    <xf numFmtId="167" fontId="37" fillId="10" borderId="38" xfId="2" applyNumberFormat="1" applyFont="1" applyFill="1" applyBorder="1" applyAlignment="1" applyProtection="1">
      <alignment horizontal="right" wrapText="1"/>
    </xf>
    <xf numFmtId="165" fontId="37" fillId="10" borderId="38" xfId="2" applyNumberFormat="1" applyFont="1" applyFill="1" applyBorder="1" applyAlignment="1" applyProtection="1">
      <alignment horizontal="right" wrapText="1"/>
    </xf>
    <xf numFmtId="0" fontId="37" fillId="10" borderId="38" xfId="0" applyFont="1" applyFill="1" applyBorder="1" applyProtection="1">
      <protection locked="0"/>
    </xf>
    <xf numFmtId="166" fontId="37" fillId="10" borderId="38" xfId="0" applyNumberFormat="1" applyFont="1" applyFill="1" applyBorder="1" applyAlignment="1" applyProtection="1">
      <protection locked="0"/>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46" fillId="10" borderId="39" xfId="0" applyFont="1" applyFill="1" applyBorder="1" applyAlignment="1" applyProtection="1">
      <alignment horizontal="center" vertical="center"/>
      <protection locked="0"/>
    </xf>
    <xf numFmtId="0" fontId="43" fillId="10" borderId="39" xfId="0" applyFont="1" applyFill="1" applyBorder="1" applyAlignment="1" applyProtection="1">
      <alignment wrapText="1"/>
      <protection locked="0"/>
    </xf>
    <xf numFmtId="166" fontId="46" fillId="10" borderId="39" xfId="2" applyNumberFormat="1" applyFont="1" applyFill="1" applyBorder="1" applyAlignment="1" applyProtection="1">
      <alignment horizontal="center" vertical="center" wrapText="1"/>
    </xf>
    <xf numFmtId="167" fontId="46" fillId="10" borderId="39" xfId="45" applyNumberFormat="1" applyFont="1" applyFill="1" applyBorder="1" applyAlignment="1" applyProtection="1">
      <alignment horizontal="right" vertical="center" wrapText="1"/>
    </xf>
    <xf numFmtId="0" fontId="37" fillId="10" borderId="38" xfId="0" applyFont="1" applyFill="1" applyBorder="1" applyAlignment="1" applyProtection="1">
      <alignment horizontal="left"/>
      <protection locked="0"/>
    </xf>
    <xf numFmtId="166" fontId="37" fillId="10" borderId="38" xfId="0" applyNumberFormat="1" applyFont="1" applyFill="1" applyBorder="1" applyAlignment="1" applyProtection="1">
      <alignment horizontal="right" wrapText="1"/>
    </xf>
    <xf numFmtId="40" fontId="37" fillId="10" borderId="38" xfId="2" applyNumberFormat="1" applyFont="1" applyFill="1" applyBorder="1" applyAlignment="1" applyProtection="1">
      <alignment horizontal="right" wrapText="1"/>
    </xf>
    <xf numFmtId="165" fontId="37" fillId="10" borderId="38"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8" xfId="0" applyFont="1" applyFill="1" applyBorder="1" applyAlignment="1" applyProtection="1">
      <alignment horizontal="left" wrapText="1"/>
      <protection locked="0"/>
    </xf>
    <xf numFmtId="168" fontId="37" fillId="10" borderId="40"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8" xfId="2" applyNumberFormat="1" applyFont="1" applyFill="1" applyBorder="1" applyAlignment="1" applyProtection="1">
      <alignment horizontal="right" wrapText="1"/>
    </xf>
    <xf numFmtId="167" fontId="42" fillId="10" borderId="38" xfId="45" applyNumberFormat="1" applyFont="1" applyFill="1" applyBorder="1" applyAlignment="1" applyProtection="1">
      <alignment horizontal="right" wrapText="1"/>
    </xf>
    <xf numFmtId="167" fontId="37" fillId="10" borderId="38" xfId="45" applyNumberFormat="1" applyFont="1" applyFill="1" applyBorder="1" applyAlignment="1" applyProtection="1">
      <alignment horizontal="right" wrapText="1"/>
    </xf>
    <xf numFmtId="0" fontId="19" fillId="10" borderId="41"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41"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2" xfId="0" applyFont="1" applyFill="1" applyBorder="1" applyAlignment="1" applyProtection="1">
      <protection locked="0"/>
    </xf>
    <xf numFmtId="0" fontId="21" fillId="10" borderId="41"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3" xfId="2" applyNumberFormat="1" applyFont="1" applyFill="1" applyBorder="1" applyAlignment="1" applyProtection="1">
      <alignment horizontal="right" wrapText="1"/>
    </xf>
    <xf numFmtId="40" fontId="37" fillId="10" borderId="43" xfId="2" applyNumberFormat="1" applyFont="1" applyFill="1" applyBorder="1" applyAlignment="1" applyProtection="1">
      <alignment horizontal="right" wrapText="1"/>
    </xf>
    <xf numFmtId="165" fontId="37" fillId="10" borderId="43" xfId="2" applyFont="1" applyFill="1" applyBorder="1" applyAlignment="1" applyProtection="1">
      <alignment horizontal="right" wrapText="1"/>
    </xf>
    <xf numFmtId="0" fontId="37" fillId="10" borderId="38" xfId="0" applyFont="1" applyFill="1" applyBorder="1" applyAlignment="1">
      <alignment horizontal="left"/>
    </xf>
    <xf numFmtId="166" fontId="37" fillId="10" borderId="43" xfId="2" applyNumberFormat="1" applyFont="1" applyFill="1" applyBorder="1" applyAlignment="1">
      <alignment wrapText="1"/>
    </xf>
    <xf numFmtId="167" fontId="37" fillId="10" borderId="43"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4" xfId="45" applyNumberFormat="1" applyFont="1" applyFill="1" applyBorder="1" applyAlignment="1" applyProtection="1">
      <alignment horizontal="right" wrapText="1"/>
    </xf>
    <xf numFmtId="0" fontId="21" fillId="10" borderId="45" xfId="0" applyFont="1" applyFill="1" applyBorder="1" applyProtection="1">
      <protection locked="0"/>
    </xf>
    <xf numFmtId="0" fontId="21" fillId="10" borderId="46" xfId="0" applyFont="1" applyFill="1" applyBorder="1" applyAlignment="1" applyProtection="1">
      <alignment horizontal="right"/>
      <protection locked="0"/>
    </xf>
    <xf numFmtId="166" fontId="37" fillId="10" borderId="33"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10" borderId="17" xfId="0" applyFont="1" applyFill="1" applyBorder="1" applyAlignment="1">
      <alignment horizontal="left" vertical="center"/>
    </xf>
    <xf numFmtId="0" fontId="37" fillId="10" borderId="47" xfId="0" applyFont="1" applyFill="1" applyBorder="1" applyAlignment="1">
      <alignment horizontal="left" vertical="center"/>
    </xf>
    <xf numFmtId="0" fontId="37" fillId="10" borderId="48" xfId="0" applyFont="1" applyFill="1" applyBorder="1" applyAlignment="1">
      <alignment vertical="center" wrapText="1"/>
    </xf>
    <xf numFmtId="0" fontId="46" fillId="10" borderId="49" xfId="0" applyFont="1" applyFill="1" applyBorder="1" applyAlignment="1">
      <alignment horizontal="right" vertical="center" wrapText="1"/>
    </xf>
    <xf numFmtId="0" fontId="52" fillId="10" borderId="49" xfId="0" applyFont="1" applyFill="1" applyBorder="1" applyAlignment="1">
      <alignment horizontal="center" vertical="center" wrapText="1"/>
    </xf>
    <xf numFmtId="0" fontId="19" fillId="10" borderId="50" xfId="0" applyFont="1" applyFill="1" applyBorder="1" applyAlignment="1">
      <alignment horizontal="center" vertical="top" wrapText="1"/>
    </xf>
    <xf numFmtId="0" fontId="37" fillId="10" borderId="51" xfId="0" applyFont="1" applyFill="1" applyBorder="1" applyAlignment="1" applyProtection="1">
      <alignment horizontal="left" vertical="top"/>
      <protection locked="0"/>
    </xf>
    <xf numFmtId="0" fontId="37" fillId="10" borderId="52" xfId="0" applyFont="1" applyFill="1" applyBorder="1" applyAlignment="1" applyProtection="1">
      <alignment horizontal="left" vertical="top" wrapText="1"/>
      <protection locked="0"/>
    </xf>
    <xf numFmtId="0" fontId="46" fillId="10" borderId="53" xfId="0" applyFont="1" applyFill="1" applyBorder="1" applyAlignment="1" applyProtection="1">
      <alignment horizontal="center" wrapText="1"/>
      <protection locked="0"/>
    </xf>
    <xf numFmtId="0" fontId="52" fillId="10" borderId="53" xfId="0" applyFont="1" applyFill="1" applyBorder="1" applyAlignment="1" applyProtection="1">
      <alignment horizontal="center" vertical="center" wrapText="1"/>
      <protection locked="0"/>
    </xf>
    <xf numFmtId="0" fontId="46" fillId="10" borderId="53"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166" fontId="37" fillId="10" borderId="43" xfId="2" applyNumberFormat="1" applyFont="1" applyFill="1" applyBorder="1" applyAlignment="1">
      <alignment horizontal="right" wrapText="1"/>
    </xf>
    <xf numFmtId="0" fontId="84" fillId="2" borderId="54" xfId="33" applyFont="1" applyFill="1" applyBorder="1" applyAlignment="1" applyProtection="1">
      <alignment vertical="center" wrapText="1"/>
      <protection locked="0"/>
    </xf>
    <xf numFmtId="0" fontId="82" fillId="2" borderId="54" xfId="0" applyFont="1" applyFill="1" applyBorder="1" applyAlignment="1" applyProtection="1">
      <alignment vertical="center" wrapText="1"/>
      <protection locked="0"/>
    </xf>
    <xf numFmtId="166" fontId="80" fillId="0" borderId="54" xfId="2" applyNumberFormat="1" applyFont="1" applyBorder="1" applyAlignment="1">
      <alignment vertical="center"/>
    </xf>
    <xf numFmtId="0" fontId="4" fillId="2" borderId="6" xfId="33" applyFont="1" applyFill="1" applyBorder="1" applyAlignment="1" applyProtection="1">
      <alignment horizontal="left" vertical="center" wrapText="1"/>
      <protection locked="0"/>
    </xf>
    <xf numFmtId="166" fontId="81" fillId="2" borderId="0" xfId="2" applyNumberFormat="1" applyFont="1" applyFill="1" applyAlignment="1" applyProtection="1">
      <alignment vertical="center"/>
      <protection locked="0"/>
    </xf>
    <xf numFmtId="40" fontId="89" fillId="0" borderId="54" xfId="2" applyNumberFormat="1" applyFont="1" applyBorder="1" applyAlignment="1">
      <alignment horizontal="center" vertical="center"/>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43" fontId="32" fillId="2" borderId="0" xfId="0" applyNumberFormat="1" applyFont="1" applyFill="1" applyBorder="1" applyProtection="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44" fillId="2" borderId="0" xfId="2" applyNumberFormat="1" applyFont="1" applyFill="1" applyBorder="1" applyAlignment="1">
      <alignment horizontal="right" wrapText="1"/>
    </xf>
    <xf numFmtId="165" fontId="37" fillId="10" borderId="43"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4"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166" fontId="80" fillId="0" borderId="62" xfId="2" applyNumberFormat="1" applyFont="1" applyBorder="1" applyAlignment="1">
      <alignment vertical="center"/>
    </xf>
    <xf numFmtId="40" fontId="89" fillId="0" borderId="62" xfId="2" applyNumberFormat="1" applyFont="1" applyBorder="1" applyAlignment="1">
      <alignment horizontal="center" vertical="center"/>
    </xf>
    <xf numFmtId="166" fontId="81" fillId="2" borderId="63" xfId="2" applyNumberFormat="1" applyFont="1" applyFill="1" applyBorder="1" applyAlignment="1" applyProtection="1">
      <alignment vertical="center"/>
      <protection locked="0"/>
    </xf>
    <xf numFmtId="0" fontId="94" fillId="0" borderId="0" xfId="0" applyFont="1"/>
    <xf numFmtId="171" fontId="94" fillId="0" borderId="0" xfId="0" applyNumberFormat="1" applyFont="1"/>
    <xf numFmtId="166" fontId="94" fillId="0" borderId="0" xfId="2" applyNumberFormat="1" applyFont="1"/>
    <xf numFmtId="166" fontId="101"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59" xfId="41" applyFont="1" applyFill="1" applyBorder="1" applyAlignment="1" applyProtection="1">
      <alignment horizontal="right"/>
      <protection locked="0"/>
    </xf>
    <xf numFmtId="0" fontId="90" fillId="12" borderId="64" xfId="0" applyFont="1" applyFill="1" applyBorder="1" applyAlignment="1" applyProtection="1">
      <alignment horizontal="center"/>
      <protection locked="0"/>
    </xf>
    <xf numFmtId="0" fontId="90" fillId="12" borderId="68" xfId="0" applyFont="1" applyFill="1" applyBorder="1" applyAlignment="1" applyProtection="1">
      <alignment horizontal="center"/>
      <protection locked="0"/>
    </xf>
    <xf numFmtId="0" fontId="102" fillId="6" borderId="0" xfId="33" applyFont="1" applyFill="1"/>
    <xf numFmtId="166" fontId="102" fillId="6" borderId="0" xfId="2" applyNumberFormat="1" applyFont="1" applyFill="1" applyBorder="1"/>
    <xf numFmtId="0" fontId="102" fillId="6" borderId="0" xfId="42" applyFont="1" applyFill="1" applyBorder="1"/>
    <xf numFmtId="0" fontId="102"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2" fillId="6" borderId="0" xfId="42" applyFont="1" applyFill="1" applyAlignment="1">
      <alignment horizontal="left" vertical="center" wrapText="1"/>
    </xf>
    <xf numFmtId="0" fontId="102" fillId="6" borderId="0" xfId="42" applyFont="1" applyFill="1" applyAlignment="1">
      <alignment vertical="top"/>
    </xf>
    <xf numFmtId="0" fontId="102" fillId="6" borderId="0" xfId="49" applyFont="1" applyFill="1" applyAlignment="1">
      <alignment horizontal="left" vertical="top" wrapText="1"/>
    </xf>
    <xf numFmtId="0" fontId="102" fillId="6" borderId="0" xfId="49" applyFont="1" applyFill="1" applyAlignment="1">
      <alignment vertical="top" wrapText="1"/>
    </xf>
    <xf numFmtId="0" fontId="102" fillId="6" borderId="0" xfId="49" applyNumberFormat="1" applyFont="1" applyFill="1" applyAlignment="1">
      <alignment horizontal="left" vertical="top" wrapText="1"/>
    </xf>
    <xf numFmtId="0" fontId="102"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0" fontId="98"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102"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9" fillId="13" borderId="22"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5"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5"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9" fillId="13" borderId="26"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9"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5" xfId="0" applyFont="1" applyFill="1" applyBorder="1" applyAlignment="1">
      <alignment horizontal="center"/>
    </xf>
    <xf numFmtId="0" fontId="32" fillId="10" borderId="56" xfId="0" applyFont="1" applyFill="1" applyBorder="1" applyAlignment="1">
      <alignment horizontal="center"/>
    </xf>
    <xf numFmtId="0" fontId="32" fillId="10" borderId="57"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48" fillId="10" borderId="29" xfId="0" applyFont="1" applyFill="1" applyBorder="1" applyAlignment="1">
      <alignment horizontal="center"/>
    </xf>
    <xf numFmtId="0" fontId="59" fillId="2" borderId="58" xfId="0" applyFont="1" applyFill="1" applyBorder="1" applyAlignment="1" applyProtection="1">
      <alignment horizontal="center" vertical="center" wrapText="1"/>
      <protection locked="0"/>
    </xf>
    <xf numFmtId="0" fontId="32" fillId="10" borderId="56"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8"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90" fillId="12" borderId="65" xfId="0" applyFont="1" applyFill="1" applyBorder="1" applyAlignment="1" applyProtection="1">
      <alignment horizontal="center"/>
      <protection locked="0"/>
    </xf>
    <xf numFmtId="0" fontId="90" fillId="12" borderId="66" xfId="0" applyFont="1" applyFill="1" applyBorder="1" applyAlignment="1" applyProtection="1">
      <alignment horizontal="center"/>
      <protection locked="0"/>
    </xf>
    <xf numFmtId="0" fontId="90" fillId="12" borderId="67" xfId="0" applyFont="1" applyFill="1" applyBorder="1" applyAlignment="1" applyProtection="1">
      <alignment horizontal="center"/>
      <protection locked="0"/>
    </xf>
    <xf numFmtId="0" fontId="90" fillId="12" borderId="24" xfId="0" applyFont="1" applyFill="1" applyBorder="1" applyAlignment="1" applyProtection="1">
      <alignment horizontal="center" vertical="center" wrapText="1"/>
      <protection locked="0"/>
    </xf>
    <xf numFmtId="0" fontId="90" fillId="12" borderId="30"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100"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Border="1" applyAlignment="1" applyProtection="1">
      <alignment horizontal="center" vertical="center" wrapText="1"/>
      <protection locked="0"/>
    </xf>
    <xf numFmtId="0" fontId="19" fillId="10" borderId="60" xfId="0" applyFont="1" applyFill="1" applyBorder="1" applyAlignment="1" applyProtection="1">
      <alignment horizontal="center"/>
      <protection locked="0"/>
    </xf>
    <xf numFmtId="0" fontId="19" fillId="10" borderId="61" xfId="0" applyFont="1" applyFill="1" applyBorder="1" applyAlignment="1" applyProtection="1">
      <alignment horizontal="center"/>
      <protection locked="0"/>
    </xf>
    <xf numFmtId="0" fontId="21" fillId="10" borderId="60" xfId="0" applyFont="1" applyFill="1" applyBorder="1" applyAlignment="1" applyProtection="1">
      <alignment horizontal="center"/>
      <protection locked="0"/>
    </xf>
    <xf numFmtId="0" fontId="21" fillId="10" borderId="61" xfId="0" applyFont="1" applyFill="1" applyBorder="1" applyAlignment="1" applyProtection="1">
      <alignment horizontal="center"/>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1767498.3917363288</c:v>
                </c:pt>
                <c:pt idx="1">
                  <c:v>1744924.3630581843</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46637462.367493786</c:v>
                </c:pt>
                <c:pt idx="1">
                  <c:v>44661331.890518144</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357164.95999999996</c:v>
                </c:pt>
                <c:pt idx="1">
                  <c:v>304100.27</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22285326.819999997</c:v>
                </c:pt>
                <c:pt idx="1">
                  <c:v>21321595.170000006</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Korrik / July</c:v>
                </c:pt>
                <c:pt idx="1">
                  <c:v>Gusht / August</c:v>
                </c:pt>
                <c:pt idx="2">
                  <c:v>Shtator / September</c:v>
                </c:pt>
                <c:pt idx="3">
                  <c:v>Tetor / October</c:v>
                </c:pt>
                <c:pt idx="4">
                  <c:v>Nëntor / November</c:v>
                </c:pt>
                <c:pt idx="5">
                  <c:v>Dhjetor / December</c:v>
                </c:pt>
                <c:pt idx="6">
                  <c:v>Janar / January</c:v>
                </c:pt>
                <c:pt idx="7">
                  <c:v>Shkurt / February</c:v>
                </c:pt>
                <c:pt idx="8">
                  <c:v>Mars / March</c:v>
                </c:pt>
                <c:pt idx="9">
                  <c:v>Prill / April</c:v>
                </c:pt>
                <c:pt idx="10">
                  <c:v>Maj / May</c:v>
                </c:pt>
                <c:pt idx="11">
                  <c:v>Qershor / June</c:v>
                </c:pt>
              </c:strCache>
            </c:strRef>
          </c:cat>
          <c:val>
            <c:numRef>
              <c:f>'F24'!$B$8:$M$8</c:f>
              <c:numCache>
                <c:formatCode>_-* #,##0_-;\-* #,##0_-;_-* "-"??_-;_-@_-</c:formatCode>
                <c:ptCount val="12"/>
                <c:pt idx="0">
                  <c:v>38399</c:v>
                </c:pt>
                <c:pt idx="1">
                  <c:v>34004</c:v>
                </c:pt>
                <c:pt idx="2">
                  <c:v>28501</c:v>
                </c:pt>
                <c:pt idx="3">
                  <c:v>30396</c:v>
                </c:pt>
                <c:pt idx="4">
                  <c:v>28673</c:v>
                </c:pt>
                <c:pt idx="5">
                  <c:v>28717</c:v>
                </c:pt>
                <c:pt idx="6">
                  <c:v>25287</c:v>
                </c:pt>
                <c:pt idx="7">
                  <c:v>30002</c:v>
                </c:pt>
                <c:pt idx="8">
                  <c:v>17400</c:v>
                </c:pt>
                <c:pt idx="9">
                  <c:v>13523</c:v>
                </c:pt>
                <c:pt idx="10">
                  <c:v>30214</c:v>
                </c:pt>
                <c:pt idx="11">
                  <c:v>41018</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-11.445610562775077</c:v>
                </c:pt>
                <c:pt idx="2">
                  <c:v>-16.183390189389478</c:v>
                </c:pt>
                <c:pt idx="3">
                  <c:v>6.6488895126486813</c:v>
                </c:pt>
                <c:pt idx="4">
                  <c:v>-5.668509014343992</c:v>
                </c:pt>
                <c:pt idx="5">
                  <c:v>0.15345446936141371</c:v>
                </c:pt>
                <c:pt idx="6">
                  <c:v>-11.944144583347837</c:v>
                </c:pt>
                <c:pt idx="7">
                  <c:v>18.645944556491468</c:v>
                </c:pt>
                <c:pt idx="8">
                  <c:v>-42.003866408906077</c:v>
                </c:pt>
                <c:pt idx="9">
                  <c:v>-22.281609195402297</c:v>
                </c:pt>
                <c:pt idx="10">
                  <c:v>123.42675441839827</c:v>
                </c:pt>
                <c:pt idx="11">
                  <c:v>35.758257761302701</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Korrik / July</c:v>
                </c:pt>
                <c:pt idx="1">
                  <c:v>Gusht / August</c:v>
                </c:pt>
                <c:pt idx="2">
                  <c:v>Shtator / September</c:v>
                </c:pt>
                <c:pt idx="3">
                  <c:v>Tetor / October</c:v>
                </c:pt>
                <c:pt idx="4">
                  <c:v>Nëntor / November</c:v>
                </c:pt>
                <c:pt idx="5">
                  <c:v>Dhjetor / December</c:v>
                </c:pt>
                <c:pt idx="6">
                  <c:v>Janar / January</c:v>
                </c:pt>
                <c:pt idx="7">
                  <c:v>Shkurt / February</c:v>
                </c:pt>
                <c:pt idx="8">
                  <c:v>Mars / March</c:v>
                </c:pt>
                <c:pt idx="9">
                  <c:v>Prill / April</c:v>
                </c:pt>
                <c:pt idx="10">
                  <c:v>Maj / May</c:v>
                </c:pt>
                <c:pt idx="11">
                  <c:v>Qershor / June</c:v>
                </c:pt>
              </c:strCache>
            </c:strRef>
          </c:cat>
          <c:val>
            <c:numRef>
              <c:f>'F24'!$B$10:$M$10</c:f>
              <c:numCache>
                <c:formatCode>_-* #,##0_-;\-* #,##0_-;_-* "-"??_-;_-@_-</c:formatCode>
                <c:ptCount val="12"/>
                <c:pt idx="0">
                  <c:v>4801743.13</c:v>
                </c:pt>
                <c:pt idx="1">
                  <c:v>4194434.28</c:v>
                </c:pt>
                <c:pt idx="2">
                  <c:v>3656900.4569999999</c:v>
                </c:pt>
                <c:pt idx="3">
                  <c:v>3829363.9127000002</c:v>
                </c:pt>
                <c:pt idx="4">
                  <c:v>3765833.19</c:v>
                </c:pt>
                <c:pt idx="5">
                  <c:v>4320997.57</c:v>
                </c:pt>
                <c:pt idx="6">
                  <c:v>3750318.31</c:v>
                </c:pt>
                <c:pt idx="7">
                  <c:v>4257244</c:v>
                </c:pt>
                <c:pt idx="8">
                  <c:v>2692696.46</c:v>
                </c:pt>
                <c:pt idx="9">
                  <c:v>2001706.01</c:v>
                </c:pt>
                <c:pt idx="10">
                  <c:v>4482600.41</c:v>
                </c:pt>
                <c:pt idx="11">
                  <c:v>6178103.4000000004</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-12.647674678924348</c:v>
                </c:pt>
                <c:pt idx="2">
                  <c:v>-12.815406968302778</c:v>
                </c:pt>
                <c:pt idx="3">
                  <c:v>4.7161102066607397</c:v>
                </c:pt>
                <c:pt idx="4">
                  <c:v>-1.6590411396864679</c:v>
                </c:pt>
                <c:pt idx="5">
                  <c:v>14.742139441391465</c:v>
                </c:pt>
                <c:pt idx="6">
                  <c:v>-13.207118281253749</c:v>
                </c:pt>
                <c:pt idx="7">
                  <c:v>13.516871051940127</c:v>
                </c:pt>
                <c:pt idx="8">
                  <c:v>-36.750243584816843</c:v>
                </c:pt>
                <c:pt idx="9">
                  <c:v>-25.661654043248529</c:v>
                </c:pt>
                <c:pt idx="10">
                  <c:v>123.93899941380502</c:v>
                </c:pt>
                <c:pt idx="11">
                  <c:v>37.824093939258809</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209548</xdr:colOff>
      <xdr:row>16</xdr:row>
      <xdr:rowOff>123824</xdr:rowOff>
    </xdr:from>
    <xdr:to>
      <xdr:col>2</xdr:col>
      <xdr:colOff>874568</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580160</xdr:colOff>
      <xdr:row>16</xdr:row>
      <xdr:rowOff>79664</xdr:rowOff>
    </xdr:from>
    <xdr:to>
      <xdr:col>7</xdr:col>
      <xdr:colOff>649432</xdr:colOff>
      <xdr:row>39</xdr:row>
      <xdr:rowOff>136814</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zoomScaleNormal="100" workbookViewId="0">
      <selection activeCell="E12" sqref="E12"/>
    </sheetView>
  </sheetViews>
  <sheetFormatPr defaultColWidth="9.140625" defaultRowHeight="12.75"/>
  <cols>
    <col min="1" max="1" width="2.85546875" style="215" customWidth="1"/>
    <col min="2" max="2" width="13.140625" style="215" customWidth="1"/>
    <col min="3" max="3" width="8.28515625" style="215" customWidth="1"/>
    <col min="4" max="4" width="25.140625" style="215" customWidth="1"/>
    <col min="5" max="5" width="11.85546875" style="215" customWidth="1"/>
    <col min="6" max="6" width="6.7109375" style="215" customWidth="1"/>
    <col min="7" max="7" width="9.140625" style="215"/>
    <col min="8" max="8" width="8.7109375" style="215" customWidth="1"/>
    <col min="9" max="9" width="5.85546875" style="223" hidden="1" customWidth="1"/>
    <col min="10" max="10" width="5.85546875" style="215" customWidth="1"/>
    <col min="11" max="11" width="9.140625" style="215"/>
    <col min="12" max="18" width="9.140625" style="33"/>
    <col min="19" max="19" width="9.5703125" style="33" bestFit="1" customWidth="1"/>
    <col min="20" max="16384" width="9.140625" style="33"/>
  </cols>
  <sheetData>
    <row r="1" spans="1:11" s="201" customFormat="1" ht="13.5" thickBot="1"/>
    <row r="2" spans="1:11" ht="20.25" customHeight="1" thickBot="1">
      <c r="A2" s="214"/>
      <c r="B2" s="214"/>
      <c r="C2" s="214"/>
      <c r="D2" s="509" t="s">
        <v>351</v>
      </c>
      <c r="E2" s="509"/>
      <c r="F2" s="509"/>
      <c r="G2" s="509"/>
      <c r="H2" s="509"/>
      <c r="I2" s="509"/>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405" t="s">
        <v>104</v>
      </c>
      <c r="C5" s="405"/>
      <c r="D5" s="405"/>
      <c r="E5" s="405"/>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241</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459</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20"/>
      <c r="B12" s="405" t="s">
        <v>105</v>
      </c>
      <c r="C12" s="405"/>
      <c r="D12" s="406"/>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65</v>
      </c>
      <c r="C14" s="219"/>
      <c r="D14" s="219"/>
      <c r="E14" s="219"/>
      <c r="F14" s="219"/>
      <c r="G14" s="33"/>
      <c r="H14" s="33"/>
      <c r="I14" s="33"/>
      <c r="J14" s="33"/>
      <c r="K14" s="33"/>
    </row>
    <row r="15" spans="1:11" ht="27" customHeight="1">
      <c r="A15" s="33"/>
      <c r="B15" s="221" t="s">
        <v>460</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461</v>
      </c>
      <c r="C28" s="201"/>
      <c r="D28" s="201"/>
      <c r="E28" s="33"/>
      <c r="F28" s="33"/>
      <c r="G28" s="33"/>
      <c r="H28" s="33"/>
      <c r="I28" s="33"/>
      <c r="J28" s="33"/>
      <c r="K28" s="33"/>
    </row>
    <row r="29" spans="1:11">
      <c r="A29" s="33"/>
      <c r="B29" s="222" t="s">
        <v>462</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zoomScaleNormal="100" workbookViewId="0">
      <selection activeCell="B34" sqref="B34"/>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19" t="s">
        <v>59</v>
      </c>
      <c r="B1" s="519"/>
      <c r="D1" s="516"/>
      <c r="E1" s="516"/>
    </row>
    <row r="2" spans="1:5" ht="105" customHeight="1">
      <c r="A2" s="510" t="s">
        <v>486</v>
      </c>
      <c r="B2" s="510"/>
      <c r="D2" s="514"/>
      <c r="E2" s="514"/>
    </row>
    <row r="3" spans="1:5" ht="16.5" customHeight="1">
      <c r="A3" s="517" t="s">
        <v>5</v>
      </c>
      <c r="B3" s="517"/>
      <c r="D3" s="516"/>
      <c r="E3" s="516"/>
    </row>
    <row r="4" spans="1:5" ht="62.25" customHeight="1">
      <c r="A4" s="512" t="s">
        <v>290</v>
      </c>
      <c r="B4" s="513"/>
      <c r="D4" s="514"/>
      <c r="E4" s="514"/>
    </row>
    <row r="5" spans="1:5" ht="18.75" customHeight="1">
      <c r="A5" s="45"/>
      <c r="B5" s="45"/>
      <c r="D5" s="34"/>
      <c r="E5" s="34"/>
    </row>
    <row r="6" spans="1:5" ht="14.25" customHeight="1">
      <c r="A6" s="517" t="s">
        <v>98</v>
      </c>
      <c r="B6" s="518"/>
      <c r="C6" s="193"/>
      <c r="D6" s="515"/>
      <c r="E6" s="516"/>
    </row>
    <row r="7" spans="1:5" ht="15.75" customHeight="1">
      <c r="A7" s="510" t="s">
        <v>102</v>
      </c>
      <c r="B7" s="511"/>
      <c r="C7" s="193"/>
      <c r="D7" s="520"/>
      <c r="E7" s="514"/>
    </row>
    <row r="8" spans="1:5" ht="2.25" customHeight="1">
      <c r="A8" s="45"/>
      <c r="B8" s="194"/>
      <c r="C8" s="193"/>
      <c r="D8" s="195"/>
      <c r="E8" s="35"/>
    </row>
    <row r="9" spans="1:5" ht="14.25" customHeight="1">
      <c r="A9" s="517" t="s">
        <v>60</v>
      </c>
      <c r="B9" s="518"/>
      <c r="C9" s="193"/>
      <c r="D9" s="515"/>
      <c r="E9" s="516"/>
    </row>
    <row r="10" spans="1:5" ht="11.25" customHeight="1">
      <c r="A10" s="510" t="s">
        <v>61</v>
      </c>
      <c r="B10" s="511"/>
      <c r="C10" s="193"/>
      <c r="D10" s="520"/>
      <c r="E10" s="514"/>
    </row>
    <row r="11" spans="1:5" ht="4.5" customHeight="1">
      <c r="A11" s="46"/>
      <c r="B11" s="196"/>
      <c r="C11" s="193"/>
      <c r="D11" s="197"/>
      <c r="E11" s="36"/>
    </row>
    <row r="12" spans="1:5" ht="12.75" customHeight="1">
      <c r="A12" s="44" t="s">
        <v>489</v>
      </c>
      <c r="B12" s="212" t="s">
        <v>487</v>
      </c>
      <c r="C12" s="197"/>
      <c r="D12" s="198"/>
      <c r="E12" s="41"/>
    </row>
    <row r="13" spans="1:5" ht="4.5" customHeight="1">
      <c r="A13" s="46"/>
      <c r="B13" s="196"/>
      <c r="C13" s="193"/>
      <c r="D13" s="199"/>
    </row>
    <row r="14" spans="1:5" ht="15" customHeight="1">
      <c r="A14" s="46" t="s">
        <v>488</v>
      </c>
      <c r="B14" s="507" t="s">
        <v>291</v>
      </c>
      <c r="C14" s="193"/>
      <c r="D14" s="199"/>
    </row>
    <row r="15" spans="1:5" ht="5.25" customHeight="1">
      <c r="A15" s="46"/>
      <c r="B15" s="196"/>
      <c r="C15" s="193"/>
      <c r="D15" s="199"/>
    </row>
    <row r="16" spans="1:5" ht="12" customHeight="1">
      <c r="A16" s="44" t="s">
        <v>490</v>
      </c>
      <c r="B16" s="510" t="s">
        <v>483</v>
      </c>
      <c r="C16" s="511"/>
      <c r="D16" s="198"/>
      <c r="E16" s="1"/>
    </row>
    <row r="17" spans="1:11" ht="13.5" customHeight="1">
      <c r="A17" s="46"/>
      <c r="B17" s="46" t="s">
        <v>292</v>
      </c>
      <c r="C17" s="165"/>
      <c r="E17" s="38"/>
    </row>
    <row r="18" spans="1:11" ht="13.5" customHeight="1">
      <c r="A18" s="46"/>
      <c r="B18" s="46" t="s">
        <v>484</v>
      </c>
      <c r="C18" s="165"/>
      <c r="E18" s="38"/>
    </row>
    <row r="19" spans="1:11" ht="15.75" customHeight="1">
      <c r="A19" s="517" t="s">
        <v>0</v>
      </c>
      <c r="B19" s="517"/>
    </row>
    <row r="20" spans="1:11" ht="66.75" customHeight="1">
      <c r="A20" s="510" t="s">
        <v>485</v>
      </c>
      <c r="B20" s="510"/>
    </row>
    <row r="21" spans="1:11" ht="27" customHeight="1">
      <c r="A21" s="510" t="s">
        <v>412</v>
      </c>
      <c r="B21" s="510"/>
      <c r="E21" s="39"/>
    </row>
    <row r="22" spans="1:11" ht="15.75">
      <c r="A22" s="517" t="s">
        <v>5</v>
      </c>
      <c r="B22" s="517"/>
    </row>
    <row r="23" spans="1:11" ht="45.75" customHeight="1">
      <c r="A23" s="510" t="s">
        <v>293</v>
      </c>
      <c r="B23" s="510"/>
    </row>
    <row r="24" spans="1:11" ht="3" customHeight="1">
      <c r="A24" s="47"/>
      <c r="B24" s="47"/>
      <c r="E24" s="42"/>
    </row>
    <row r="25" spans="1:11" ht="15.75">
      <c r="A25" s="517" t="s">
        <v>4</v>
      </c>
      <c r="B25" s="517"/>
    </row>
    <row r="26" spans="1:11">
      <c r="A26" s="510" t="s">
        <v>103</v>
      </c>
      <c r="B26" s="510"/>
    </row>
    <row r="27" spans="1:11" ht="3" customHeight="1">
      <c r="A27" s="48"/>
      <c r="B27" s="48"/>
    </row>
    <row r="28" spans="1:11" ht="12.75" customHeight="1">
      <c r="A28" s="517" t="s">
        <v>1</v>
      </c>
      <c r="B28" s="517"/>
      <c r="C28" s="40"/>
      <c r="F28" s="40"/>
      <c r="G28" s="40"/>
      <c r="H28" s="40"/>
      <c r="I28" s="40"/>
      <c r="J28" s="40"/>
      <c r="K28" s="40"/>
    </row>
    <row r="29" spans="1:11" ht="13.5" customHeight="1">
      <c r="A29" s="510" t="s">
        <v>2</v>
      </c>
      <c r="B29" s="510"/>
      <c r="C29" s="40"/>
      <c r="F29" s="40"/>
      <c r="G29" s="40"/>
      <c r="H29" s="40"/>
      <c r="I29" s="40"/>
      <c r="J29" s="40"/>
      <c r="K29" s="40"/>
    </row>
    <row r="30" spans="1:11" ht="8.25" customHeight="1">
      <c r="A30" s="49"/>
      <c r="B30" s="49"/>
    </row>
    <row r="31" spans="1:11">
      <c r="A31" s="44" t="s">
        <v>489</v>
      </c>
      <c r="B31" s="508" t="s">
        <v>487</v>
      </c>
    </row>
    <row r="32" spans="1:11" ht="8.25" customHeight="1">
      <c r="A32" s="44"/>
      <c r="B32" s="508"/>
    </row>
    <row r="33" spans="1:3" ht="18.75" customHeight="1">
      <c r="A33" s="44" t="s">
        <v>491</v>
      </c>
      <c r="B33" s="508" t="s">
        <v>291</v>
      </c>
    </row>
    <row r="34" spans="1:3" ht="7.5" customHeight="1">
      <c r="A34" s="46"/>
      <c r="B34" s="196"/>
    </row>
    <row r="35" spans="1:3">
      <c r="A35" s="44" t="s">
        <v>492</v>
      </c>
      <c r="B35" s="510" t="s">
        <v>480</v>
      </c>
      <c r="C35" s="511"/>
    </row>
    <row r="36" spans="1:3" ht="15" customHeight="1">
      <c r="A36" s="46"/>
      <c r="B36" s="46" t="s">
        <v>481</v>
      </c>
    </row>
    <row r="37" spans="1:3" ht="15.75">
      <c r="A37" s="46"/>
      <c r="B37" s="46" t="s">
        <v>482</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40625" defaultRowHeight="12.75"/>
  <cols>
    <col min="1" max="1" width="8.7109375" style="33" customWidth="1"/>
    <col min="2" max="2" width="63.140625" style="33" customWidth="1"/>
    <col min="3" max="3" width="16.140625" style="201" customWidth="1"/>
    <col min="4" max="4" width="4.7109375" style="33" customWidth="1"/>
    <col min="5" max="5" width="5" style="33" customWidth="1"/>
    <col min="6" max="6" width="8.7109375" style="33" customWidth="1"/>
    <col min="7" max="7" width="62.42578125" style="33" customWidth="1"/>
    <col min="8" max="8" width="16.140625" style="201" customWidth="1"/>
    <col min="9" max="9" width="4.7109375" style="33" customWidth="1"/>
    <col min="10" max="16384" width="9.140625" style="33"/>
  </cols>
  <sheetData>
    <row r="2" spans="1:10" ht="21" customHeight="1">
      <c r="A2" s="204" t="s">
        <v>43</v>
      </c>
      <c r="F2" s="204" t="s">
        <v>62</v>
      </c>
    </row>
    <row r="3" spans="1:10" ht="25.5" customHeight="1">
      <c r="A3" s="43" t="s">
        <v>63</v>
      </c>
      <c r="C3" s="202" t="s">
        <v>63</v>
      </c>
      <c r="D3" s="33">
        <v>3</v>
      </c>
      <c r="F3" s="43" t="s">
        <v>3</v>
      </c>
      <c r="H3" s="202" t="s">
        <v>63</v>
      </c>
      <c r="I3" s="33">
        <v>3</v>
      </c>
      <c r="J3" s="202"/>
    </row>
    <row r="4" spans="1:10" ht="21.75" customHeight="1">
      <c r="A4" s="205" t="s">
        <v>64</v>
      </c>
      <c r="B4" s="206"/>
      <c r="C4" s="203"/>
      <c r="F4" s="205" t="s">
        <v>65</v>
      </c>
      <c r="G4" s="206"/>
      <c r="H4" s="203"/>
    </row>
    <row r="5" spans="1:10" ht="16.5" customHeight="1">
      <c r="A5" s="43" t="s">
        <v>66</v>
      </c>
      <c r="B5" s="207"/>
      <c r="C5" s="202" t="s">
        <v>67</v>
      </c>
      <c r="D5" s="33">
        <v>4</v>
      </c>
      <c r="F5" s="43" t="s">
        <v>129</v>
      </c>
      <c r="G5" s="43"/>
      <c r="H5" s="202" t="s">
        <v>413</v>
      </c>
      <c r="I5" s="33">
        <v>4</v>
      </c>
    </row>
    <row r="6" spans="1:10" ht="16.5" customHeight="1">
      <c r="A6" s="43" t="s">
        <v>106</v>
      </c>
      <c r="B6" s="43"/>
      <c r="C6" s="202" t="s">
        <v>67</v>
      </c>
      <c r="D6" s="33">
        <v>4</v>
      </c>
      <c r="F6" s="43" t="s">
        <v>146</v>
      </c>
      <c r="G6" s="43"/>
      <c r="H6" s="202" t="s">
        <v>413</v>
      </c>
      <c r="I6" s="33">
        <v>4</v>
      </c>
    </row>
    <row r="7" spans="1:10" ht="16.5" customHeight="1">
      <c r="A7" s="43" t="s">
        <v>68</v>
      </c>
      <c r="B7" s="43"/>
      <c r="C7" s="202" t="s">
        <v>67</v>
      </c>
      <c r="D7" s="33">
        <v>4</v>
      </c>
      <c r="F7" s="43" t="s">
        <v>147</v>
      </c>
      <c r="G7" s="43"/>
      <c r="H7" s="202" t="s">
        <v>413</v>
      </c>
      <c r="I7" s="33">
        <v>4</v>
      </c>
    </row>
    <row r="8" spans="1:10" ht="27.75" customHeight="1">
      <c r="A8" s="205" t="s">
        <v>70</v>
      </c>
      <c r="B8" s="206"/>
      <c r="C8" s="203"/>
      <c r="F8" s="205" t="s">
        <v>71</v>
      </c>
      <c r="G8" s="206"/>
      <c r="H8" s="203"/>
    </row>
    <row r="9" spans="1:10" ht="16.5" customHeight="1">
      <c r="A9" s="43" t="s">
        <v>142</v>
      </c>
      <c r="B9" s="43"/>
      <c r="C9" s="202" t="s">
        <v>69</v>
      </c>
      <c r="D9" s="33">
        <v>5</v>
      </c>
      <c r="F9" s="43" t="s">
        <v>112</v>
      </c>
      <c r="G9" s="43"/>
      <c r="H9" s="202" t="s">
        <v>414</v>
      </c>
      <c r="I9" s="33">
        <v>5</v>
      </c>
    </row>
    <row r="10" spans="1:10" ht="16.5" customHeight="1">
      <c r="A10" s="43" t="s">
        <v>143</v>
      </c>
      <c r="B10" s="43"/>
      <c r="C10" s="202" t="s">
        <v>72</v>
      </c>
      <c r="D10" s="33">
        <v>6</v>
      </c>
      <c r="F10" s="43" t="s">
        <v>127</v>
      </c>
      <c r="G10" s="43"/>
      <c r="H10" s="202" t="s">
        <v>415</v>
      </c>
      <c r="I10" s="33">
        <v>6</v>
      </c>
    </row>
    <row r="11" spans="1:10" ht="16.5" customHeight="1">
      <c r="A11" s="43" t="s">
        <v>106</v>
      </c>
      <c r="B11" s="43"/>
      <c r="C11" s="202" t="s">
        <v>73</v>
      </c>
      <c r="D11" s="33">
        <v>7</v>
      </c>
      <c r="F11" s="43" t="s">
        <v>146</v>
      </c>
      <c r="G11" s="43"/>
      <c r="H11" s="202" t="s">
        <v>416</v>
      </c>
      <c r="I11" s="33">
        <v>7</v>
      </c>
    </row>
    <row r="12" spans="1:10" ht="27.75" customHeight="1">
      <c r="A12" s="205" t="s">
        <v>75</v>
      </c>
      <c r="B12" s="206"/>
      <c r="C12" s="203"/>
      <c r="F12" s="205" t="s">
        <v>76</v>
      </c>
      <c r="G12" s="206"/>
      <c r="H12" s="203"/>
    </row>
    <row r="13" spans="1:10" ht="16.5" customHeight="1">
      <c r="A13" s="43" t="s">
        <v>140</v>
      </c>
      <c r="B13" s="43"/>
      <c r="C13" s="202" t="s">
        <v>74</v>
      </c>
      <c r="D13" s="33">
        <v>8</v>
      </c>
      <c r="F13" s="43" t="s">
        <v>78</v>
      </c>
      <c r="G13" s="43"/>
      <c r="H13" s="202" t="s">
        <v>417</v>
      </c>
      <c r="I13" s="33">
        <v>8</v>
      </c>
    </row>
    <row r="14" spans="1:10" ht="16.5" customHeight="1">
      <c r="A14" s="43" t="s">
        <v>300</v>
      </c>
      <c r="B14" s="43"/>
      <c r="C14" s="202" t="s">
        <v>77</v>
      </c>
      <c r="D14" s="33">
        <v>9</v>
      </c>
      <c r="F14" s="43" t="s">
        <v>138</v>
      </c>
      <c r="G14" s="43"/>
      <c r="H14" s="202" t="s">
        <v>418</v>
      </c>
      <c r="I14" s="33">
        <v>9</v>
      </c>
    </row>
    <row r="15" spans="1:10" ht="16.5" customHeight="1">
      <c r="A15" s="43" t="s">
        <v>326</v>
      </c>
      <c r="B15" s="43"/>
      <c r="C15" s="298" t="s">
        <v>79</v>
      </c>
      <c r="F15" s="43"/>
      <c r="G15" s="43"/>
      <c r="H15" s="298" t="s">
        <v>419</v>
      </c>
    </row>
    <row r="16" spans="1:10" ht="16.5" customHeight="1">
      <c r="A16" s="43" t="s">
        <v>327</v>
      </c>
      <c r="B16" s="43"/>
      <c r="C16" s="298" t="s">
        <v>80</v>
      </c>
      <c r="F16" s="43"/>
      <c r="G16" s="43"/>
      <c r="H16" s="298" t="s">
        <v>420</v>
      </c>
    </row>
    <row r="17" spans="1:9" ht="16.5" customHeight="1">
      <c r="A17" s="43" t="s">
        <v>141</v>
      </c>
      <c r="B17" s="43"/>
      <c r="C17" s="202" t="s">
        <v>81</v>
      </c>
      <c r="D17" s="33">
        <v>10</v>
      </c>
      <c r="F17" s="43" t="s">
        <v>114</v>
      </c>
      <c r="G17" s="43"/>
      <c r="H17" s="202" t="s">
        <v>421</v>
      </c>
      <c r="I17" s="33">
        <v>10</v>
      </c>
    </row>
    <row r="18" spans="1:9" ht="16.5" customHeight="1">
      <c r="A18" s="43" t="s">
        <v>301</v>
      </c>
      <c r="B18" s="43"/>
      <c r="C18" s="299" t="s">
        <v>82</v>
      </c>
      <c r="D18" s="33">
        <v>11</v>
      </c>
      <c r="F18" s="43" t="s">
        <v>115</v>
      </c>
      <c r="G18" s="43"/>
      <c r="H18" s="299" t="s">
        <v>422</v>
      </c>
      <c r="I18" s="33">
        <v>11</v>
      </c>
    </row>
    <row r="19" spans="1:9" ht="16.5" customHeight="1">
      <c r="A19" s="43" t="s">
        <v>198</v>
      </c>
      <c r="B19" s="43"/>
      <c r="C19" s="202" t="s">
        <v>83</v>
      </c>
      <c r="D19" s="33">
        <v>12</v>
      </c>
      <c r="F19" s="43" t="s">
        <v>131</v>
      </c>
      <c r="G19" s="43"/>
      <c r="H19" s="202" t="s">
        <v>423</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302</v>
      </c>
      <c r="B22" s="43"/>
      <c r="C22" s="202"/>
      <c r="F22" s="208" t="s">
        <v>116</v>
      </c>
      <c r="G22" s="209"/>
      <c r="H22" s="202"/>
    </row>
    <row r="23" spans="1:9" ht="16.5" customHeight="1">
      <c r="A23" s="43" t="s">
        <v>199</v>
      </c>
      <c r="B23" s="43"/>
      <c r="C23" s="299" t="s">
        <v>111</v>
      </c>
      <c r="D23" s="33">
        <v>13</v>
      </c>
      <c r="F23" s="43" t="s">
        <v>128</v>
      </c>
      <c r="G23" s="43"/>
      <c r="H23" s="299" t="s">
        <v>424</v>
      </c>
      <c r="I23" s="33">
        <v>13</v>
      </c>
    </row>
    <row r="24" spans="1:9" ht="16.5" customHeight="1">
      <c r="A24" s="208"/>
      <c r="B24" s="43"/>
      <c r="C24" s="202"/>
      <c r="F24" s="43"/>
      <c r="G24" s="43"/>
      <c r="H24" s="202"/>
    </row>
    <row r="25" spans="1:9" ht="18" customHeight="1">
      <c r="A25" s="208" t="s">
        <v>303</v>
      </c>
      <c r="B25" s="209"/>
      <c r="C25" s="203"/>
      <c r="F25" s="208" t="s">
        <v>117</v>
      </c>
      <c r="G25" s="209"/>
      <c r="H25" s="203"/>
    </row>
    <row r="26" spans="1:9" ht="16.5" customHeight="1">
      <c r="A26" s="43" t="s">
        <v>142</v>
      </c>
      <c r="B26" s="43"/>
      <c r="C26" s="299" t="s">
        <v>84</v>
      </c>
      <c r="D26" s="33">
        <v>14</v>
      </c>
      <c r="F26" s="43" t="s">
        <v>129</v>
      </c>
      <c r="G26" s="43"/>
      <c r="H26" s="299" t="s">
        <v>425</v>
      </c>
      <c r="I26" s="33">
        <v>14</v>
      </c>
    </row>
    <row r="27" spans="1:9" ht="16.5" customHeight="1">
      <c r="A27" s="43" t="s">
        <v>143</v>
      </c>
      <c r="B27" s="43"/>
      <c r="C27" s="299" t="s">
        <v>85</v>
      </c>
      <c r="D27" s="33">
        <v>15</v>
      </c>
      <c r="F27" s="43" t="s">
        <v>113</v>
      </c>
      <c r="G27" s="43"/>
      <c r="H27" s="299" t="s">
        <v>426</v>
      </c>
      <c r="I27" s="33">
        <v>15</v>
      </c>
    </row>
    <row r="28" spans="1:9" ht="16.5" customHeight="1">
      <c r="A28" s="43" t="s">
        <v>200</v>
      </c>
      <c r="B28" s="43"/>
      <c r="C28" s="299" t="s">
        <v>86</v>
      </c>
      <c r="D28" s="33">
        <v>16</v>
      </c>
      <c r="F28" s="43" t="s">
        <v>132</v>
      </c>
      <c r="G28" s="43"/>
      <c r="H28" s="299" t="s">
        <v>427</v>
      </c>
      <c r="I28" s="33">
        <v>16</v>
      </c>
    </row>
    <row r="29" spans="1:9" ht="16.5" customHeight="1">
      <c r="A29" s="43" t="s">
        <v>144</v>
      </c>
      <c r="B29" s="43"/>
      <c r="C29" s="299" t="s">
        <v>87</v>
      </c>
      <c r="D29" s="33">
        <v>17</v>
      </c>
      <c r="F29" s="43" t="s">
        <v>119</v>
      </c>
      <c r="G29" s="43"/>
      <c r="H29" s="299" t="s">
        <v>428</v>
      </c>
      <c r="I29" s="33">
        <v>17</v>
      </c>
    </row>
    <row r="30" spans="1:9" ht="16.5" customHeight="1">
      <c r="A30" s="43" t="s">
        <v>304</v>
      </c>
      <c r="B30" s="43"/>
      <c r="C30" s="299" t="s">
        <v>89</v>
      </c>
      <c r="D30" s="33">
        <v>18</v>
      </c>
      <c r="F30" s="43" t="s">
        <v>118</v>
      </c>
      <c r="G30" s="43"/>
      <c r="H30" s="299" t="s">
        <v>429</v>
      </c>
      <c r="I30" s="33">
        <v>18</v>
      </c>
    </row>
    <row r="31" spans="1:9" ht="16.5" customHeight="1">
      <c r="A31" s="43" t="s">
        <v>137</v>
      </c>
      <c r="B31" s="43"/>
      <c r="C31" s="299" t="s">
        <v>91</v>
      </c>
      <c r="D31" s="33">
        <v>19</v>
      </c>
      <c r="F31" s="43" t="s">
        <v>136</v>
      </c>
      <c r="G31" s="43"/>
      <c r="H31" s="299" t="s">
        <v>430</v>
      </c>
      <c r="I31" s="33">
        <v>19</v>
      </c>
    </row>
    <row r="32" spans="1:9" ht="16.5" customHeight="1">
      <c r="A32" s="43" t="s">
        <v>145</v>
      </c>
      <c r="B32" s="43"/>
      <c r="C32" s="299" t="s">
        <v>92</v>
      </c>
      <c r="D32" s="33">
        <v>20</v>
      </c>
      <c r="F32" s="43" t="s">
        <v>88</v>
      </c>
      <c r="G32" s="43"/>
      <c r="H32" s="299" t="s">
        <v>431</v>
      </c>
      <c r="I32" s="33">
        <v>20</v>
      </c>
    </row>
    <row r="33" spans="1:9" ht="16.5" customHeight="1">
      <c r="A33" s="43" t="s">
        <v>299</v>
      </c>
      <c r="B33" s="43"/>
      <c r="C33" s="299" t="s">
        <v>93</v>
      </c>
      <c r="D33" s="33">
        <v>21</v>
      </c>
      <c r="F33" s="43" t="s">
        <v>120</v>
      </c>
      <c r="G33" s="43"/>
      <c r="H33" s="299" t="s">
        <v>432</v>
      </c>
      <c r="I33" s="33">
        <v>21</v>
      </c>
    </row>
    <row r="34" spans="1:9" ht="16.5" customHeight="1">
      <c r="A34" s="210" t="s">
        <v>90</v>
      </c>
      <c r="B34" s="43"/>
      <c r="C34" s="299" t="s">
        <v>94</v>
      </c>
      <c r="D34" s="33">
        <v>22</v>
      </c>
      <c r="F34" s="43" t="s">
        <v>107</v>
      </c>
      <c r="G34" s="43"/>
      <c r="H34" s="299" t="s">
        <v>433</v>
      </c>
      <c r="I34" s="33">
        <v>22</v>
      </c>
    </row>
    <row r="35" spans="1:9" ht="16.5" customHeight="1">
      <c r="A35" s="43" t="s">
        <v>296</v>
      </c>
      <c r="B35" s="43"/>
      <c r="C35" s="299" t="s">
        <v>95</v>
      </c>
      <c r="D35" s="33">
        <v>23</v>
      </c>
      <c r="F35" s="43" t="s">
        <v>297</v>
      </c>
      <c r="G35" s="43"/>
      <c r="H35" s="299" t="s">
        <v>434</v>
      </c>
      <c r="I35" s="33">
        <v>23</v>
      </c>
    </row>
    <row r="36" spans="1:9" ht="16.5" customHeight="1">
      <c r="A36" s="43" t="s">
        <v>294</v>
      </c>
      <c r="B36" s="43"/>
      <c r="C36" s="299" t="s">
        <v>96</v>
      </c>
      <c r="D36" s="33">
        <v>24</v>
      </c>
      <c r="F36" s="43" t="s">
        <v>295</v>
      </c>
      <c r="G36" s="43"/>
      <c r="H36" s="299" t="s">
        <v>435</v>
      </c>
      <c r="I36" s="33">
        <v>24</v>
      </c>
    </row>
    <row r="37" spans="1:9" ht="16.5" customHeight="1">
      <c r="A37" s="43" t="s">
        <v>244</v>
      </c>
      <c r="B37" s="43"/>
      <c r="C37" s="299" t="s">
        <v>125</v>
      </c>
      <c r="D37" s="33">
        <v>25</v>
      </c>
      <c r="F37" s="43" t="s">
        <v>246</v>
      </c>
      <c r="G37" s="43"/>
      <c r="H37" s="299" t="s">
        <v>436</v>
      </c>
      <c r="I37" s="33">
        <v>25</v>
      </c>
    </row>
    <row r="38" spans="1:9" ht="33.75" customHeight="1">
      <c r="A38" s="521" t="s">
        <v>298</v>
      </c>
      <c r="B38" s="521"/>
      <c r="C38" s="299" t="s">
        <v>126</v>
      </c>
      <c r="D38" s="33">
        <v>26</v>
      </c>
      <c r="F38" s="43" t="s">
        <v>245</v>
      </c>
      <c r="G38" s="43"/>
      <c r="H38" s="299" t="s">
        <v>437</v>
      </c>
      <c r="I38" s="33">
        <v>26</v>
      </c>
    </row>
    <row r="39" spans="1:9" ht="16.5" customHeight="1">
      <c r="A39" s="43"/>
      <c r="B39" s="43"/>
      <c r="C39" s="299" t="s">
        <v>328</v>
      </c>
      <c r="D39" s="33">
        <v>27</v>
      </c>
      <c r="F39" s="43" t="s">
        <v>97</v>
      </c>
      <c r="G39" s="43"/>
      <c r="H39" s="299" t="s">
        <v>438</v>
      </c>
      <c r="I39" s="33">
        <v>27</v>
      </c>
    </row>
    <row r="40" spans="1:9" ht="16.5" customHeight="1">
      <c r="A40" s="43" t="s">
        <v>305</v>
      </c>
      <c r="B40" s="43"/>
      <c r="C40" s="299" t="s">
        <v>329</v>
      </c>
      <c r="D40" s="33">
        <v>28</v>
      </c>
      <c r="F40" s="43" t="s">
        <v>130</v>
      </c>
      <c r="G40" s="43"/>
      <c r="H40" s="299" t="s">
        <v>439</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tabSelected="1" zoomScale="78" zoomScaleNormal="78" workbookViewId="0">
      <selection activeCell="D15" sqref="D15"/>
    </sheetView>
  </sheetViews>
  <sheetFormatPr defaultRowHeight="15.75"/>
  <cols>
    <col min="1" max="1" width="3.85546875" style="497" customWidth="1"/>
    <col min="2" max="2" width="107" style="497" customWidth="1"/>
    <col min="3" max="3" width="1.7109375" style="497" customWidth="1"/>
    <col min="4" max="4" width="3.85546875" style="497" customWidth="1"/>
    <col min="5" max="5" width="127.28515625" style="497" bestFit="1" customWidth="1"/>
    <col min="6" max="256" width="9.140625" style="497"/>
    <col min="257" max="257" width="3.85546875" style="497" customWidth="1"/>
    <col min="258" max="258" width="92.140625" style="497" bestFit="1" customWidth="1"/>
    <col min="259" max="259" width="1.7109375" style="497" customWidth="1"/>
    <col min="260" max="260" width="3.85546875" style="497" customWidth="1"/>
    <col min="261" max="261" width="91.28515625" style="497" bestFit="1" customWidth="1"/>
    <col min="262" max="512" width="9.140625" style="497"/>
    <col min="513" max="513" width="3.85546875" style="497" customWidth="1"/>
    <col min="514" max="514" width="92.140625" style="497" bestFit="1" customWidth="1"/>
    <col min="515" max="515" width="1.7109375" style="497" customWidth="1"/>
    <col min="516" max="516" width="3.85546875" style="497" customWidth="1"/>
    <col min="517" max="517" width="91.28515625" style="497" bestFit="1" customWidth="1"/>
    <col min="518" max="768" width="9.140625" style="497"/>
    <col min="769" max="769" width="3.85546875" style="497" customWidth="1"/>
    <col min="770" max="770" width="92.140625" style="497" bestFit="1" customWidth="1"/>
    <col min="771" max="771" width="1.7109375" style="497" customWidth="1"/>
    <col min="772" max="772" width="3.85546875" style="497" customWidth="1"/>
    <col min="773" max="773" width="91.28515625" style="497" bestFit="1" customWidth="1"/>
    <col min="774" max="1024" width="9.140625" style="497"/>
    <col min="1025" max="1025" width="3.85546875" style="497" customWidth="1"/>
    <col min="1026" max="1026" width="92.140625" style="497" bestFit="1" customWidth="1"/>
    <col min="1027" max="1027" width="1.7109375" style="497" customWidth="1"/>
    <col min="1028" max="1028" width="3.85546875" style="497" customWidth="1"/>
    <col min="1029" max="1029" width="91.28515625" style="497" bestFit="1" customWidth="1"/>
    <col min="1030" max="1280" width="9.140625" style="497"/>
    <col min="1281" max="1281" width="3.85546875" style="497" customWidth="1"/>
    <col min="1282" max="1282" width="92.140625" style="497" bestFit="1" customWidth="1"/>
    <col min="1283" max="1283" width="1.7109375" style="497" customWidth="1"/>
    <col min="1284" max="1284" width="3.85546875" style="497" customWidth="1"/>
    <col min="1285" max="1285" width="91.28515625" style="497" bestFit="1" customWidth="1"/>
    <col min="1286" max="1536" width="9.140625" style="497"/>
    <col min="1537" max="1537" width="3.85546875" style="497" customWidth="1"/>
    <col min="1538" max="1538" width="92.140625" style="497" bestFit="1" customWidth="1"/>
    <col min="1539" max="1539" width="1.7109375" style="497" customWidth="1"/>
    <col min="1540" max="1540" width="3.85546875" style="497" customWidth="1"/>
    <col min="1541" max="1541" width="91.28515625" style="497" bestFit="1" customWidth="1"/>
    <col min="1542" max="1792" width="9.140625" style="497"/>
    <col min="1793" max="1793" width="3.85546875" style="497" customWidth="1"/>
    <col min="1794" max="1794" width="92.140625" style="497" bestFit="1" customWidth="1"/>
    <col min="1795" max="1795" width="1.7109375" style="497" customWidth="1"/>
    <col min="1796" max="1796" width="3.85546875" style="497" customWidth="1"/>
    <col min="1797" max="1797" width="91.28515625" style="497" bestFit="1" customWidth="1"/>
    <col min="1798" max="2048" width="9.140625" style="497"/>
    <col min="2049" max="2049" width="3.85546875" style="497" customWidth="1"/>
    <col min="2050" max="2050" width="92.140625" style="497" bestFit="1" customWidth="1"/>
    <col min="2051" max="2051" width="1.7109375" style="497" customWidth="1"/>
    <col min="2052" max="2052" width="3.85546875" style="497" customWidth="1"/>
    <col min="2053" max="2053" width="91.28515625" style="497" bestFit="1" customWidth="1"/>
    <col min="2054" max="2304" width="9.140625" style="497"/>
    <col min="2305" max="2305" width="3.85546875" style="497" customWidth="1"/>
    <col min="2306" max="2306" width="92.140625" style="497" bestFit="1" customWidth="1"/>
    <col min="2307" max="2307" width="1.7109375" style="497" customWidth="1"/>
    <col min="2308" max="2308" width="3.85546875" style="497" customWidth="1"/>
    <col min="2309" max="2309" width="91.28515625" style="497" bestFit="1" customWidth="1"/>
    <col min="2310" max="2560" width="9.140625" style="497"/>
    <col min="2561" max="2561" width="3.85546875" style="497" customWidth="1"/>
    <col min="2562" max="2562" width="92.140625" style="497" bestFit="1" customWidth="1"/>
    <col min="2563" max="2563" width="1.7109375" style="497" customWidth="1"/>
    <col min="2564" max="2564" width="3.85546875" style="497" customWidth="1"/>
    <col min="2565" max="2565" width="91.28515625" style="497" bestFit="1" customWidth="1"/>
    <col min="2566" max="2816" width="9.140625" style="497"/>
    <col min="2817" max="2817" width="3.85546875" style="497" customWidth="1"/>
    <col min="2818" max="2818" width="92.140625" style="497" bestFit="1" customWidth="1"/>
    <col min="2819" max="2819" width="1.7109375" style="497" customWidth="1"/>
    <col min="2820" max="2820" width="3.85546875" style="497" customWidth="1"/>
    <col min="2821" max="2821" width="91.28515625" style="497" bestFit="1" customWidth="1"/>
    <col min="2822" max="3072" width="9.140625" style="497"/>
    <col min="3073" max="3073" width="3.85546875" style="497" customWidth="1"/>
    <col min="3074" max="3074" width="92.140625" style="497" bestFit="1" customWidth="1"/>
    <col min="3075" max="3075" width="1.7109375" style="497" customWidth="1"/>
    <col min="3076" max="3076" width="3.85546875" style="497" customWidth="1"/>
    <col min="3077" max="3077" width="91.28515625" style="497" bestFit="1" customWidth="1"/>
    <col min="3078" max="3328" width="9.140625" style="497"/>
    <col min="3329" max="3329" width="3.85546875" style="497" customWidth="1"/>
    <col min="3330" max="3330" width="92.140625" style="497" bestFit="1" customWidth="1"/>
    <col min="3331" max="3331" width="1.7109375" style="497" customWidth="1"/>
    <col min="3332" max="3332" width="3.85546875" style="497" customWidth="1"/>
    <col min="3333" max="3333" width="91.28515625" style="497" bestFit="1" customWidth="1"/>
    <col min="3334" max="3584" width="9.140625" style="497"/>
    <col min="3585" max="3585" width="3.85546875" style="497" customWidth="1"/>
    <col min="3586" max="3586" width="92.140625" style="497" bestFit="1" customWidth="1"/>
    <col min="3587" max="3587" width="1.7109375" style="497" customWidth="1"/>
    <col min="3588" max="3588" width="3.85546875" style="497" customWidth="1"/>
    <col min="3589" max="3589" width="91.28515625" style="497" bestFit="1" customWidth="1"/>
    <col min="3590" max="3840" width="9.140625" style="497"/>
    <col min="3841" max="3841" width="3.85546875" style="497" customWidth="1"/>
    <col min="3842" max="3842" width="92.140625" style="497" bestFit="1" customWidth="1"/>
    <col min="3843" max="3843" width="1.7109375" style="497" customWidth="1"/>
    <col min="3844" max="3844" width="3.85546875" style="497" customWidth="1"/>
    <col min="3845" max="3845" width="91.28515625" style="497" bestFit="1" customWidth="1"/>
    <col min="3846" max="4096" width="9.140625" style="497"/>
    <col min="4097" max="4097" width="3.85546875" style="497" customWidth="1"/>
    <col min="4098" max="4098" width="92.140625" style="497" bestFit="1" customWidth="1"/>
    <col min="4099" max="4099" width="1.7109375" style="497" customWidth="1"/>
    <col min="4100" max="4100" width="3.85546875" style="497" customWidth="1"/>
    <col min="4101" max="4101" width="91.28515625" style="497" bestFit="1" customWidth="1"/>
    <col min="4102" max="4352" width="9.140625" style="497"/>
    <col min="4353" max="4353" width="3.85546875" style="497" customWidth="1"/>
    <col min="4354" max="4354" width="92.140625" style="497" bestFit="1" customWidth="1"/>
    <col min="4355" max="4355" width="1.7109375" style="497" customWidth="1"/>
    <col min="4356" max="4356" width="3.85546875" style="497" customWidth="1"/>
    <col min="4357" max="4357" width="91.28515625" style="497" bestFit="1" customWidth="1"/>
    <col min="4358" max="4608" width="9.140625" style="497"/>
    <col min="4609" max="4609" width="3.85546875" style="497" customWidth="1"/>
    <col min="4610" max="4610" width="92.140625" style="497" bestFit="1" customWidth="1"/>
    <col min="4611" max="4611" width="1.7109375" style="497" customWidth="1"/>
    <col min="4612" max="4612" width="3.85546875" style="497" customWidth="1"/>
    <col min="4613" max="4613" width="91.28515625" style="497" bestFit="1" customWidth="1"/>
    <col min="4614" max="4864" width="9.140625" style="497"/>
    <col min="4865" max="4865" width="3.85546875" style="497" customWidth="1"/>
    <col min="4866" max="4866" width="92.140625" style="497" bestFit="1" customWidth="1"/>
    <col min="4867" max="4867" width="1.7109375" style="497" customWidth="1"/>
    <col min="4868" max="4868" width="3.85546875" style="497" customWidth="1"/>
    <col min="4869" max="4869" width="91.28515625" style="497" bestFit="1" customWidth="1"/>
    <col min="4870" max="5120" width="9.140625" style="497"/>
    <col min="5121" max="5121" width="3.85546875" style="497" customWidth="1"/>
    <col min="5122" max="5122" width="92.140625" style="497" bestFit="1" customWidth="1"/>
    <col min="5123" max="5123" width="1.7109375" style="497" customWidth="1"/>
    <col min="5124" max="5124" width="3.85546875" style="497" customWidth="1"/>
    <col min="5125" max="5125" width="91.28515625" style="497" bestFit="1" customWidth="1"/>
    <col min="5126" max="5376" width="9.140625" style="497"/>
    <col min="5377" max="5377" width="3.85546875" style="497" customWidth="1"/>
    <col min="5378" max="5378" width="92.140625" style="497" bestFit="1" customWidth="1"/>
    <col min="5379" max="5379" width="1.7109375" style="497" customWidth="1"/>
    <col min="5380" max="5380" width="3.85546875" style="497" customWidth="1"/>
    <col min="5381" max="5381" width="91.28515625" style="497" bestFit="1" customWidth="1"/>
    <col min="5382" max="5632" width="9.140625" style="497"/>
    <col min="5633" max="5633" width="3.85546875" style="497" customWidth="1"/>
    <col min="5634" max="5634" width="92.140625" style="497" bestFit="1" customWidth="1"/>
    <col min="5635" max="5635" width="1.7109375" style="497" customWidth="1"/>
    <col min="5636" max="5636" width="3.85546875" style="497" customWidth="1"/>
    <col min="5637" max="5637" width="91.28515625" style="497" bestFit="1" customWidth="1"/>
    <col min="5638" max="5888" width="9.140625" style="497"/>
    <col min="5889" max="5889" width="3.85546875" style="497" customWidth="1"/>
    <col min="5890" max="5890" width="92.140625" style="497" bestFit="1" customWidth="1"/>
    <col min="5891" max="5891" width="1.7109375" style="497" customWidth="1"/>
    <col min="5892" max="5892" width="3.85546875" style="497" customWidth="1"/>
    <col min="5893" max="5893" width="91.28515625" style="497" bestFit="1" customWidth="1"/>
    <col min="5894" max="6144" width="9.140625" style="497"/>
    <col min="6145" max="6145" width="3.85546875" style="497" customWidth="1"/>
    <col min="6146" max="6146" width="92.140625" style="497" bestFit="1" customWidth="1"/>
    <col min="6147" max="6147" width="1.7109375" style="497" customWidth="1"/>
    <col min="6148" max="6148" width="3.85546875" style="497" customWidth="1"/>
    <col min="6149" max="6149" width="91.28515625" style="497" bestFit="1" customWidth="1"/>
    <col min="6150" max="6400" width="9.140625" style="497"/>
    <col min="6401" max="6401" width="3.85546875" style="497" customWidth="1"/>
    <col min="6402" max="6402" width="92.140625" style="497" bestFit="1" customWidth="1"/>
    <col min="6403" max="6403" width="1.7109375" style="497" customWidth="1"/>
    <col min="6404" max="6404" width="3.85546875" style="497" customWidth="1"/>
    <col min="6405" max="6405" width="91.28515625" style="497" bestFit="1" customWidth="1"/>
    <col min="6406" max="6656" width="9.140625" style="497"/>
    <col min="6657" max="6657" width="3.85546875" style="497" customWidth="1"/>
    <col min="6658" max="6658" width="92.140625" style="497" bestFit="1" customWidth="1"/>
    <col min="6659" max="6659" width="1.7109375" style="497" customWidth="1"/>
    <col min="6660" max="6660" width="3.85546875" style="497" customWidth="1"/>
    <col min="6661" max="6661" width="91.28515625" style="497" bestFit="1" customWidth="1"/>
    <col min="6662" max="6912" width="9.140625" style="497"/>
    <col min="6913" max="6913" width="3.85546875" style="497" customWidth="1"/>
    <col min="6914" max="6914" width="92.140625" style="497" bestFit="1" customWidth="1"/>
    <col min="6915" max="6915" width="1.7109375" style="497" customWidth="1"/>
    <col min="6916" max="6916" width="3.85546875" style="497" customWidth="1"/>
    <col min="6917" max="6917" width="91.28515625" style="497" bestFit="1" customWidth="1"/>
    <col min="6918" max="7168" width="9.140625" style="497"/>
    <col min="7169" max="7169" width="3.85546875" style="497" customWidth="1"/>
    <col min="7170" max="7170" width="92.140625" style="497" bestFit="1" customWidth="1"/>
    <col min="7171" max="7171" width="1.7109375" style="497" customWidth="1"/>
    <col min="7172" max="7172" width="3.85546875" style="497" customWidth="1"/>
    <col min="7173" max="7173" width="91.28515625" style="497" bestFit="1" customWidth="1"/>
    <col min="7174" max="7424" width="9.140625" style="497"/>
    <col min="7425" max="7425" width="3.85546875" style="497" customWidth="1"/>
    <col min="7426" max="7426" width="92.140625" style="497" bestFit="1" customWidth="1"/>
    <col min="7427" max="7427" width="1.7109375" style="497" customWidth="1"/>
    <col min="7428" max="7428" width="3.85546875" style="497" customWidth="1"/>
    <col min="7429" max="7429" width="91.28515625" style="497" bestFit="1" customWidth="1"/>
    <col min="7430" max="7680" width="9.140625" style="497"/>
    <col min="7681" max="7681" width="3.85546875" style="497" customWidth="1"/>
    <col min="7682" max="7682" width="92.140625" style="497" bestFit="1" customWidth="1"/>
    <col min="7683" max="7683" width="1.7109375" style="497" customWidth="1"/>
    <col min="7684" max="7684" width="3.85546875" style="497" customWidth="1"/>
    <col min="7685" max="7685" width="91.28515625" style="497" bestFit="1" customWidth="1"/>
    <col min="7686" max="7936" width="9.140625" style="497"/>
    <col min="7937" max="7937" width="3.85546875" style="497" customWidth="1"/>
    <col min="7938" max="7938" width="92.140625" style="497" bestFit="1" customWidth="1"/>
    <col min="7939" max="7939" width="1.7109375" style="497" customWidth="1"/>
    <col min="7940" max="7940" width="3.85546875" style="497" customWidth="1"/>
    <col min="7941" max="7941" width="91.28515625" style="497" bestFit="1" customWidth="1"/>
    <col min="7942" max="8192" width="9.140625" style="497"/>
    <col min="8193" max="8193" width="3.85546875" style="497" customWidth="1"/>
    <col min="8194" max="8194" width="92.140625" style="497" bestFit="1" customWidth="1"/>
    <col min="8195" max="8195" width="1.7109375" style="497" customWidth="1"/>
    <col min="8196" max="8196" width="3.85546875" style="497" customWidth="1"/>
    <col min="8197" max="8197" width="91.28515625" style="497" bestFit="1" customWidth="1"/>
    <col min="8198" max="8448" width="9.140625" style="497"/>
    <col min="8449" max="8449" width="3.85546875" style="497" customWidth="1"/>
    <col min="8450" max="8450" width="92.140625" style="497" bestFit="1" customWidth="1"/>
    <col min="8451" max="8451" width="1.7109375" style="497" customWidth="1"/>
    <col min="8452" max="8452" width="3.85546875" style="497" customWidth="1"/>
    <col min="8453" max="8453" width="91.28515625" style="497" bestFit="1" customWidth="1"/>
    <col min="8454" max="8704" width="9.140625" style="497"/>
    <col min="8705" max="8705" width="3.85546875" style="497" customWidth="1"/>
    <col min="8706" max="8706" width="92.140625" style="497" bestFit="1" customWidth="1"/>
    <col min="8707" max="8707" width="1.7109375" style="497" customWidth="1"/>
    <col min="8708" max="8708" width="3.85546875" style="497" customWidth="1"/>
    <col min="8709" max="8709" width="91.28515625" style="497" bestFit="1" customWidth="1"/>
    <col min="8710" max="8960" width="9.140625" style="497"/>
    <col min="8961" max="8961" width="3.85546875" style="497" customWidth="1"/>
    <col min="8962" max="8962" width="92.140625" style="497" bestFit="1" customWidth="1"/>
    <col min="8963" max="8963" width="1.7109375" style="497" customWidth="1"/>
    <col min="8964" max="8964" width="3.85546875" style="497" customWidth="1"/>
    <col min="8965" max="8965" width="91.28515625" style="497" bestFit="1" customWidth="1"/>
    <col min="8966" max="9216" width="9.140625" style="497"/>
    <col min="9217" max="9217" width="3.85546875" style="497" customWidth="1"/>
    <col min="9218" max="9218" width="92.140625" style="497" bestFit="1" customWidth="1"/>
    <col min="9219" max="9219" width="1.7109375" style="497" customWidth="1"/>
    <col min="9220" max="9220" width="3.85546875" style="497" customWidth="1"/>
    <col min="9221" max="9221" width="91.28515625" style="497" bestFit="1" customWidth="1"/>
    <col min="9222" max="9472" width="9.140625" style="497"/>
    <col min="9473" max="9473" width="3.85546875" style="497" customWidth="1"/>
    <col min="9474" max="9474" width="92.140625" style="497" bestFit="1" customWidth="1"/>
    <col min="9475" max="9475" width="1.7109375" style="497" customWidth="1"/>
    <col min="9476" max="9476" width="3.85546875" style="497" customWidth="1"/>
    <col min="9477" max="9477" width="91.28515625" style="497" bestFit="1" customWidth="1"/>
    <col min="9478" max="9728" width="9.140625" style="497"/>
    <col min="9729" max="9729" width="3.85546875" style="497" customWidth="1"/>
    <col min="9730" max="9730" width="92.140625" style="497" bestFit="1" customWidth="1"/>
    <col min="9731" max="9731" width="1.7109375" style="497" customWidth="1"/>
    <col min="9732" max="9732" width="3.85546875" style="497" customWidth="1"/>
    <col min="9733" max="9733" width="91.28515625" style="497" bestFit="1" customWidth="1"/>
    <col min="9734" max="9984" width="9.140625" style="497"/>
    <col min="9985" max="9985" width="3.85546875" style="497" customWidth="1"/>
    <col min="9986" max="9986" width="92.140625" style="497" bestFit="1" customWidth="1"/>
    <col min="9987" max="9987" width="1.7109375" style="497" customWidth="1"/>
    <col min="9988" max="9988" width="3.85546875" style="497" customWidth="1"/>
    <col min="9989" max="9989" width="91.28515625" style="497" bestFit="1" customWidth="1"/>
    <col min="9990" max="10240" width="9.140625" style="497"/>
    <col min="10241" max="10241" width="3.85546875" style="497" customWidth="1"/>
    <col min="10242" max="10242" width="92.140625" style="497" bestFit="1" customWidth="1"/>
    <col min="10243" max="10243" width="1.7109375" style="497" customWidth="1"/>
    <col min="10244" max="10244" width="3.85546875" style="497" customWidth="1"/>
    <col min="10245" max="10245" width="91.28515625" style="497" bestFit="1" customWidth="1"/>
    <col min="10246" max="10496" width="9.140625" style="497"/>
    <col min="10497" max="10497" width="3.85546875" style="497" customWidth="1"/>
    <col min="10498" max="10498" width="92.140625" style="497" bestFit="1" customWidth="1"/>
    <col min="10499" max="10499" width="1.7109375" style="497" customWidth="1"/>
    <col min="10500" max="10500" width="3.85546875" style="497" customWidth="1"/>
    <col min="10501" max="10501" width="91.28515625" style="497" bestFit="1" customWidth="1"/>
    <col min="10502" max="10752" width="9.140625" style="497"/>
    <col min="10753" max="10753" width="3.85546875" style="497" customWidth="1"/>
    <col min="10754" max="10754" width="92.140625" style="497" bestFit="1" customWidth="1"/>
    <col min="10755" max="10755" width="1.7109375" style="497" customWidth="1"/>
    <col min="10756" max="10756" width="3.85546875" style="497" customWidth="1"/>
    <col min="10757" max="10757" width="91.28515625" style="497" bestFit="1" customWidth="1"/>
    <col min="10758" max="11008" width="9.140625" style="497"/>
    <col min="11009" max="11009" width="3.85546875" style="497" customWidth="1"/>
    <col min="11010" max="11010" width="92.140625" style="497" bestFit="1" customWidth="1"/>
    <col min="11011" max="11011" width="1.7109375" style="497" customWidth="1"/>
    <col min="11012" max="11012" width="3.85546875" style="497" customWidth="1"/>
    <col min="11013" max="11013" width="91.28515625" style="497" bestFit="1" customWidth="1"/>
    <col min="11014" max="11264" width="9.140625" style="497"/>
    <col min="11265" max="11265" width="3.85546875" style="497" customWidth="1"/>
    <col min="11266" max="11266" width="92.140625" style="497" bestFit="1" customWidth="1"/>
    <col min="11267" max="11267" width="1.7109375" style="497" customWidth="1"/>
    <col min="11268" max="11268" width="3.85546875" style="497" customWidth="1"/>
    <col min="11269" max="11269" width="91.28515625" style="497" bestFit="1" customWidth="1"/>
    <col min="11270" max="11520" width="9.140625" style="497"/>
    <col min="11521" max="11521" width="3.85546875" style="497" customWidth="1"/>
    <col min="11522" max="11522" width="92.140625" style="497" bestFit="1" customWidth="1"/>
    <col min="11523" max="11523" width="1.7109375" style="497" customWidth="1"/>
    <col min="11524" max="11524" width="3.85546875" style="497" customWidth="1"/>
    <col min="11525" max="11525" width="91.28515625" style="497" bestFit="1" customWidth="1"/>
    <col min="11526" max="11776" width="9.140625" style="497"/>
    <col min="11777" max="11777" width="3.85546875" style="497" customWidth="1"/>
    <col min="11778" max="11778" width="92.140625" style="497" bestFit="1" customWidth="1"/>
    <col min="11779" max="11779" width="1.7109375" style="497" customWidth="1"/>
    <col min="11780" max="11780" width="3.85546875" style="497" customWidth="1"/>
    <col min="11781" max="11781" width="91.28515625" style="497" bestFit="1" customWidth="1"/>
    <col min="11782" max="12032" width="9.140625" style="497"/>
    <col min="12033" max="12033" width="3.85546875" style="497" customWidth="1"/>
    <col min="12034" max="12034" width="92.140625" style="497" bestFit="1" customWidth="1"/>
    <col min="12035" max="12035" width="1.7109375" style="497" customWidth="1"/>
    <col min="12036" max="12036" width="3.85546875" style="497" customWidth="1"/>
    <col min="12037" max="12037" width="91.28515625" style="497" bestFit="1" customWidth="1"/>
    <col min="12038" max="12288" width="9.140625" style="497"/>
    <col min="12289" max="12289" width="3.85546875" style="497" customWidth="1"/>
    <col min="12290" max="12290" width="92.140625" style="497" bestFit="1" customWidth="1"/>
    <col min="12291" max="12291" width="1.7109375" style="497" customWidth="1"/>
    <col min="12292" max="12292" width="3.85546875" style="497" customWidth="1"/>
    <col min="12293" max="12293" width="91.28515625" style="497" bestFit="1" customWidth="1"/>
    <col min="12294" max="12544" width="9.140625" style="497"/>
    <col min="12545" max="12545" width="3.85546875" style="497" customWidth="1"/>
    <col min="12546" max="12546" width="92.140625" style="497" bestFit="1" customWidth="1"/>
    <col min="12547" max="12547" width="1.7109375" style="497" customWidth="1"/>
    <col min="12548" max="12548" width="3.85546875" style="497" customWidth="1"/>
    <col min="12549" max="12549" width="91.28515625" style="497" bestFit="1" customWidth="1"/>
    <col min="12550" max="12800" width="9.140625" style="497"/>
    <col min="12801" max="12801" width="3.85546875" style="497" customWidth="1"/>
    <col min="12802" max="12802" width="92.140625" style="497" bestFit="1" customWidth="1"/>
    <col min="12803" max="12803" width="1.7109375" style="497" customWidth="1"/>
    <col min="12804" max="12804" width="3.85546875" style="497" customWidth="1"/>
    <col min="12805" max="12805" width="91.28515625" style="497" bestFit="1" customWidth="1"/>
    <col min="12806" max="13056" width="9.140625" style="497"/>
    <col min="13057" max="13057" width="3.85546875" style="497" customWidth="1"/>
    <col min="13058" max="13058" width="92.140625" style="497" bestFit="1" customWidth="1"/>
    <col min="13059" max="13059" width="1.7109375" style="497" customWidth="1"/>
    <col min="13060" max="13060" width="3.85546875" style="497" customWidth="1"/>
    <col min="13061" max="13061" width="91.28515625" style="497" bestFit="1" customWidth="1"/>
    <col min="13062" max="13312" width="9.140625" style="497"/>
    <col min="13313" max="13313" width="3.85546875" style="497" customWidth="1"/>
    <col min="13314" max="13314" width="92.140625" style="497" bestFit="1" customWidth="1"/>
    <col min="13315" max="13315" width="1.7109375" style="497" customWidth="1"/>
    <col min="13316" max="13316" width="3.85546875" style="497" customWidth="1"/>
    <col min="13317" max="13317" width="91.28515625" style="497" bestFit="1" customWidth="1"/>
    <col min="13318" max="13568" width="9.140625" style="497"/>
    <col min="13569" max="13569" width="3.85546875" style="497" customWidth="1"/>
    <col min="13570" max="13570" width="92.140625" style="497" bestFit="1" customWidth="1"/>
    <col min="13571" max="13571" width="1.7109375" style="497" customWidth="1"/>
    <col min="13572" max="13572" width="3.85546875" style="497" customWidth="1"/>
    <col min="13573" max="13573" width="91.28515625" style="497" bestFit="1" customWidth="1"/>
    <col min="13574" max="13824" width="9.140625" style="497"/>
    <col min="13825" max="13825" width="3.85546875" style="497" customWidth="1"/>
    <col min="13826" max="13826" width="92.140625" style="497" bestFit="1" customWidth="1"/>
    <col min="13827" max="13827" width="1.7109375" style="497" customWidth="1"/>
    <col min="13828" max="13828" width="3.85546875" style="497" customWidth="1"/>
    <col min="13829" max="13829" width="91.28515625" style="497" bestFit="1" customWidth="1"/>
    <col min="13830" max="14080" width="9.140625" style="497"/>
    <col min="14081" max="14081" width="3.85546875" style="497" customWidth="1"/>
    <col min="14082" max="14082" width="92.140625" style="497" bestFit="1" customWidth="1"/>
    <col min="14083" max="14083" width="1.7109375" style="497" customWidth="1"/>
    <col min="14084" max="14084" width="3.85546875" style="497" customWidth="1"/>
    <col min="14085" max="14085" width="91.28515625" style="497" bestFit="1" customWidth="1"/>
    <col min="14086" max="14336" width="9.140625" style="497"/>
    <col min="14337" max="14337" width="3.85546875" style="497" customWidth="1"/>
    <col min="14338" max="14338" width="92.140625" style="497" bestFit="1" customWidth="1"/>
    <col min="14339" max="14339" width="1.7109375" style="497" customWidth="1"/>
    <col min="14340" max="14340" width="3.85546875" style="497" customWidth="1"/>
    <col min="14341" max="14341" width="91.28515625" style="497" bestFit="1" customWidth="1"/>
    <col min="14342" max="14592" width="9.140625" style="497"/>
    <col min="14593" max="14593" width="3.85546875" style="497" customWidth="1"/>
    <col min="14594" max="14594" width="92.140625" style="497" bestFit="1" customWidth="1"/>
    <col min="14595" max="14595" width="1.7109375" style="497" customWidth="1"/>
    <col min="14596" max="14596" width="3.85546875" style="497" customWidth="1"/>
    <col min="14597" max="14597" width="91.28515625" style="497" bestFit="1" customWidth="1"/>
    <col min="14598" max="14848" width="9.140625" style="497"/>
    <col min="14849" max="14849" width="3.85546875" style="497" customWidth="1"/>
    <col min="14850" max="14850" width="92.140625" style="497" bestFit="1" customWidth="1"/>
    <col min="14851" max="14851" width="1.7109375" style="497" customWidth="1"/>
    <col min="14852" max="14852" width="3.85546875" style="497" customWidth="1"/>
    <col min="14853" max="14853" width="91.28515625" style="497" bestFit="1" customWidth="1"/>
    <col min="14854" max="15104" width="9.140625" style="497"/>
    <col min="15105" max="15105" width="3.85546875" style="497" customWidth="1"/>
    <col min="15106" max="15106" width="92.140625" style="497" bestFit="1" customWidth="1"/>
    <col min="15107" max="15107" width="1.7109375" style="497" customWidth="1"/>
    <col min="15108" max="15108" width="3.85546875" style="497" customWidth="1"/>
    <col min="15109" max="15109" width="91.28515625" style="497" bestFit="1" customWidth="1"/>
    <col min="15110" max="15360" width="9.140625" style="497"/>
    <col min="15361" max="15361" width="3.85546875" style="497" customWidth="1"/>
    <col min="15362" max="15362" width="92.140625" style="497" bestFit="1" customWidth="1"/>
    <col min="15363" max="15363" width="1.7109375" style="497" customWidth="1"/>
    <col min="15364" max="15364" width="3.85546875" style="497" customWidth="1"/>
    <col min="15365" max="15365" width="91.28515625" style="497" bestFit="1" customWidth="1"/>
    <col min="15366" max="15616" width="9.140625" style="497"/>
    <col min="15617" max="15617" width="3.85546875" style="497" customWidth="1"/>
    <col min="15618" max="15618" width="92.140625" style="497" bestFit="1" customWidth="1"/>
    <col min="15619" max="15619" width="1.7109375" style="497" customWidth="1"/>
    <col min="15620" max="15620" width="3.85546875" style="497" customWidth="1"/>
    <col min="15621" max="15621" width="91.28515625" style="497" bestFit="1" customWidth="1"/>
    <col min="15622" max="15872" width="9.140625" style="497"/>
    <col min="15873" max="15873" width="3.85546875" style="497" customWidth="1"/>
    <col min="15874" max="15874" width="92.140625" style="497" bestFit="1" customWidth="1"/>
    <col min="15875" max="15875" width="1.7109375" style="497" customWidth="1"/>
    <col min="15876" max="15876" width="3.85546875" style="497" customWidth="1"/>
    <col min="15877" max="15877" width="91.28515625" style="497" bestFit="1" customWidth="1"/>
    <col min="15878" max="16128" width="9.140625" style="497"/>
    <col min="16129" max="16129" width="3.85546875" style="497" customWidth="1"/>
    <col min="16130" max="16130" width="92.140625" style="497" bestFit="1" customWidth="1"/>
    <col min="16131" max="16131" width="1.7109375" style="497" customWidth="1"/>
    <col min="16132" max="16132" width="3.85546875" style="497" customWidth="1"/>
    <col min="16133" max="16133" width="91.28515625" style="497" bestFit="1" customWidth="1"/>
    <col min="16134" max="16384" width="9.140625" style="497"/>
  </cols>
  <sheetData>
    <row r="1" spans="1:16">
      <c r="A1" s="494"/>
      <c r="B1" s="495"/>
      <c r="C1" s="494"/>
      <c r="D1" s="494"/>
      <c r="E1" s="496"/>
      <c r="F1" s="494"/>
      <c r="G1" s="494"/>
      <c r="H1" s="494"/>
      <c r="I1" s="494"/>
      <c r="J1" s="494"/>
      <c r="K1" s="494"/>
      <c r="L1" s="494"/>
      <c r="M1" s="494"/>
      <c r="N1" s="494"/>
      <c r="O1" s="494"/>
      <c r="P1" s="494"/>
    </row>
    <row r="2" spans="1:16">
      <c r="A2" s="498" t="s">
        <v>63</v>
      </c>
      <c r="B2" s="494"/>
      <c r="C2" s="494"/>
      <c r="D2" s="498" t="s">
        <v>3</v>
      </c>
      <c r="E2" s="494"/>
      <c r="F2" s="494"/>
      <c r="G2" s="494"/>
      <c r="H2" s="494"/>
      <c r="I2" s="494"/>
      <c r="J2" s="494"/>
      <c r="K2" s="494"/>
      <c r="L2" s="494"/>
      <c r="M2" s="494"/>
      <c r="N2" s="494"/>
      <c r="O2" s="494"/>
      <c r="P2" s="494"/>
    </row>
    <row r="3" spans="1:16" ht="13.5" customHeight="1">
      <c r="A3" s="499"/>
      <c r="B3" s="494"/>
      <c r="C3" s="494"/>
      <c r="D3" s="499"/>
      <c r="E3" s="494"/>
      <c r="F3" s="494"/>
      <c r="G3" s="494"/>
      <c r="H3" s="494"/>
      <c r="I3" s="494"/>
      <c r="J3" s="494"/>
      <c r="K3" s="494"/>
      <c r="L3" s="494"/>
      <c r="M3" s="494"/>
      <c r="N3" s="494"/>
      <c r="O3" s="494"/>
      <c r="P3" s="494"/>
    </row>
    <row r="4" spans="1:16" ht="21.75" customHeight="1">
      <c r="A4" s="500" t="s">
        <v>260</v>
      </c>
      <c r="B4" s="494"/>
      <c r="C4" s="494"/>
      <c r="D4" s="497" t="s">
        <v>375</v>
      </c>
      <c r="E4" s="494"/>
      <c r="F4" s="494"/>
      <c r="G4" s="494"/>
      <c r="H4" s="494"/>
      <c r="I4" s="494"/>
      <c r="J4" s="494"/>
      <c r="K4" s="494"/>
      <c r="L4" s="494"/>
      <c r="M4" s="494"/>
      <c r="N4" s="494"/>
      <c r="O4" s="494"/>
      <c r="P4" s="494"/>
    </row>
    <row r="5" spans="1:16" ht="13.5" customHeight="1">
      <c r="A5" s="494"/>
      <c r="B5" s="501"/>
      <c r="C5" s="494"/>
      <c r="D5" s="494"/>
      <c r="E5" s="501"/>
      <c r="F5" s="494"/>
      <c r="G5" s="494"/>
      <c r="H5" s="494"/>
      <c r="I5" s="494"/>
      <c r="J5" s="494"/>
      <c r="K5" s="494"/>
      <c r="L5" s="494"/>
      <c r="M5" s="494"/>
      <c r="N5" s="494"/>
      <c r="O5" s="494"/>
      <c r="P5" s="494"/>
    </row>
    <row r="6" spans="1:16" ht="52.5" customHeight="1">
      <c r="A6" s="502" t="s">
        <v>7</v>
      </c>
      <c r="B6" s="503" t="s">
        <v>464</v>
      </c>
      <c r="C6" s="504"/>
      <c r="D6" s="502" t="s">
        <v>7</v>
      </c>
      <c r="E6" s="505" t="s">
        <v>472</v>
      </c>
      <c r="F6" s="522"/>
      <c r="G6" s="522"/>
      <c r="H6" s="522"/>
      <c r="I6" s="522"/>
      <c r="J6" s="522"/>
      <c r="K6" s="522"/>
      <c r="L6" s="522"/>
      <c r="M6" s="522"/>
      <c r="N6" s="522"/>
      <c r="O6" s="522"/>
      <c r="P6" s="522"/>
    </row>
    <row r="7" spans="1:16" ht="43.5" customHeight="1">
      <c r="A7" s="502" t="s">
        <v>7</v>
      </c>
      <c r="B7" s="506" t="s">
        <v>465</v>
      </c>
      <c r="C7" s="503"/>
      <c r="D7" s="502" t="s">
        <v>7</v>
      </c>
      <c r="E7" s="505" t="s">
        <v>473</v>
      </c>
      <c r="F7" s="522"/>
      <c r="G7" s="522"/>
      <c r="H7" s="522"/>
      <c r="I7" s="522"/>
      <c r="J7" s="522"/>
      <c r="K7" s="522"/>
      <c r="L7" s="522"/>
      <c r="M7" s="522"/>
      <c r="N7" s="522"/>
      <c r="O7" s="522"/>
      <c r="P7" s="522"/>
    </row>
    <row r="8" spans="1:16" ht="40.5" customHeight="1">
      <c r="A8" s="502" t="s">
        <v>7</v>
      </c>
      <c r="B8" s="503" t="s">
        <v>466</v>
      </c>
      <c r="C8" s="503"/>
      <c r="D8" s="502" t="s">
        <v>7</v>
      </c>
      <c r="E8" s="503" t="s">
        <v>474</v>
      </c>
      <c r="F8" s="522"/>
      <c r="G8" s="522"/>
      <c r="H8" s="522"/>
      <c r="I8" s="522"/>
      <c r="J8" s="522"/>
      <c r="K8" s="522"/>
      <c r="L8" s="522"/>
      <c r="M8" s="522"/>
      <c r="N8" s="522"/>
      <c r="O8" s="522"/>
      <c r="P8" s="522"/>
    </row>
    <row r="9" spans="1:16" ht="39.75" customHeight="1">
      <c r="A9" s="502" t="s">
        <v>7</v>
      </c>
      <c r="B9" s="503" t="s">
        <v>467</v>
      </c>
      <c r="C9" s="503"/>
      <c r="D9" s="502" t="s">
        <v>7</v>
      </c>
      <c r="E9" s="503" t="s">
        <v>475</v>
      </c>
      <c r="F9" s="522"/>
      <c r="G9" s="522"/>
      <c r="H9" s="522"/>
      <c r="I9" s="522"/>
      <c r="J9" s="522"/>
      <c r="K9" s="522"/>
      <c r="L9" s="522"/>
      <c r="M9" s="522"/>
      <c r="N9" s="522"/>
      <c r="O9" s="522"/>
      <c r="P9" s="522"/>
    </row>
    <row r="10" spans="1:16" ht="41.25" customHeight="1">
      <c r="A10" s="502" t="s">
        <v>7</v>
      </c>
      <c r="B10" s="503" t="s">
        <v>468</v>
      </c>
      <c r="C10" s="503"/>
      <c r="D10" s="502" t="s">
        <v>7</v>
      </c>
      <c r="E10" s="503" t="s">
        <v>476</v>
      </c>
      <c r="F10" s="522"/>
      <c r="G10" s="522"/>
      <c r="H10" s="522"/>
      <c r="I10" s="522"/>
      <c r="J10" s="522"/>
      <c r="K10" s="522"/>
      <c r="L10" s="522"/>
      <c r="M10" s="522"/>
      <c r="N10" s="522"/>
      <c r="O10" s="522"/>
      <c r="P10" s="522"/>
    </row>
    <row r="11" spans="1:16" ht="40.5" customHeight="1">
      <c r="A11" s="502" t="s">
        <v>7</v>
      </c>
      <c r="B11" s="503" t="s">
        <v>469</v>
      </c>
      <c r="C11" s="503"/>
      <c r="D11" s="502" t="s">
        <v>7</v>
      </c>
      <c r="E11" s="503" t="s">
        <v>477</v>
      </c>
      <c r="F11" s="522"/>
      <c r="G11" s="522"/>
      <c r="H11" s="522"/>
      <c r="I11" s="522"/>
      <c r="J11" s="522"/>
      <c r="K11" s="522"/>
      <c r="L11" s="522"/>
      <c r="M11" s="522"/>
      <c r="N11" s="522"/>
      <c r="O11" s="522"/>
      <c r="P11" s="522"/>
    </row>
    <row r="12" spans="1:16" ht="47.25">
      <c r="A12" s="502" t="s">
        <v>7</v>
      </c>
      <c r="B12" s="503" t="s">
        <v>470</v>
      </c>
      <c r="C12" s="503"/>
      <c r="D12" s="502" t="s">
        <v>7</v>
      </c>
      <c r="E12" s="503" t="s">
        <v>478</v>
      </c>
      <c r="F12" s="522"/>
      <c r="G12" s="522"/>
      <c r="H12" s="522"/>
      <c r="I12" s="522"/>
      <c r="J12" s="522"/>
      <c r="K12" s="522"/>
      <c r="L12" s="522"/>
      <c r="M12" s="522"/>
      <c r="N12" s="522"/>
      <c r="O12" s="522"/>
      <c r="P12" s="522"/>
    </row>
    <row r="13" spans="1:16" ht="47.25">
      <c r="A13" s="502" t="s">
        <v>7</v>
      </c>
      <c r="B13" s="503" t="s">
        <v>471</v>
      </c>
      <c r="C13" s="503"/>
      <c r="D13" s="502" t="s">
        <v>7</v>
      </c>
      <c r="E13" s="503" t="s">
        <v>479</v>
      </c>
      <c r="F13" s="522"/>
      <c r="G13" s="522"/>
      <c r="H13" s="522"/>
      <c r="I13" s="522"/>
      <c r="J13" s="522"/>
      <c r="K13" s="522"/>
      <c r="L13" s="522"/>
      <c r="M13" s="522"/>
      <c r="N13" s="522"/>
      <c r="O13" s="522"/>
      <c r="P13" s="522"/>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zoomScale="86" zoomScaleNormal="86" workbookViewId="0">
      <selection activeCell="J44" sqref="J44"/>
    </sheetView>
  </sheetViews>
  <sheetFormatPr defaultColWidth="9.140625" defaultRowHeight="12"/>
  <cols>
    <col min="1" max="1" width="37.7109375" style="63"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16384" width="9.140625" style="63"/>
  </cols>
  <sheetData>
    <row r="1" spans="1:33" s="60" customFormat="1" ht="16.5" customHeight="1">
      <c r="A1" s="530" t="s">
        <v>206</v>
      </c>
      <c r="B1" s="530"/>
      <c r="C1" s="530"/>
      <c r="D1" s="530"/>
      <c r="E1" s="530"/>
      <c r="F1" s="530"/>
      <c r="G1" s="271"/>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31" t="s">
        <v>54</v>
      </c>
      <c r="B2" s="531"/>
      <c r="C2" s="531"/>
      <c r="D2" s="531"/>
      <c r="E2" s="531"/>
      <c r="F2" s="531"/>
      <c r="G2" s="271"/>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27" t="s">
        <v>134</v>
      </c>
      <c r="B3" s="527"/>
      <c r="C3" s="527"/>
      <c r="D3" s="527"/>
      <c r="E3" s="527"/>
      <c r="F3" s="527"/>
      <c r="G3" s="271"/>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3"/>
      <c r="B6" s="304"/>
      <c r="C6" s="305"/>
      <c r="D6" s="418" t="s">
        <v>49</v>
      </c>
      <c r="E6" s="532" t="s">
        <v>11</v>
      </c>
      <c r="F6" s="533"/>
    </row>
    <row r="7" spans="1:33" ht="12" customHeight="1">
      <c r="A7" s="306" t="s">
        <v>12</v>
      </c>
      <c r="B7" s="532" t="s">
        <v>261</v>
      </c>
      <c r="C7" s="533"/>
      <c r="D7" s="418" t="s">
        <v>13</v>
      </c>
      <c r="E7" s="532" t="s">
        <v>13</v>
      </c>
      <c r="F7" s="533"/>
    </row>
    <row r="8" spans="1:33" ht="12" customHeight="1">
      <c r="A8" s="307" t="s">
        <v>15</v>
      </c>
      <c r="B8" s="528" t="s">
        <v>262</v>
      </c>
      <c r="C8" s="529"/>
      <c r="D8" s="342" t="s">
        <v>50</v>
      </c>
      <c r="E8" s="528" t="s">
        <v>17</v>
      </c>
      <c r="F8" s="529"/>
    </row>
    <row r="9" spans="1:33" ht="12" customHeight="1">
      <c r="A9" s="308"/>
      <c r="B9" s="304"/>
      <c r="C9" s="305"/>
      <c r="D9" s="342" t="s">
        <v>18</v>
      </c>
      <c r="E9" s="528" t="s">
        <v>18</v>
      </c>
      <c r="F9" s="529"/>
    </row>
    <row r="10" spans="1:33" ht="14.25" customHeight="1" thickBot="1">
      <c r="A10" s="65" t="s">
        <v>463</v>
      </c>
      <c r="B10" s="66">
        <v>2019</v>
      </c>
      <c r="C10" s="225">
        <v>2020</v>
      </c>
      <c r="D10" s="66" t="s">
        <v>452</v>
      </c>
      <c r="E10" s="66">
        <v>2019</v>
      </c>
      <c r="F10" s="225">
        <v>2020</v>
      </c>
    </row>
    <row r="11" spans="1:33" ht="15.75" thickBot="1">
      <c r="A11" s="524" t="s">
        <v>333</v>
      </c>
      <c r="B11" s="524"/>
      <c r="C11" s="524"/>
      <c r="D11" s="524"/>
      <c r="E11" s="524"/>
      <c r="F11" s="524"/>
    </row>
    <row r="12" spans="1:33" ht="13.5" customHeight="1">
      <c r="A12" s="69" t="s">
        <v>170</v>
      </c>
      <c r="B12" s="162">
        <v>1767498.3917363288</v>
      </c>
      <c r="C12" s="162">
        <v>1744924.3630581843</v>
      </c>
      <c r="D12" s="224">
        <f>(C12/B12-1)*100</f>
        <v>-1.2771739303235607</v>
      </c>
      <c r="E12" s="87">
        <f>B12/B15*100</f>
        <v>3.6514819225409516</v>
      </c>
      <c r="F12" s="87">
        <f>C12/C15*100</f>
        <v>3.7601058648718522</v>
      </c>
    </row>
    <row r="13" spans="1:33" ht="18" customHeight="1">
      <c r="A13" s="71" t="s">
        <v>259</v>
      </c>
      <c r="B13" s="443">
        <v>46637462.367493786</v>
      </c>
      <c r="C13" s="211">
        <v>44661331.890518144</v>
      </c>
      <c r="D13" s="224">
        <f>(C13/B13-1)*100</f>
        <v>-4.237216985358538</v>
      </c>
      <c r="E13" s="90">
        <f>B13/B15*100</f>
        <v>96.348518077459048</v>
      </c>
      <c r="F13" s="90">
        <f>C13/C15*100</f>
        <v>96.239894135128139</v>
      </c>
    </row>
    <row r="14" spans="1:33" ht="13.5" customHeight="1">
      <c r="A14" s="72" t="s">
        <v>235</v>
      </c>
      <c r="B14" s="211"/>
      <c r="C14" s="211"/>
      <c r="D14" s="224"/>
      <c r="E14" s="90"/>
      <c r="F14" s="90"/>
    </row>
    <row r="15" spans="1:33" ht="15">
      <c r="A15" s="314" t="s">
        <v>8</v>
      </c>
      <c r="B15" s="315">
        <f>SUM(B12:B14)</f>
        <v>48404960.759230115</v>
      </c>
      <c r="C15" s="315">
        <f>SUM(C12:C14)</f>
        <v>46406256.253576331</v>
      </c>
      <c r="D15" s="316">
        <f>(C15/B15-1)*100</f>
        <v>-4.1291315483044988</v>
      </c>
      <c r="E15" s="317">
        <f>SUM(E12:E14)</f>
        <v>100</v>
      </c>
      <c r="F15" s="317">
        <f>SUM(F12:F14)</f>
        <v>99.999999999999986</v>
      </c>
      <c r="G15" s="68">
        <f>C15-B15</f>
        <v>-1998704.5056537837</v>
      </c>
    </row>
    <row r="16" spans="1:33" ht="12.75" thickBot="1">
      <c r="A16" s="73"/>
      <c r="B16" s="74"/>
      <c r="C16" s="283"/>
      <c r="D16" s="444"/>
      <c r="E16" s="75"/>
      <c r="F16" s="75"/>
    </row>
    <row r="17" spans="1:33" ht="14.25" customHeight="1" thickBot="1">
      <c r="A17" s="524" t="s">
        <v>330</v>
      </c>
      <c r="B17" s="524"/>
      <c r="C17" s="524"/>
      <c r="D17" s="524"/>
      <c r="E17" s="524"/>
      <c r="F17" s="524"/>
    </row>
    <row r="18" spans="1:33" ht="16.5" customHeight="1">
      <c r="A18" s="69" t="s">
        <v>169</v>
      </c>
      <c r="B18" s="162">
        <v>357164.95999999996</v>
      </c>
      <c r="C18" s="162">
        <v>304100.27</v>
      </c>
      <c r="D18" s="224">
        <f>(C18/B18-1)*100</f>
        <v>-14.857193717995166</v>
      </c>
      <c r="E18" s="87">
        <f>B18/$B$21*100</f>
        <v>1.5774101343187061</v>
      </c>
      <c r="F18" s="87">
        <f>C18/$C$21*100</f>
        <v>1.4061988010684754</v>
      </c>
    </row>
    <row r="19" spans="1:33" ht="20.25" customHeight="1">
      <c r="A19" s="71" t="s">
        <v>259</v>
      </c>
      <c r="B19" s="211">
        <v>22285326.819999997</v>
      </c>
      <c r="C19" s="211">
        <v>21321595.170000006</v>
      </c>
      <c r="D19" s="224">
        <f>(C19/B19-1)*100</f>
        <v>-4.3245120782123276</v>
      </c>
      <c r="E19" s="90">
        <f>B19/$B$21*100</f>
        <v>98.422589865681289</v>
      </c>
      <c r="F19" s="90">
        <f>C19/$C$21*100</f>
        <v>98.59380119893153</v>
      </c>
    </row>
    <row r="20" spans="1:33" ht="16.5" customHeight="1">
      <c r="A20" s="72" t="s">
        <v>235</v>
      </c>
      <c r="B20" s="211"/>
      <c r="C20" s="211"/>
      <c r="D20" s="224"/>
      <c r="E20" s="90"/>
      <c r="F20" s="90"/>
    </row>
    <row r="21" spans="1:33" ht="15">
      <c r="A21" s="314" t="s">
        <v>8</v>
      </c>
      <c r="B21" s="315">
        <f>SUM(B18:B20)</f>
        <v>22642491.779999997</v>
      </c>
      <c r="C21" s="315">
        <f>SUM(C18:C20)</f>
        <v>21625695.440000005</v>
      </c>
      <c r="D21" s="316">
        <f>(C21/B21-1)*100</f>
        <v>-4.4906556658137919</v>
      </c>
      <c r="E21" s="317">
        <v>100</v>
      </c>
      <c r="F21" s="318">
        <v>100</v>
      </c>
    </row>
    <row r="22" spans="1:33" ht="15">
      <c r="A22" s="77"/>
      <c r="B22" s="78"/>
      <c r="C22" s="226"/>
      <c r="D22" s="265"/>
      <c r="E22" s="79"/>
      <c r="F22" s="79"/>
    </row>
    <row r="23" spans="1:33" s="60" customFormat="1" ht="15.75" customHeight="1">
      <c r="A23" s="530" t="s">
        <v>55</v>
      </c>
      <c r="B23" s="530"/>
      <c r="C23" s="530"/>
      <c r="D23" s="530"/>
      <c r="E23" s="530"/>
      <c r="F23" s="530"/>
      <c r="G23" s="271"/>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27" t="s">
        <v>135</v>
      </c>
      <c r="B24" s="527"/>
      <c r="C24" s="527"/>
      <c r="D24" s="527"/>
      <c r="E24" s="527"/>
      <c r="F24" s="527"/>
      <c r="G24" s="271"/>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1"/>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9"/>
      <c r="B26" s="310"/>
      <c r="C26" s="311"/>
      <c r="D26" s="419" t="s">
        <v>49</v>
      </c>
      <c r="E26" s="525" t="s">
        <v>11</v>
      </c>
      <c r="F26" s="525"/>
    </row>
    <row r="27" spans="1:33" ht="12" customHeight="1">
      <c r="A27" s="309" t="s">
        <v>12</v>
      </c>
      <c r="B27" s="525" t="s">
        <v>168</v>
      </c>
      <c r="C27" s="525"/>
      <c r="D27" s="419" t="s">
        <v>13</v>
      </c>
      <c r="E27" s="525" t="s">
        <v>13</v>
      </c>
      <c r="F27" s="525"/>
    </row>
    <row r="28" spans="1:33" ht="12" customHeight="1">
      <c r="A28" s="312" t="s">
        <v>15</v>
      </c>
      <c r="B28" s="526" t="s">
        <v>167</v>
      </c>
      <c r="C28" s="526"/>
      <c r="D28" s="420" t="s">
        <v>50</v>
      </c>
      <c r="E28" s="526" t="s">
        <v>17</v>
      </c>
      <c r="F28" s="526"/>
    </row>
    <row r="29" spans="1:33" ht="12" customHeight="1">
      <c r="A29" s="312"/>
      <c r="B29" s="310"/>
      <c r="C29" s="311"/>
      <c r="D29" s="420" t="s">
        <v>18</v>
      </c>
      <c r="E29" s="526" t="s">
        <v>18</v>
      </c>
      <c r="F29" s="526"/>
    </row>
    <row r="30" spans="1:33" ht="15" customHeight="1" thickBot="1">
      <c r="A30" s="65" t="str">
        <f>A10</f>
        <v>Janar - Qershor / January - June</v>
      </c>
      <c r="B30" s="66">
        <v>2019</v>
      </c>
      <c r="C30" s="225">
        <v>2020</v>
      </c>
      <c r="D30" s="66" t="s">
        <v>452</v>
      </c>
      <c r="E30" s="66">
        <v>2019</v>
      </c>
      <c r="F30" s="225">
        <v>2020</v>
      </c>
    </row>
    <row r="31" spans="1:33" ht="15.75" thickBot="1">
      <c r="A31" s="524" t="s">
        <v>331</v>
      </c>
      <c r="B31" s="524"/>
      <c r="C31" s="524"/>
      <c r="D31" s="524"/>
      <c r="E31" s="524"/>
      <c r="F31" s="524"/>
    </row>
    <row r="32" spans="1:33" ht="15">
      <c r="A32" s="69" t="s">
        <v>169</v>
      </c>
      <c r="B32" s="162">
        <v>6400</v>
      </c>
      <c r="C32" s="162">
        <v>8135</v>
      </c>
      <c r="D32" s="224">
        <f>(C32/B32-1)*100</f>
        <v>27.109374999999993</v>
      </c>
      <c r="E32" s="87">
        <f>B32/$B$35*100</f>
        <v>1.2766144185619737</v>
      </c>
      <c r="F32" s="87">
        <f>C32/$C$35*100</f>
        <v>2.2867182009838372</v>
      </c>
    </row>
    <row r="33" spans="1:9" ht="15">
      <c r="A33" s="71" t="s">
        <v>259</v>
      </c>
      <c r="B33" s="211">
        <v>494926</v>
      </c>
      <c r="C33" s="211">
        <v>347615</v>
      </c>
      <c r="D33" s="224">
        <f>(C33/B33-1)*100</f>
        <v>-29.764247584487379</v>
      </c>
      <c r="E33" s="90">
        <f>B33/$B$35*100</f>
        <v>98.723385581438023</v>
      </c>
      <c r="F33" s="90">
        <f>C33/$C$35*100</f>
        <v>97.713281799016158</v>
      </c>
    </row>
    <row r="34" spans="1:9" ht="13.5" customHeight="1">
      <c r="A34" s="72" t="s">
        <v>235</v>
      </c>
      <c r="B34" s="91"/>
      <c r="C34" s="91"/>
      <c r="D34" s="224"/>
      <c r="E34" s="90">
        <v>0</v>
      </c>
      <c r="F34" s="90">
        <v>0</v>
      </c>
    </row>
    <row r="35" spans="1:9" ht="15">
      <c r="A35" s="314" t="s">
        <v>8</v>
      </c>
      <c r="B35" s="315">
        <f>SUM(B32:B34)</f>
        <v>501326</v>
      </c>
      <c r="C35" s="315">
        <f>SUM(C32:C34)</f>
        <v>355750</v>
      </c>
      <c r="D35" s="316">
        <f>(C35/B35-1)*100</f>
        <v>-29.038190718215297</v>
      </c>
      <c r="E35" s="317">
        <f>SUM(E32:E34)</f>
        <v>100</v>
      </c>
      <c r="F35" s="318">
        <f>SUM(F32:F34)</f>
        <v>100</v>
      </c>
    </row>
    <row r="36" spans="1:9" ht="12.75" thickBot="1">
      <c r="A36" s="64"/>
      <c r="B36" s="84"/>
      <c r="C36" s="158"/>
      <c r="D36" s="266"/>
      <c r="E36" s="84"/>
      <c r="F36" s="84"/>
    </row>
    <row r="37" spans="1:9" ht="15.75" thickBot="1">
      <c r="A37" s="524" t="s">
        <v>332</v>
      </c>
      <c r="B37" s="524"/>
      <c r="C37" s="524"/>
      <c r="D37" s="524"/>
      <c r="E37" s="524"/>
      <c r="F37" s="524"/>
    </row>
    <row r="38" spans="1:9" ht="12.75" customHeight="1">
      <c r="A38" s="69" t="s">
        <v>170</v>
      </c>
      <c r="B38" s="162">
        <v>159</v>
      </c>
      <c r="C38" s="162">
        <v>119</v>
      </c>
      <c r="D38" s="224">
        <f>(C38/B38-1)*100</f>
        <v>-25.157232704402521</v>
      </c>
      <c r="E38" s="87">
        <f>B38/B41*100</f>
        <v>0.23950833006959302</v>
      </c>
      <c r="F38" s="87">
        <f>C38/$C$39*100</f>
        <v>0.20396969593089029</v>
      </c>
    </row>
    <row r="39" spans="1:9" ht="15">
      <c r="A39" s="71" t="s">
        <v>259</v>
      </c>
      <c r="B39" s="211">
        <v>66227</v>
      </c>
      <c r="C39" s="211">
        <v>58342</v>
      </c>
      <c r="D39" s="224">
        <f>(C39/B39-1)*100</f>
        <v>-11.906020203240375</v>
      </c>
      <c r="E39" s="90">
        <f>B39/B41*100</f>
        <v>99.760491669930403</v>
      </c>
      <c r="F39" s="90">
        <f>C39/$C$41*100</f>
        <v>99.796445493576911</v>
      </c>
    </row>
    <row r="40" spans="1:9" ht="15.75" customHeight="1">
      <c r="A40" s="72" t="s">
        <v>235</v>
      </c>
      <c r="B40" s="211"/>
      <c r="C40" s="211"/>
      <c r="D40" s="224"/>
      <c r="E40" s="90">
        <v>0</v>
      </c>
      <c r="F40" s="90">
        <v>0</v>
      </c>
    </row>
    <row r="41" spans="1:9" ht="15">
      <c r="A41" s="314" t="s">
        <v>8</v>
      </c>
      <c r="B41" s="315">
        <f>SUM(B38:B40)</f>
        <v>66386</v>
      </c>
      <c r="C41" s="315">
        <f>SUM(C38:C40)</f>
        <v>58461</v>
      </c>
      <c r="D41" s="316">
        <f>(C41/B41-1)*100</f>
        <v>-11.937757961015883</v>
      </c>
      <c r="E41" s="317">
        <f>SUM(E38:E40)</f>
        <v>100</v>
      </c>
      <c r="F41" s="318">
        <f>SUM(F38:F40)</f>
        <v>100.00041518950781</v>
      </c>
      <c r="G41" s="68">
        <f>C41-B41</f>
        <v>-7925</v>
      </c>
      <c r="H41" s="457"/>
      <c r="I41" s="457"/>
    </row>
    <row r="42" spans="1:9" ht="15">
      <c r="A42" s="77"/>
      <c r="B42" s="85"/>
      <c r="C42" s="227"/>
      <c r="D42" s="267"/>
      <c r="E42" s="86"/>
      <c r="F42" s="86"/>
    </row>
    <row r="43" spans="1:9" ht="12.75">
      <c r="A43" s="523" t="s">
        <v>150</v>
      </c>
      <c r="B43" s="523"/>
      <c r="C43" s="523" t="s">
        <v>151</v>
      </c>
      <c r="D43" s="523"/>
      <c r="E43" s="523"/>
      <c r="F43" s="523"/>
    </row>
    <row r="46" spans="1:9">
      <c r="B46" s="63"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85" zoomScaleNormal="85" workbookViewId="0">
      <selection activeCell="I21" sqref="I21"/>
    </sheetView>
  </sheetViews>
  <sheetFormatPr defaultColWidth="9.140625" defaultRowHeight="12"/>
  <cols>
    <col min="1" max="1" width="5.140625" style="187"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9"/>
      <c r="B1" s="530"/>
      <c r="C1" s="530"/>
      <c r="D1" s="530"/>
      <c r="E1" s="530"/>
      <c r="F1" s="530"/>
      <c r="G1" s="530"/>
      <c r="H1" s="271"/>
      <c r="I1" s="59"/>
      <c r="J1" s="59"/>
      <c r="K1" s="59"/>
      <c r="L1" s="59"/>
      <c r="M1" s="59"/>
      <c r="N1" s="59"/>
      <c r="O1" s="59"/>
      <c r="P1" s="59"/>
      <c r="Q1" s="59"/>
      <c r="R1" s="59"/>
      <c r="S1" s="59"/>
      <c r="T1" s="59"/>
      <c r="U1" s="59"/>
      <c r="V1" s="59"/>
    </row>
    <row r="2" spans="1:22" s="60" customFormat="1" ht="15.75" customHeight="1">
      <c r="A2" s="530" t="s">
        <v>165</v>
      </c>
      <c r="B2" s="530"/>
      <c r="C2" s="530"/>
      <c r="D2" s="530"/>
      <c r="E2" s="530"/>
      <c r="F2" s="530"/>
      <c r="G2" s="530"/>
      <c r="H2" s="271"/>
      <c r="I2" s="59"/>
      <c r="J2" s="59"/>
      <c r="K2" s="59"/>
      <c r="L2" s="59"/>
      <c r="M2" s="59"/>
      <c r="N2" s="59"/>
      <c r="O2" s="59"/>
      <c r="P2" s="59"/>
      <c r="Q2" s="59"/>
      <c r="R2" s="59"/>
      <c r="S2" s="59"/>
      <c r="T2" s="59"/>
      <c r="U2" s="59"/>
      <c r="V2" s="59"/>
    </row>
    <row r="3" spans="1:22" s="60" customFormat="1" ht="15.75" customHeight="1">
      <c r="A3" s="527" t="s">
        <v>177</v>
      </c>
      <c r="B3" s="527"/>
      <c r="C3" s="527"/>
      <c r="D3" s="527"/>
      <c r="E3" s="527"/>
      <c r="F3" s="527"/>
      <c r="G3" s="527"/>
      <c r="H3" s="271"/>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9"/>
      <c r="B5" s="320"/>
      <c r="C5" s="304"/>
      <c r="D5" s="321"/>
      <c r="E5" s="322" t="s">
        <v>49</v>
      </c>
      <c r="F5" s="532" t="s">
        <v>11</v>
      </c>
      <c r="G5" s="525"/>
    </row>
    <row r="6" spans="1:22" ht="15.75" customHeight="1">
      <c r="A6" s="319" t="s">
        <v>46</v>
      </c>
      <c r="B6" s="309" t="s">
        <v>9</v>
      </c>
      <c r="C6" s="532" t="s">
        <v>261</v>
      </c>
      <c r="D6" s="533"/>
      <c r="E6" s="322" t="s">
        <v>13</v>
      </c>
      <c r="F6" s="532" t="s">
        <v>13</v>
      </c>
      <c r="G6" s="525"/>
    </row>
    <row r="7" spans="1:22" ht="13.5" customHeight="1">
      <c r="A7" s="323"/>
      <c r="B7" s="312" t="s">
        <v>178</v>
      </c>
      <c r="C7" s="528" t="s">
        <v>262</v>
      </c>
      <c r="D7" s="529"/>
      <c r="E7" s="313" t="s">
        <v>50</v>
      </c>
      <c r="F7" s="528" t="s">
        <v>17</v>
      </c>
      <c r="G7" s="526"/>
    </row>
    <row r="8" spans="1:22" ht="12" customHeight="1">
      <c r="A8" s="324"/>
      <c r="B8" s="312"/>
      <c r="C8" s="304"/>
      <c r="D8" s="321"/>
      <c r="E8" s="313" t="s">
        <v>18</v>
      </c>
      <c r="F8" s="528" t="s">
        <v>18</v>
      </c>
      <c r="G8" s="526"/>
    </row>
    <row r="9" spans="1:22" ht="16.5" customHeight="1" thickBot="1">
      <c r="A9" s="184"/>
      <c r="B9" s="65" t="str">
        <f>' F4'!A10</f>
        <v>Janar - Qershor / January - June</v>
      </c>
      <c r="C9" s="66">
        <v>2019</v>
      </c>
      <c r="D9" s="225">
        <v>2020</v>
      </c>
      <c r="E9" s="66" t="s">
        <v>452</v>
      </c>
      <c r="F9" s="66">
        <v>2019</v>
      </c>
      <c r="G9" s="225">
        <v>2020</v>
      </c>
    </row>
    <row r="10" spans="1:22" ht="15.75" thickBot="1">
      <c r="A10" s="524" t="s">
        <v>334</v>
      </c>
      <c r="B10" s="524"/>
      <c r="C10" s="524"/>
      <c r="D10" s="524"/>
      <c r="E10" s="524"/>
      <c r="F10" s="524"/>
      <c r="G10" s="524"/>
    </row>
    <row r="11" spans="1:22" ht="12.75">
      <c r="A11" s="326" t="s">
        <v>252</v>
      </c>
      <c r="B11" s="325" t="s">
        <v>312</v>
      </c>
      <c r="C11" s="327">
        <v>1767498.3917363291</v>
      </c>
      <c r="D11" s="327">
        <v>1744924.3630581838</v>
      </c>
      <c r="E11" s="328">
        <f>(D11/C11-1)*100</f>
        <v>-1.2771739303235941</v>
      </c>
      <c r="F11" s="329">
        <f>SUM(F12:F30)</f>
        <v>99.999999999999986</v>
      </c>
      <c r="G11" s="329">
        <f>SUM(G12:G30)</f>
        <v>100.00000000000003</v>
      </c>
    </row>
    <row r="12" spans="1:22" ht="12.75">
      <c r="A12" s="249"/>
      <c r="B12" s="250" t="s">
        <v>352</v>
      </c>
      <c r="C12" s="88">
        <v>0</v>
      </c>
      <c r="D12" s="88">
        <v>0</v>
      </c>
      <c r="E12" s="88"/>
      <c r="F12" s="175">
        <f>C12/C$31*100</f>
        <v>0</v>
      </c>
      <c r="G12" s="175">
        <f>D12/D$31*100</f>
        <v>0</v>
      </c>
    </row>
    <row r="13" spans="1:22" ht="12.75">
      <c r="A13" s="251"/>
      <c r="B13" s="434" t="s">
        <v>313</v>
      </c>
      <c r="C13" s="88">
        <v>450177.25</v>
      </c>
      <c r="D13" s="88">
        <v>381940.73399999994</v>
      </c>
      <c r="E13" s="89">
        <f>(D13/C13-1)*100</f>
        <v>-15.157699772700649</v>
      </c>
      <c r="F13" s="175">
        <f>C13/C$31*100</f>
        <v>25.469740289707506</v>
      </c>
      <c r="G13" s="175">
        <f>D13/D$31*100</f>
        <v>21.8886699094856</v>
      </c>
    </row>
    <row r="14" spans="1:22" ht="12.75">
      <c r="A14" s="251"/>
      <c r="B14" s="434" t="s">
        <v>377</v>
      </c>
      <c r="C14" s="88">
        <v>1134651.281736329</v>
      </c>
      <c r="D14" s="88">
        <v>1176435.8290581843</v>
      </c>
      <c r="E14" s="89">
        <f>(D14/C14-1)*100</f>
        <v>3.6825893553756428</v>
      </c>
      <c r="F14" s="175">
        <f t="shared" ref="F14:G24" si="0">C14/C$31*100</f>
        <v>64.195321876456518</v>
      </c>
      <c r="G14" s="175">
        <f t="shared" si="0"/>
        <v>67.420448356646418</v>
      </c>
    </row>
    <row r="15" spans="1:22" ht="12.75">
      <c r="A15" s="251"/>
      <c r="B15" s="434" t="s">
        <v>378</v>
      </c>
      <c r="C15" s="88">
        <v>0</v>
      </c>
      <c r="D15" s="88">
        <v>0</v>
      </c>
      <c r="E15" s="89"/>
      <c r="F15" s="175">
        <f t="shared" si="0"/>
        <v>0</v>
      </c>
      <c r="G15" s="175">
        <f t="shared" si="0"/>
        <v>0</v>
      </c>
    </row>
    <row r="16" spans="1:22" ht="12.75">
      <c r="A16" s="251"/>
      <c r="B16" s="434" t="s">
        <v>379</v>
      </c>
      <c r="C16" s="88">
        <v>144888.17000000001</v>
      </c>
      <c r="D16" s="88">
        <v>110621.75000000001</v>
      </c>
      <c r="E16" s="89">
        <f>(D16/C16-1)*100</f>
        <v>-23.650253847501833</v>
      </c>
      <c r="F16" s="175">
        <f t="shared" si="0"/>
        <v>8.1973579538970274</v>
      </c>
      <c r="G16" s="175">
        <f t="shared" si="0"/>
        <v>6.3396300918237207</v>
      </c>
    </row>
    <row r="17" spans="1:7" ht="12.75">
      <c r="A17" s="251"/>
      <c r="B17" s="434" t="s">
        <v>380</v>
      </c>
      <c r="C17" s="88">
        <v>0</v>
      </c>
      <c r="D17" s="88">
        <v>33447.31</v>
      </c>
      <c r="E17" s="89"/>
      <c r="F17" s="175">
        <f t="shared" si="0"/>
        <v>0</v>
      </c>
      <c r="G17" s="175">
        <f t="shared" si="0"/>
        <v>1.916834374492868</v>
      </c>
    </row>
    <row r="18" spans="1:7" ht="12.75">
      <c r="A18" s="251"/>
      <c r="B18" s="252" t="s">
        <v>354</v>
      </c>
      <c r="C18" s="88">
        <v>0</v>
      </c>
      <c r="D18" s="88">
        <v>0</v>
      </c>
      <c r="E18" s="89"/>
      <c r="F18" s="175">
        <f t="shared" si="0"/>
        <v>0</v>
      </c>
      <c r="G18" s="175">
        <f t="shared" si="0"/>
        <v>0</v>
      </c>
    </row>
    <row r="19" spans="1:7" ht="12.75">
      <c r="A19" s="251"/>
      <c r="B19" s="252" t="s">
        <v>355</v>
      </c>
      <c r="C19" s="88">
        <v>37781.69</v>
      </c>
      <c r="D19" s="88">
        <v>31399.539999999997</v>
      </c>
      <c r="E19" s="89">
        <f>(D19/C19-1)*100</f>
        <v>-16.89217713659713</v>
      </c>
      <c r="F19" s="175">
        <f>C19/C$31*100</f>
        <v>2.1375798799389334</v>
      </c>
      <c r="G19" s="175">
        <f t="shared" si="0"/>
        <v>1.799478571378798</v>
      </c>
    </row>
    <row r="20" spans="1:7" ht="12.75">
      <c r="A20" s="251"/>
      <c r="B20" s="252" t="s">
        <v>356</v>
      </c>
      <c r="C20" s="88">
        <v>0</v>
      </c>
      <c r="D20" s="88">
        <v>0</v>
      </c>
      <c r="E20" s="89"/>
      <c r="F20" s="175">
        <f>C20/C$31*100</f>
        <v>0</v>
      </c>
      <c r="G20" s="175">
        <f t="shared" si="0"/>
        <v>0</v>
      </c>
    </row>
    <row r="21" spans="1:7" ht="12.75">
      <c r="A21" s="253"/>
      <c r="B21" s="252" t="s">
        <v>357</v>
      </c>
      <c r="C21" s="113">
        <v>0</v>
      </c>
      <c r="D21" s="88">
        <v>0</v>
      </c>
      <c r="E21" s="89"/>
      <c r="F21" s="175">
        <f t="shared" si="0"/>
        <v>0</v>
      </c>
      <c r="G21" s="175">
        <f t="shared" si="0"/>
        <v>0</v>
      </c>
    </row>
    <row r="22" spans="1:7" ht="12.75">
      <c r="A22" s="253"/>
      <c r="B22" s="252" t="s">
        <v>358</v>
      </c>
      <c r="C22" s="88">
        <v>0</v>
      </c>
      <c r="D22" s="88">
        <v>0</v>
      </c>
      <c r="E22" s="89"/>
      <c r="F22" s="175">
        <f t="shared" si="0"/>
        <v>0</v>
      </c>
      <c r="G22" s="175">
        <f t="shared" si="0"/>
        <v>0</v>
      </c>
    </row>
    <row r="23" spans="1:7" ht="25.5">
      <c r="A23" s="253"/>
      <c r="B23" s="252" t="s">
        <v>359</v>
      </c>
      <c r="C23" s="88">
        <v>0</v>
      </c>
      <c r="D23" s="88">
        <v>0</v>
      </c>
      <c r="E23" s="89"/>
      <c r="F23" s="175">
        <f t="shared" si="0"/>
        <v>0</v>
      </c>
      <c r="G23" s="175">
        <f t="shared" si="0"/>
        <v>0</v>
      </c>
    </row>
    <row r="24" spans="1:7" ht="12.75">
      <c r="A24" s="253"/>
      <c r="B24" s="252" t="s">
        <v>360</v>
      </c>
      <c r="C24" s="88">
        <v>0</v>
      </c>
      <c r="D24" s="88">
        <v>11079.199999999997</v>
      </c>
      <c r="E24" s="89"/>
      <c r="F24" s="175">
        <f t="shared" si="0"/>
        <v>0</v>
      </c>
      <c r="G24" s="175">
        <f t="shared" si="0"/>
        <v>0.63493869617261833</v>
      </c>
    </row>
    <row r="25" spans="1:7" ht="12.75">
      <c r="A25" s="253"/>
      <c r="B25" s="252" t="s">
        <v>361</v>
      </c>
      <c r="C25" s="88">
        <v>0</v>
      </c>
      <c r="D25" s="88">
        <v>0</v>
      </c>
      <c r="E25" s="113"/>
      <c r="F25" s="113"/>
      <c r="G25" s="113"/>
    </row>
    <row r="26" spans="1:7" ht="13.5">
      <c r="A26" s="330" t="s">
        <v>253</v>
      </c>
      <c r="B26" s="331" t="s">
        <v>362</v>
      </c>
      <c r="C26" s="332">
        <v>0</v>
      </c>
      <c r="D26" s="333">
        <v>0</v>
      </c>
      <c r="E26" s="333"/>
      <c r="F26" s="333"/>
      <c r="G26" s="334"/>
    </row>
    <row r="27" spans="1:7" ht="12.75">
      <c r="A27" s="254"/>
      <c r="B27" s="252" t="s">
        <v>363</v>
      </c>
      <c r="C27" s="273">
        <v>0</v>
      </c>
      <c r="D27" s="273">
        <v>0</v>
      </c>
      <c r="E27" s="274"/>
      <c r="F27" s="274"/>
      <c r="G27" s="113"/>
    </row>
    <row r="28" spans="1:7" ht="12.75">
      <c r="A28" s="254"/>
      <c r="B28" s="252" t="s">
        <v>364</v>
      </c>
      <c r="C28" s="273">
        <v>0</v>
      </c>
      <c r="D28" s="273">
        <v>0</v>
      </c>
      <c r="E28" s="274"/>
      <c r="F28" s="274"/>
      <c r="G28" s="113"/>
    </row>
    <row r="29" spans="1:7" ht="39.75">
      <c r="A29" s="335" t="s">
        <v>254</v>
      </c>
      <c r="B29" s="331" t="s">
        <v>365</v>
      </c>
      <c r="C29" s="332">
        <v>0</v>
      </c>
      <c r="D29" s="333">
        <v>0</v>
      </c>
      <c r="E29" s="333"/>
      <c r="F29" s="333"/>
      <c r="G29" s="334"/>
    </row>
    <row r="30" spans="1:7" ht="27.75" thickBot="1">
      <c r="A30" s="255" t="s">
        <v>255</v>
      </c>
      <c r="B30" s="258" t="s">
        <v>366</v>
      </c>
      <c r="C30" s="275">
        <v>0</v>
      </c>
      <c r="D30" s="276">
        <v>0</v>
      </c>
      <c r="E30" s="277"/>
      <c r="F30" s="277"/>
      <c r="G30" s="241"/>
    </row>
    <row r="31" spans="1:7" ht="15.75" thickTop="1" thickBot="1">
      <c r="A31" s="336"/>
      <c r="B31" s="337" t="s">
        <v>251</v>
      </c>
      <c r="C31" s="338">
        <v>1767498.3917363291</v>
      </c>
      <c r="D31" s="338">
        <v>1744924.3630581838</v>
      </c>
      <c r="E31" s="339">
        <f>(D31/C31-1)*100</f>
        <v>-1.2771739303235941</v>
      </c>
      <c r="F31" s="340">
        <f>SUM(F12:F30)</f>
        <v>99.999999999999986</v>
      </c>
      <c r="G31" s="340">
        <f>SUM(G12:G30)</f>
        <v>100.00000000000003</v>
      </c>
    </row>
    <row r="32" spans="1:7" ht="12.75" thickTop="1">
      <c r="A32" s="189"/>
      <c r="C32" s="68"/>
      <c r="D32" s="68"/>
    </row>
    <row r="36" spans="1:7" ht="14.25">
      <c r="A36" s="94"/>
      <c r="B36" s="95"/>
      <c r="C36" s="95"/>
      <c r="D36" s="95"/>
      <c r="E36" s="95"/>
      <c r="F36" s="95"/>
      <c r="G36" s="95"/>
    </row>
    <row r="37" spans="1:7" ht="14.25">
      <c r="A37" s="67"/>
      <c r="B37" s="96"/>
      <c r="C37" s="97"/>
      <c r="D37" s="97"/>
      <c r="E37" s="98"/>
      <c r="F37" s="97"/>
      <c r="G37" s="99"/>
    </row>
    <row r="38" spans="1:7" ht="15">
      <c r="A38" s="189"/>
      <c r="B38" s="100"/>
      <c r="C38" s="101"/>
      <c r="D38" s="101"/>
      <c r="E38" s="102"/>
      <c r="F38" s="103"/>
      <c r="G38" s="103"/>
    </row>
    <row r="39" spans="1:7" ht="15">
      <c r="A39" s="189"/>
      <c r="B39" s="100"/>
      <c r="C39" s="101"/>
      <c r="D39" s="101"/>
      <c r="E39" s="102"/>
      <c r="F39" s="103"/>
      <c r="G39" s="103"/>
    </row>
    <row r="40" spans="1:7" ht="15">
      <c r="A40" s="189"/>
      <c r="B40" s="100"/>
      <c r="C40" s="101"/>
      <c r="D40" s="101"/>
      <c r="E40" s="102"/>
      <c r="F40" s="103"/>
      <c r="G40" s="103"/>
    </row>
    <row r="41" spans="1:7" ht="14.25" customHeight="1">
      <c r="A41" s="189"/>
      <c r="B41" s="104"/>
      <c r="C41" s="105"/>
      <c r="D41" s="105"/>
      <c r="E41" s="102"/>
      <c r="F41" s="103"/>
      <c r="G41" s="103"/>
    </row>
    <row r="42" spans="1:7" ht="15">
      <c r="A42" s="189"/>
      <c r="B42" s="100"/>
      <c r="C42" s="105"/>
      <c r="D42" s="105"/>
      <c r="E42" s="102"/>
      <c r="F42" s="103"/>
      <c r="G42" s="103"/>
    </row>
    <row r="43" spans="1:7" ht="15">
      <c r="A43" s="189"/>
      <c r="B43" s="100"/>
      <c r="C43" s="105"/>
      <c r="D43" s="105"/>
      <c r="E43" s="102"/>
      <c r="F43" s="103"/>
      <c r="G43" s="103"/>
    </row>
    <row r="44" spans="1:7" ht="15">
      <c r="A44" s="189"/>
      <c r="B44" s="100"/>
      <c r="C44" s="105"/>
      <c r="D44" s="105"/>
      <c r="E44" s="102"/>
      <c r="F44" s="103"/>
      <c r="G44" s="103"/>
    </row>
    <row r="45" spans="1:7" ht="15">
      <c r="A45" s="189"/>
      <c r="B45" s="100"/>
      <c r="C45" s="105"/>
      <c r="D45" s="105"/>
      <c r="E45" s="102"/>
      <c r="F45" s="103"/>
      <c r="G45" s="103"/>
    </row>
    <row r="46" spans="1:7" ht="15">
      <c r="A46" s="189"/>
      <c r="B46" s="100"/>
      <c r="C46" s="105"/>
      <c r="D46" s="105"/>
      <c r="E46" s="102"/>
      <c r="F46" s="103"/>
      <c r="G46" s="103"/>
    </row>
    <row r="47" spans="1:7" ht="15">
      <c r="A47" s="189"/>
      <c r="B47" s="100"/>
      <c r="C47" s="105"/>
      <c r="D47" s="105"/>
      <c r="E47" s="102"/>
      <c r="F47" s="103"/>
      <c r="G47" s="103"/>
    </row>
    <row r="48" spans="1:7" ht="15">
      <c r="A48" s="189"/>
      <c r="B48" s="106"/>
      <c r="C48" s="105"/>
      <c r="D48" s="105"/>
      <c r="E48" s="102"/>
      <c r="F48" s="103"/>
      <c r="G48" s="103"/>
    </row>
    <row r="49" spans="1:7" ht="15">
      <c r="A49" s="189"/>
      <c r="B49" s="100"/>
      <c r="C49" s="105"/>
      <c r="D49" s="105"/>
      <c r="E49" s="102"/>
      <c r="F49" s="103"/>
      <c r="G49" s="103"/>
    </row>
    <row r="50" spans="1:7" ht="15">
      <c r="A50" s="189"/>
      <c r="B50" s="104"/>
      <c r="C50" s="105"/>
      <c r="D50" s="105"/>
      <c r="E50" s="102"/>
      <c r="F50" s="103"/>
      <c r="G50" s="103"/>
    </row>
    <row r="51" spans="1:7" ht="15">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zoomScale="88" zoomScaleNormal="88" workbookViewId="0">
      <selection activeCell="D11" sqref="D11:D31"/>
    </sheetView>
  </sheetViews>
  <sheetFormatPr defaultColWidth="9.140625" defaultRowHeight="12.75"/>
  <cols>
    <col min="1" max="1" width="5.140625" style="188"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7" ht="15.75" customHeight="1">
      <c r="A2" s="530" t="s">
        <v>179</v>
      </c>
      <c r="B2" s="530"/>
      <c r="C2" s="530"/>
      <c r="D2" s="530"/>
      <c r="E2" s="530"/>
      <c r="F2" s="530"/>
      <c r="G2" s="530"/>
    </row>
    <row r="3" spans="1:7" ht="15.75">
      <c r="A3" s="527" t="s">
        <v>180</v>
      </c>
      <c r="B3" s="527"/>
      <c r="C3" s="527"/>
      <c r="D3" s="527"/>
      <c r="E3" s="527"/>
      <c r="F3" s="527"/>
      <c r="G3" s="527"/>
    </row>
    <row r="5" spans="1:7" ht="14.25">
      <c r="A5" s="319"/>
      <c r="B5" s="320"/>
      <c r="C5" s="534" t="s">
        <v>148</v>
      </c>
      <c r="D5" s="535"/>
      <c r="E5" s="322" t="s">
        <v>49</v>
      </c>
      <c r="F5" s="532" t="s">
        <v>11</v>
      </c>
      <c r="G5" s="525"/>
    </row>
    <row r="6" spans="1:7" ht="14.25" customHeight="1">
      <c r="A6" s="319" t="s">
        <v>46</v>
      </c>
      <c r="B6" s="309" t="s">
        <v>9</v>
      </c>
      <c r="C6" s="532" t="s">
        <v>261</v>
      </c>
      <c r="D6" s="533"/>
      <c r="E6" s="322" t="s">
        <v>13</v>
      </c>
      <c r="F6" s="532" t="s">
        <v>13</v>
      </c>
      <c r="G6" s="525"/>
    </row>
    <row r="7" spans="1:7" ht="15">
      <c r="A7" s="323"/>
      <c r="B7" s="312" t="s">
        <v>178</v>
      </c>
      <c r="C7" s="528" t="s">
        <v>262</v>
      </c>
      <c r="D7" s="529"/>
      <c r="E7" s="313" t="s">
        <v>50</v>
      </c>
      <c r="F7" s="528" t="s">
        <v>17</v>
      </c>
      <c r="G7" s="526"/>
    </row>
    <row r="8" spans="1:7" ht="15">
      <c r="A8" s="324"/>
      <c r="B8" s="312"/>
      <c r="C8" s="304"/>
      <c r="D8" s="321"/>
      <c r="E8" s="313" t="s">
        <v>18</v>
      </c>
      <c r="F8" s="528" t="s">
        <v>18</v>
      </c>
      <c r="G8" s="526"/>
    </row>
    <row r="9" spans="1:7" ht="16.5" customHeight="1" thickBot="1">
      <c r="A9" s="184"/>
      <c r="B9" s="65" t="str">
        <f>' F4'!A10</f>
        <v>Janar - Qershor / January - June</v>
      </c>
      <c r="C9" s="225">
        <v>2019</v>
      </c>
      <c r="D9" s="225">
        <v>2020</v>
      </c>
      <c r="E9" s="66" t="s">
        <v>452</v>
      </c>
      <c r="F9" s="225">
        <v>2019</v>
      </c>
      <c r="G9" s="225">
        <v>2020</v>
      </c>
    </row>
    <row r="10" spans="1:7" ht="15.75" thickBot="1">
      <c r="A10" s="524" t="s">
        <v>335</v>
      </c>
      <c r="B10" s="524"/>
      <c r="C10" s="524"/>
      <c r="D10" s="524"/>
      <c r="E10" s="524"/>
      <c r="F10" s="524"/>
      <c r="G10" s="524"/>
    </row>
    <row r="11" spans="1:7">
      <c r="A11" s="326" t="s">
        <v>252</v>
      </c>
      <c r="B11" s="325" t="s">
        <v>312</v>
      </c>
      <c r="C11" s="327">
        <v>357164.96</v>
      </c>
      <c r="D11" s="327">
        <v>307597.61</v>
      </c>
      <c r="E11" s="328">
        <f>(D11/C11-1)*100</f>
        <v>-13.877999118390571</v>
      </c>
      <c r="F11" s="329">
        <f>SUM(F12:F30)</f>
        <v>100</v>
      </c>
      <c r="G11" s="329">
        <f>SUM(G12:G30)</f>
        <v>100.00000000000001</v>
      </c>
    </row>
    <row r="12" spans="1:7">
      <c r="A12" s="249"/>
      <c r="B12" s="250" t="s">
        <v>352</v>
      </c>
      <c r="C12" s="88">
        <v>0</v>
      </c>
      <c r="D12" s="88">
        <v>26181.42</v>
      </c>
      <c r="E12" s="88"/>
      <c r="F12" s="175">
        <f>C12/C$31*100</f>
        <v>0</v>
      </c>
      <c r="G12" s="175">
        <f>D12/D$31*100</f>
        <v>8.5115810880325107</v>
      </c>
    </row>
    <row r="13" spans="1:7">
      <c r="A13" s="251"/>
      <c r="B13" s="434" t="s">
        <v>313</v>
      </c>
      <c r="C13" s="88">
        <v>42258.96</v>
      </c>
      <c r="D13" s="88">
        <v>41880.76</v>
      </c>
      <c r="E13" s="89">
        <f>(D13/C13-1)*100</f>
        <v>-0.89495813432227678</v>
      </c>
      <c r="F13" s="175">
        <f>C13/C$31*100</f>
        <v>11.831776555012564</v>
      </c>
      <c r="G13" s="175">
        <f>D13/D$31*100</f>
        <v>13.615437389126658</v>
      </c>
    </row>
    <row r="14" spans="1:7">
      <c r="A14" s="251"/>
      <c r="B14" s="434" t="s">
        <v>377</v>
      </c>
      <c r="C14" s="88">
        <v>308410.8</v>
      </c>
      <c r="D14" s="88">
        <v>209507.43000000002</v>
      </c>
      <c r="E14" s="89">
        <f>(D14/C14-1)*100</f>
        <v>-32.068711601539235</v>
      </c>
      <c r="F14" s="175">
        <f t="shared" ref="F14:G24" si="0">C14/C$31*100</f>
        <v>86.349679991004706</v>
      </c>
      <c r="G14" s="175">
        <f t="shared" si="0"/>
        <v>68.110877064356913</v>
      </c>
    </row>
    <row r="15" spans="1:7">
      <c r="A15" s="251"/>
      <c r="B15" s="434" t="s">
        <v>378</v>
      </c>
      <c r="C15" s="88">
        <v>0</v>
      </c>
      <c r="D15" s="88">
        <v>0</v>
      </c>
      <c r="E15" s="89"/>
      <c r="F15" s="175">
        <f t="shared" si="0"/>
        <v>0</v>
      </c>
      <c r="G15" s="175">
        <f t="shared" si="0"/>
        <v>0</v>
      </c>
    </row>
    <row r="16" spans="1:7">
      <c r="A16" s="251"/>
      <c r="B16" s="434" t="s">
        <v>379</v>
      </c>
      <c r="C16" s="88">
        <v>611.20000000000005</v>
      </c>
      <c r="D16" s="88">
        <v>2310</v>
      </c>
      <c r="E16" s="89">
        <f>(D16/C16-1)*100</f>
        <v>277.94502617801044</v>
      </c>
      <c r="F16" s="175">
        <f t="shared" si="0"/>
        <v>0.17112540939066362</v>
      </c>
      <c r="G16" s="175">
        <f t="shared" si="0"/>
        <v>0.75098112758418378</v>
      </c>
    </row>
    <row r="17" spans="1:7">
      <c r="A17" s="251"/>
      <c r="B17" s="434" t="s">
        <v>380</v>
      </c>
      <c r="C17" s="88">
        <v>0</v>
      </c>
      <c r="D17" s="88">
        <v>0</v>
      </c>
      <c r="E17" s="89"/>
      <c r="F17" s="175">
        <f t="shared" si="0"/>
        <v>0</v>
      </c>
      <c r="G17" s="175">
        <f t="shared" si="0"/>
        <v>0</v>
      </c>
    </row>
    <row r="18" spans="1:7">
      <c r="A18" s="251"/>
      <c r="B18" s="252" t="s">
        <v>354</v>
      </c>
      <c r="C18" s="88">
        <v>0</v>
      </c>
      <c r="D18" s="88">
        <v>0</v>
      </c>
      <c r="E18" s="89"/>
      <c r="F18" s="175">
        <f t="shared" si="0"/>
        <v>0</v>
      </c>
      <c r="G18" s="175">
        <f t="shared" si="0"/>
        <v>0</v>
      </c>
    </row>
    <row r="19" spans="1:7">
      <c r="A19" s="251"/>
      <c r="B19" s="252" t="s">
        <v>355</v>
      </c>
      <c r="C19" s="88">
        <v>5884</v>
      </c>
      <c r="D19" s="88">
        <v>27718</v>
      </c>
      <c r="E19" s="89">
        <f>(D19/C19-1)*100</f>
        <v>371.07409925220941</v>
      </c>
      <c r="F19" s="175">
        <f t="shared" si="0"/>
        <v>1.6474180445920563</v>
      </c>
      <c r="G19" s="175">
        <f t="shared" si="0"/>
        <v>9.0111233308997445</v>
      </c>
    </row>
    <row r="20" spans="1:7">
      <c r="A20" s="251"/>
      <c r="B20" s="252" t="s">
        <v>356</v>
      </c>
      <c r="C20" s="88">
        <v>0</v>
      </c>
      <c r="D20" s="88">
        <v>0</v>
      </c>
      <c r="E20" s="89"/>
      <c r="F20" s="175">
        <f t="shared" si="0"/>
        <v>0</v>
      </c>
      <c r="G20" s="175">
        <f t="shared" si="0"/>
        <v>0</v>
      </c>
    </row>
    <row r="21" spans="1:7">
      <c r="A21" s="253"/>
      <c r="B21" s="252" t="s">
        <v>357</v>
      </c>
      <c r="C21" s="113">
        <v>0</v>
      </c>
      <c r="D21" s="88">
        <v>0</v>
      </c>
      <c r="E21" s="89"/>
      <c r="F21" s="175">
        <f t="shared" si="0"/>
        <v>0</v>
      </c>
      <c r="G21" s="175">
        <f t="shared" si="0"/>
        <v>0</v>
      </c>
    </row>
    <row r="22" spans="1:7">
      <c r="A22" s="253"/>
      <c r="B22" s="252" t="s">
        <v>358</v>
      </c>
      <c r="C22" s="88">
        <v>0</v>
      </c>
      <c r="D22" s="88">
        <v>0</v>
      </c>
      <c r="E22" s="89"/>
      <c r="F22" s="175">
        <f t="shared" si="0"/>
        <v>0</v>
      </c>
      <c r="G22" s="175">
        <f t="shared" si="0"/>
        <v>0</v>
      </c>
    </row>
    <row r="23" spans="1:7" ht="25.5">
      <c r="A23" s="253"/>
      <c r="B23" s="252" t="s">
        <v>359</v>
      </c>
      <c r="C23" s="88">
        <v>0</v>
      </c>
      <c r="D23" s="88">
        <v>0</v>
      </c>
      <c r="E23" s="89"/>
      <c r="F23" s="175">
        <f t="shared" si="0"/>
        <v>0</v>
      </c>
      <c r="G23" s="175">
        <f t="shared" si="0"/>
        <v>0</v>
      </c>
    </row>
    <row r="24" spans="1:7">
      <c r="A24" s="253"/>
      <c r="B24" s="252" t="s">
        <v>360</v>
      </c>
      <c r="C24" s="88">
        <v>0</v>
      </c>
      <c r="D24" s="88">
        <v>0</v>
      </c>
      <c r="E24" s="89"/>
      <c r="F24" s="175">
        <f t="shared" si="0"/>
        <v>0</v>
      </c>
      <c r="G24" s="175">
        <f t="shared" si="0"/>
        <v>0</v>
      </c>
    </row>
    <row r="25" spans="1:7">
      <c r="A25" s="253"/>
      <c r="B25" s="252" t="s">
        <v>361</v>
      </c>
      <c r="C25" s="88">
        <v>0</v>
      </c>
      <c r="D25" s="88">
        <v>0</v>
      </c>
      <c r="E25" s="113"/>
      <c r="F25" s="113"/>
      <c r="G25" s="113"/>
    </row>
    <row r="26" spans="1:7" ht="13.5">
      <c r="A26" s="330" t="s">
        <v>253</v>
      </c>
      <c r="B26" s="331" t="s">
        <v>362</v>
      </c>
      <c r="C26" s="332">
        <v>0</v>
      </c>
      <c r="D26" s="333">
        <v>0</v>
      </c>
      <c r="E26" s="333"/>
      <c r="F26" s="333"/>
      <c r="G26" s="334"/>
    </row>
    <row r="27" spans="1:7">
      <c r="A27" s="254"/>
      <c r="B27" s="252" t="s">
        <v>363</v>
      </c>
      <c r="C27" s="273">
        <v>0</v>
      </c>
      <c r="D27" s="273">
        <v>0</v>
      </c>
      <c r="E27" s="274"/>
      <c r="F27" s="274"/>
      <c r="G27" s="113"/>
    </row>
    <row r="28" spans="1:7">
      <c r="A28" s="254"/>
      <c r="B28" s="252" t="s">
        <v>364</v>
      </c>
      <c r="C28" s="273">
        <v>0</v>
      </c>
      <c r="D28" s="273">
        <v>0</v>
      </c>
      <c r="E28" s="274"/>
      <c r="F28" s="274"/>
      <c r="G28" s="113"/>
    </row>
    <row r="29" spans="1:7" ht="39.75">
      <c r="A29" s="335" t="s">
        <v>254</v>
      </c>
      <c r="B29" s="331" t="s">
        <v>365</v>
      </c>
      <c r="C29" s="332">
        <v>0</v>
      </c>
      <c r="D29" s="333">
        <v>0</v>
      </c>
      <c r="E29" s="333"/>
      <c r="F29" s="333"/>
      <c r="G29" s="334"/>
    </row>
    <row r="30" spans="1:7" ht="27.75" thickBot="1">
      <c r="A30" s="255" t="s">
        <v>255</v>
      </c>
      <c r="B30" s="258" t="s">
        <v>366</v>
      </c>
      <c r="C30" s="275">
        <v>0</v>
      </c>
      <c r="D30" s="276">
        <v>0</v>
      </c>
      <c r="E30" s="277"/>
      <c r="F30" s="277"/>
      <c r="G30" s="241"/>
    </row>
    <row r="31" spans="1:7" ht="15.75" thickTop="1" thickBot="1">
      <c r="A31" s="336"/>
      <c r="B31" s="337" t="s">
        <v>251</v>
      </c>
      <c r="C31" s="341">
        <v>357164.96</v>
      </c>
      <c r="D31" s="338">
        <v>307597.61</v>
      </c>
      <c r="E31" s="339">
        <f>(D31/C31-1)*100</f>
        <v>-13.877999118390571</v>
      </c>
      <c r="F31" s="340">
        <f>SUM(F12:F30)</f>
        <v>100</v>
      </c>
      <c r="G31" s="340">
        <f>SUM(G12:G30)</f>
        <v>100.00000000000001</v>
      </c>
    </row>
    <row r="32" spans="1:7"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zoomScale="84" zoomScaleNormal="84" workbookViewId="0">
      <selection activeCell="I37" sqref="I37"/>
    </sheetView>
  </sheetViews>
  <sheetFormatPr defaultColWidth="9.140625" defaultRowHeight="12"/>
  <cols>
    <col min="1" max="1" width="5.5703125" style="187"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30" t="s">
        <v>56</v>
      </c>
      <c r="B2" s="530"/>
      <c r="C2" s="530"/>
      <c r="D2" s="530"/>
      <c r="E2" s="530"/>
      <c r="F2" s="530"/>
      <c r="G2" s="530"/>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27" t="s">
        <v>57</v>
      </c>
      <c r="B3" s="527"/>
      <c r="C3" s="527"/>
      <c r="D3" s="527"/>
      <c r="E3" s="527"/>
      <c r="F3" s="527"/>
      <c r="G3" s="527"/>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19"/>
      <c r="B5" s="320"/>
      <c r="C5" s="310"/>
      <c r="D5" s="342"/>
      <c r="E5" s="343" t="s">
        <v>49</v>
      </c>
      <c r="F5" s="536" t="s">
        <v>11</v>
      </c>
      <c r="G5" s="537"/>
    </row>
    <row r="6" spans="1:47" ht="12" customHeight="1">
      <c r="A6" s="319" t="s">
        <v>48</v>
      </c>
      <c r="B6" s="309" t="s">
        <v>9</v>
      </c>
      <c r="C6" s="536" t="s">
        <v>44</v>
      </c>
      <c r="D6" s="537"/>
      <c r="E6" s="343" t="s">
        <v>13</v>
      </c>
      <c r="F6" s="536" t="s">
        <v>13</v>
      </c>
      <c r="G6" s="537"/>
    </row>
    <row r="7" spans="1:47" ht="12" customHeight="1">
      <c r="A7" s="323"/>
      <c r="B7" s="312" t="s">
        <v>178</v>
      </c>
      <c r="C7" s="538" t="s">
        <v>45</v>
      </c>
      <c r="D7" s="539"/>
      <c r="E7" s="344" t="s">
        <v>50</v>
      </c>
      <c r="F7" s="538" t="s">
        <v>17</v>
      </c>
      <c r="G7" s="539"/>
    </row>
    <row r="8" spans="1:47" ht="12" customHeight="1">
      <c r="A8" s="324"/>
      <c r="B8" s="312"/>
      <c r="C8" s="310"/>
      <c r="D8" s="342"/>
      <c r="E8" s="344" t="s">
        <v>18</v>
      </c>
      <c r="F8" s="528" t="s">
        <v>18</v>
      </c>
      <c r="G8" s="526"/>
    </row>
    <row r="9" spans="1:47" ht="16.5" customHeight="1" thickBot="1">
      <c r="A9" s="184"/>
      <c r="B9" s="65" t="str">
        <f>' F4'!A10</f>
        <v>Janar - Qershor / January - June</v>
      </c>
      <c r="C9" s="225">
        <v>2019</v>
      </c>
      <c r="D9" s="225">
        <v>2020</v>
      </c>
      <c r="E9" s="66" t="s">
        <v>452</v>
      </c>
      <c r="F9" s="225">
        <v>2019</v>
      </c>
      <c r="G9" s="225">
        <v>2020</v>
      </c>
    </row>
    <row r="10" spans="1:47" ht="15.75" thickBot="1">
      <c r="A10" s="524" t="s">
        <v>336</v>
      </c>
      <c r="B10" s="524"/>
      <c r="C10" s="524"/>
      <c r="D10" s="524"/>
      <c r="E10" s="524"/>
      <c r="F10" s="524"/>
      <c r="G10" s="524"/>
    </row>
    <row r="11" spans="1:47" ht="12.75">
      <c r="A11" s="326" t="s">
        <v>252</v>
      </c>
      <c r="B11" s="325" t="s">
        <v>312</v>
      </c>
      <c r="C11" s="327">
        <v>6400</v>
      </c>
      <c r="D11" s="327">
        <v>8135</v>
      </c>
      <c r="E11" s="328">
        <f>(D11/C11-1)*100</f>
        <v>27.109374999999993</v>
      </c>
      <c r="F11" s="329">
        <f>SUM(F12:F30)</f>
        <v>100</v>
      </c>
      <c r="G11" s="329">
        <f>SUM(G12:G30)</f>
        <v>100</v>
      </c>
      <c r="H11" s="457"/>
    </row>
    <row r="12" spans="1:47" ht="12.75">
      <c r="A12" s="249"/>
      <c r="B12" s="250" t="s">
        <v>352</v>
      </c>
      <c r="C12" s="88">
        <v>0</v>
      </c>
      <c r="D12" s="88">
        <v>0</v>
      </c>
      <c r="E12" s="88"/>
      <c r="F12" s="175">
        <f>C12/C$31*100</f>
        <v>0</v>
      </c>
      <c r="G12" s="175">
        <f>D12/D$31*100</f>
        <v>0</v>
      </c>
    </row>
    <row r="13" spans="1:47" ht="12.75">
      <c r="A13" s="251"/>
      <c r="B13" s="434" t="s">
        <v>313</v>
      </c>
      <c r="C13" s="421">
        <v>2902</v>
      </c>
      <c r="D13" s="421">
        <v>2180</v>
      </c>
      <c r="E13" s="422">
        <f>(D13/C13-1)*100</f>
        <v>-24.879393521709169</v>
      </c>
      <c r="F13" s="423">
        <f>C13/C$31*100</f>
        <v>45.34375</v>
      </c>
      <c r="G13" s="423">
        <f>D13/D$31*100</f>
        <v>26.797787338660111</v>
      </c>
    </row>
    <row r="14" spans="1:47" ht="12.75">
      <c r="A14" s="251"/>
      <c r="B14" s="434" t="s">
        <v>377</v>
      </c>
      <c r="C14" s="88">
        <v>632</v>
      </c>
      <c r="D14" s="88">
        <v>654</v>
      </c>
      <c r="E14" s="89">
        <f>(D14/C14-1)*100</f>
        <v>3.4810126582278444</v>
      </c>
      <c r="F14" s="175">
        <f t="shared" ref="F14:G24" si="0">C14/C$31*100</f>
        <v>9.875</v>
      </c>
      <c r="G14" s="175">
        <f t="shared" si="0"/>
        <v>8.039336201598033</v>
      </c>
    </row>
    <row r="15" spans="1:47" ht="12.75">
      <c r="A15" s="251"/>
      <c r="B15" s="434" t="s">
        <v>378</v>
      </c>
      <c r="C15" s="88">
        <v>0</v>
      </c>
      <c r="D15" s="88">
        <v>0</v>
      </c>
      <c r="E15" s="422"/>
      <c r="F15" s="175">
        <f t="shared" si="0"/>
        <v>0</v>
      </c>
      <c r="G15" s="175">
        <f t="shared" si="0"/>
        <v>0</v>
      </c>
    </row>
    <row r="16" spans="1:47" ht="12.75">
      <c r="A16" s="251"/>
      <c r="B16" s="434" t="s">
        <v>379</v>
      </c>
      <c r="C16" s="421">
        <v>2814</v>
      </c>
      <c r="D16" s="421">
        <v>4837</v>
      </c>
      <c r="E16" s="89">
        <f>(D16/C16-1)*100</f>
        <v>71.890547263681583</v>
      </c>
      <c r="F16" s="423">
        <f t="shared" si="0"/>
        <v>43.96875</v>
      </c>
      <c r="G16" s="423">
        <f t="shared" si="0"/>
        <v>59.459127228027043</v>
      </c>
    </row>
    <row r="17" spans="1:7" ht="12.75">
      <c r="A17" s="251"/>
      <c r="B17" s="252" t="s">
        <v>353</v>
      </c>
      <c r="C17" s="88">
        <v>0</v>
      </c>
      <c r="D17" s="88">
        <v>29</v>
      </c>
      <c r="E17" s="422"/>
      <c r="F17" s="175">
        <f t="shared" si="0"/>
        <v>0</v>
      </c>
      <c r="G17" s="175">
        <f t="shared" si="0"/>
        <v>0.35648432698217575</v>
      </c>
    </row>
    <row r="18" spans="1:7" ht="12.75">
      <c r="A18" s="251"/>
      <c r="B18" s="252" t="s">
        <v>354</v>
      </c>
      <c r="C18" s="88">
        <v>0</v>
      </c>
      <c r="D18" s="88">
        <v>0</v>
      </c>
      <c r="E18" s="89"/>
      <c r="F18" s="175">
        <f t="shared" si="0"/>
        <v>0</v>
      </c>
      <c r="G18" s="175">
        <f t="shared" si="0"/>
        <v>0</v>
      </c>
    </row>
    <row r="19" spans="1:7" ht="12.75">
      <c r="A19" s="251"/>
      <c r="B19" s="252" t="s">
        <v>355</v>
      </c>
      <c r="C19" s="88">
        <v>52</v>
      </c>
      <c r="D19" s="88">
        <v>49</v>
      </c>
      <c r="E19" s="89">
        <f>(D19/C19-1)*100</f>
        <v>-5.7692307692307709</v>
      </c>
      <c r="F19" s="175">
        <f t="shared" si="0"/>
        <v>0.8125</v>
      </c>
      <c r="G19" s="175">
        <f t="shared" si="0"/>
        <v>0.60233558696988321</v>
      </c>
    </row>
    <row r="20" spans="1:7" ht="12.75">
      <c r="A20" s="251"/>
      <c r="B20" s="252" t="s">
        <v>356</v>
      </c>
      <c r="C20" s="88">
        <v>0</v>
      </c>
      <c r="D20" s="88">
        <v>0</v>
      </c>
      <c r="E20" s="89"/>
      <c r="F20" s="175">
        <f t="shared" si="0"/>
        <v>0</v>
      </c>
      <c r="G20" s="175">
        <f t="shared" si="0"/>
        <v>0</v>
      </c>
    </row>
    <row r="21" spans="1:7" ht="12.75">
      <c r="A21" s="253"/>
      <c r="B21" s="252" t="s">
        <v>357</v>
      </c>
      <c r="C21" s="88">
        <v>0</v>
      </c>
      <c r="D21" s="88">
        <v>0</v>
      </c>
      <c r="E21" s="89"/>
      <c r="F21" s="175">
        <f t="shared" si="0"/>
        <v>0</v>
      </c>
      <c r="G21" s="175">
        <f t="shared" si="0"/>
        <v>0</v>
      </c>
    </row>
    <row r="22" spans="1:7" ht="12.75">
      <c r="A22" s="253"/>
      <c r="B22" s="252" t="s">
        <v>358</v>
      </c>
      <c r="C22" s="88">
        <v>0</v>
      </c>
      <c r="D22" s="88">
        <v>0</v>
      </c>
      <c r="E22" s="89"/>
      <c r="F22" s="175">
        <f t="shared" si="0"/>
        <v>0</v>
      </c>
      <c r="G22" s="175">
        <f t="shared" si="0"/>
        <v>0</v>
      </c>
    </row>
    <row r="23" spans="1:7" ht="25.5">
      <c r="A23" s="253"/>
      <c r="B23" s="252" t="s">
        <v>359</v>
      </c>
      <c r="C23" s="88">
        <v>0</v>
      </c>
      <c r="D23" s="88">
        <v>0</v>
      </c>
      <c r="E23" s="89"/>
      <c r="F23" s="175">
        <f t="shared" si="0"/>
        <v>0</v>
      </c>
      <c r="G23" s="175">
        <f t="shared" si="0"/>
        <v>0</v>
      </c>
    </row>
    <row r="24" spans="1:7" ht="12.75">
      <c r="A24" s="253"/>
      <c r="B24" s="252" t="s">
        <v>360</v>
      </c>
      <c r="C24" s="88">
        <v>0</v>
      </c>
      <c r="D24" s="88">
        <v>386</v>
      </c>
      <c r="E24" s="89"/>
      <c r="F24" s="175">
        <f t="shared" si="0"/>
        <v>0</v>
      </c>
      <c r="G24" s="175">
        <f t="shared" si="0"/>
        <v>4.7449293177627538</v>
      </c>
    </row>
    <row r="25" spans="1:7" ht="12.75">
      <c r="A25" s="253"/>
      <c r="B25" s="252" t="s">
        <v>361</v>
      </c>
      <c r="C25" s="88">
        <v>0</v>
      </c>
      <c r="D25" s="88">
        <v>0</v>
      </c>
      <c r="E25" s="113"/>
      <c r="F25" s="113"/>
      <c r="G25" s="113"/>
    </row>
    <row r="26" spans="1:7" ht="13.5">
      <c r="A26" s="330" t="s">
        <v>253</v>
      </c>
      <c r="B26" s="331" t="s">
        <v>362</v>
      </c>
      <c r="C26" s="333">
        <v>0</v>
      </c>
      <c r="D26" s="333">
        <v>0</v>
      </c>
      <c r="E26" s="333"/>
      <c r="F26" s="333"/>
      <c r="G26" s="334"/>
    </row>
    <row r="27" spans="1:7" ht="12.75">
      <c r="A27" s="254"/>
      <c r="B27" s="252" t="s">
        <v>363</v>
      </c>
      <c r="C27" s="273">
        <v>0</v>
      </c>
      <c r="D27" s="273">
        <v>0</v>
      </c>
      <c r="E27" s="274"/>
      <c r="F27" s="274"/>
      <c r="G27" s="113"/>
    </row>
    <row r="28" spans="1:7" ht="12.75">
      <c r="A28" s="254"/>
      <c r="B28" s="252" t="s">
        <v>364</v>
      </c>
      <c r="C28" s="273">
        <v>0</v>
      </c>
      <c r="D28" s="273">
        <v>0</v>
      </c>
      <c r="E28" s="274"/>
      <c r="F28" s="274"/>
      <c r="G28" s="113"/>
    </row>
    <row r="29" spans="1:7" ht="27">
      <c r="A29" s="335" t="s">
        <v>254</v>
      </c>
      <c r="B29" s="331" t="s">
        <v>365</v>
      </c>
      <c r="C29" s="333">
        <v>0</v>
      </c>
      <c r="D29" s="333">
        <v>0</v>
      </c>
      <c r="E29" s="333"/>
      <c r="F29" s="333"/>
      <c r="G29" s="334"/>
    </row>
    <row r="30" spans="1:7" ht="27.75" thickBot="1">
      <c r="A30" s="255" t="s">
        <v>255</v>
      </c>
      <c r="B30" s="258" t="s">
        <v>366</v>
      </c>
      <c r="C30" s="276">
        <v>0</v>
      </c>
      <c r="D30" s="276">
        <v>0</v>
      </c>
      <c r="E30" s="277"/>
      <c r="F30" s="277"/>
      <c r="G30" s="241"/>
    </row>
    <row r="31" spans="1:7" ht="15.75" thickTop="1" thickBot="1">
      <c r="A31" s="336"/>
      <c r="B31" s="337" t="s">
        <v>251</v>
      </c>
      <c r="C31" s="338">
        <v>6400</v>
      </c>
      <c r="D31" s="338">
        <v>8135</v>
      </c>
      <c r="E31" s="339">
        <f>(D31/C31-1)*100</f>
        <v>27.109374999999993</v>
      </c>
      <c r="F31" s="340">
        <f>SUM(F12:F30)</f>
        <v>100</v>
      </c>
      <c r="G31" s="340">
        <f>SUM(G12:G30)</f>
        <v>100</v>
      </c>
    </row>
    <row r="32" spans="1:7" ht="13.5" thickTop="1" thickBot="1">
      <c r="A32" s="185"/>
      <c r="B32" s="74"/>
      <c r="C32" s="157"/>
      <c r="D32" s="157"/>
      <c r="E32" s="155"/>
      <c r="F32" s="74"/>
      <c r="G32" s="74"/>
    </row>
    <row r="33" spans="1:7" ht="15.75" thickBot="1">
      <c r="A33" s="524" t="s">
        <v>337</v>
      </c>
      <c r="B33" s="524"/>
      <c r="C33" s="524"/>
      <c r="D33" s="524"/>
      <c r="E33" s="524"/>
      <c r="F33" s="524"/>
      <c r="G33" s="524"/>
    </row>
    <row r="34" spans="1:7" ht="12.75">
      <c r="A34" s="326" t="s">
        <v>252</v>
      </c>
      <c r="B34" s="325" t="s">
        <v>312</v>
      </c>
      <c r="C34" s="327">
        <v>159</v>
      </c>
      <c r="D34" s="327">
        <v>119</v>
      </c>
      <c r="E34" s="328">
        <f>(D34/C34-1)*100</f>
        <v>-25.157232704402521</v>
      </c>
      <c r="F34" s="329">
        <f>C34/C54*100</f>
        <v>100</v>
      </c>
      <c r="G34" s="329">
        <f>D34/D54*100</f>
        <v>100</v>
      </c>
    </row>
    <row r="35" spans="1:7" ht="12.75">
      <c r="A35" s="249"/>
      <c r="B35" s="250" t="s">
        <v>352</v>
      </c>
      <c r="C35" s="88">
        <v>0</v>
      </c>
      <c r="D35" s="88">
        <v>4</v>
      </c>
      <c r="E35" s="88"/>
      <c r="F35" s="88"/>
      <c r="G35" s="88"/>
    </row>
    <row r="36" spans="1:7" ht="12.75">
      <c r="A36" s="251"/>
      <c r="B36" s="434" t="s">
        <v>313</v>
      </c>
      <c r="C36" s="88">
        <v>6</v>
      </c>
      <c r="D36" s="88">
        <v>5</v>
      </c>
      <c r="E36" s="89">
        <f>(D36/C36-1)*100</f>
        <v>-16.666666666666664</v>
      </c>
      <c r="F36" s="175">
        <f>C36/C$54*100</f>
        <v>3.7735849056603774</v>
      </c>
      <c r="G36" s="175">
        <f>D36/D$54*100</f>
        <v>4.2016806722689077</v>
      </c>
    </row>
    <row r="37" spans="1:7" ht="12.75">
      <c r="A37" s="251"/>
      <c r="B37" s="434" t="s">
        <v>377</v>
      </c>
      <c r="C37" s="88">
        <v>141</v>
      </c>
      <c r="D37" s="88">
        <v>104</v>
      </c>
      <c r="E37" s="89">
        <f>(D37/C37-1)*100</f>
        <v>-26.241134751773053</v>
      </c>
      <c r="F37" s="175">
        <f>C37/C$54*100</f>
        <v>88.679245283018872</v>
      </c>
      <c r="G37" s="175">
        <f>D37/D$54*100</f>
        <v>87.394957983193279</v>
      </c>
    </row>
    <row r="38" spans="1:7" ht="12.75">
      <c r="A38" s="251"/>
      <c r="B38" s="434" t="s">
        <v>378</v>
      </c>
      <c r="C38" s="88">
        <v>0</v>
      </c>
      <c r="D38" s="88">
        <v>0</v>
      </c>
      <c r="E38" s="89"/>
      <c r="F38" s="175">
        <f t="shared" ref="F38:F48" si="1">C38/C$54*100</f>
        <v>0</v>
      </c>
      <c r="G38" s="175">
        <f t="shared" ref="G38:G48" si="2">D38/D$54*100</f>
        <v>0</v>
      </c>
    </row>
    <row r="39" spans="1:7" ht="12.75">
      <c r="A39" s="251"/>
      <c r="B39" s="434" t="s">
        <v>379</v>
      </c>
      <c r="C39" s="88">
        <v>5</v>
      </c>
      <c r="D39" s="88">
        <v>4</v>
      </c>
      <c r="E39" s="89">
        <f>(D39/C39-1)*100</f>
        <v>-19.999999999999996</v>
      </c>
      <c r="F39" s="175">
        <f t="shared" si="1"/>
        <v>3.1446540880503147</v>
      </c>
      <c r="G39" s="175">
        <f t="shared" si="2"/>
        <v>3.3613445378151261</v>
      </c>
    </row>
    <row r="40" spans="1:7" ht="12.75">
      <c r="A40" s="251"/>
      <c r="B40" s="252" t="s">
        <v>353</v>
      </c>
      <c r="C40" s="88">
        <v>0</v>
      </c>
      <c r="D40" s="88">
        <v>0</v>
      </c>
      <c r="E40" s="89"/>
      <c r="F40" s="175">
        <f t="shared" si="1"/>
        <v>0</v>
      </c>
      <c r="G40" s="175">
        <f t="shared" si="2"/>
        <v>0</v>
      </c>
    </row>
    <row r="41" spans="1:7" ht="12.75">
      <c r="A41" s="251"/>
      <c r="B41" s="252" t="s">
        <v>354</v>
      </c>
      <c r="C41" s="88">
        <v>0</v>
      </c>
      <c r="D41" s="88">
        <v>0</v>
      </c>
      <c r="E41" s="89"/>
      <c r="F41" s="175">
        <f t="shared" si="1"/>
        <v>0</v>
      </c>
      <c r="G41" s="175">
        <f t="shared" si="2"/>
        <v>0</v>
      </c>
    </row>
    <row r="42" spans="1:7" ht="12.75">
      <c r="A42" s="251"/>
      <c r="B42" s="252" t="s">
        <v>355</v>
      </c>
      <c r="C42" s="88">
        <v>7</v>
      </c>
      <c r="D42" s="88">
        <v>2</v>
      </c>
      <c r="E42" s="89">
        <f>(D42/C42-1)*100</f>
        <v>-71.428571428571431</v>
      </c>
      <c r="F42" s="175">
        <f t="shared" si="1"/>
        <v>4.4025157232704402</v>
      </c>
      <c r="G42" s="175">
        <f t="shared" si="2"/>
        <v>1.680672268907563</v>
      </c>
    </row>
    <row r="43" spans="1:7" ht="12.75">
      <c r="A43" s="251"/>
      <c r="B43" s="252" t="s">
        <v>356</v>
      </c>
      <c r="C43" s="88">
        <v>0</v>
      </c>
      <c r="D43" s="88">
        <v>0</v>
      </c>
      <c r="E43" s="89"/>
      <c r="F43" s="175">
        <f t="shared" si="1"/>
        <v>0</v>
      </c>
      <c r="G43" s="175">
        <f t="shared" si="2"/>
        <v>0</v>
      </c>
    </row>
    <row r="44" spans="1:7" ht="12.75">
      <c r="A44" s="253"/>
      <c r="B44" s="252" t="s">
        <v>357</v>
      </c>
      <c r="C44" s="88">
        <v>0</v>
      </c>
      <c r="D44" s="88">
        <v>0</v>
      </c>
      <c r="E44" s="89"/>
      <c r="F44" s="175">
        <f t="shared" si="1"/>
        <v>0</v>
      </c>
      <c r="G44" s="175">
        <f t="shared" si="2"/>
        <v>0</v>
      </c>
    </row>
    <row r="45" spans="1:7" ht="12.75">
      <c r="A45" s="253"/>
      <c r="B45" s="252" t="s">
        <v>358</v>
      </c>
      <c r="C45" s="88">
        <v>0</v>
      </c>
      <c r="D45" s="88">
        <v>0</v>
      </c>
      <c r="E45" s="89"/>
      <c r="F45" s="175">
        <f t="shared" si="1"/>
        <v>0</v>
      </c>
      <c r="G45" s="175">
        <f t="shared" si="2"/>
        <v>0</v>
      </c>
    </row>
    <row r="46" spans="1:7" ht="25.5">
      <c r="A46" s="253"/>
      <c r="B46" s="252" t="s">
        <v>359</v>
      </c>
      <c r="C46" s="88">
        <v>0</v>
      </c>
      <c r="D46" s="88">
        <v>0</v>
      </c>
      <c r="E46" s="89"/>
      <c r="F46" s="175">
        <f t="shared" si="1"/>
        <v>0</v>
      </c>
      <c r="G46" s="175">
        <f t="shared" si="2"/>
        <v>0</v>
      </c>
    </row>
    <row r="47" spans="1:7" ht="12.75">
      <c r="A47" s="253"/>
      <c r="B47" s="252" t="s">
        <v>360</v>
      </c>
      <c r="C47" s="88">
        <v>0</v>
      </c>
      <c r="D47" s="88">
        <v>0</v>
      </c>
      <c r="E47" s="89"/>
      <c r="F47" s="175">
        <f t="shared" si="1"/>
        <v>0</v>
      </c>
      <c r="G47" s="175">
        <f t="shared" si="2"/>
        <v>0</v>
      </c>
    </row>
    <row r="48" spans="1:7" ht="12.75">
      <c r="A48" s="253"/>
      <c r="B48" s="252" t="s">
        <v>361</v>
      </c>
      <c r="C48" s="88">
        <v>0</v>
      </c>
      <c r="D48" s="88">
        <v>0</v>
      </c>
      <c r="E48" s="113"/>
      <c r="F48" s="175">
        <f t="shared" si="1"/>
        <v>0</v>
      </c>
      <c r="G48" s="175">
        <f t="shared" si="2"/>
        <v>0</v>
      </c>
    </row>
    <row r="49" spans="1:7" ht="13.5">
      <c r="A49" s="330" t="s">
        <v>253</v>
      </c>
      <c r="B49" s="331" t="s">
        <v>362</v>
      </c>
      <c r="C49" s="333">
        <v>0</v>
      </c>
      <c r="D49" s="333">
        <v>0</v>
      </c>
      <c r="E49" s="333"/>
      <c r="F49" s="333"/>
      <c r="G49" s="334"/>
    </row>
    <row r="50" spans="1:7" ht="12.75">
      <c r="A50" s="254"/>
      <c r="B50" s="252" t="s">
        <v>363</v>
      </c>
      <c r="C50" s="273">
        <v>0</v>
      </c>
      <c r="D50" s="273">
        <v>0</v>
      </c>
      <c r="E50" s="274"/>
      <c r="F50" s="274"/>
      <c r="G50" s="113"/>
    </row>
    <row r="51" spans="1:7" ht="12.75">
      <c r="A51" s="254"/>
      <c r="B51" s="252" t="s">
        <v>364</v>
      </c>
      <c r="C51" s="273">
        <v>0</v>
      </c>
      <c r="D51" s="273">
        <v>0</v>
      </c>
      <c r="E51" s="274"/>
      <c r="F51" s="274"/>
      <c r="G51" s="113"/>
    </row>
    <row r="52" spans="1:7" ht="27">
      <c r="A52" s="335" t="s">
        <v>254</v>
      </c>
      <c r="B52" s="331" t="s">
        <v>365</v>
      </c>
      <c r="C52" s="333">
        <v>0</v>
      </c>
      <c r="D52" s="333">
        <v>0</v>
      </c>
      <c r="E52" s="333"/>
      <c r="F52" s="333"/>
      <c r="G52" s="334"/>
    </row>
    <row r="53" spans="1:7" ht="27.75" thickBot="1">
      <c r="A53" s="255" t="s">
        <v>255</v>
      </c>
      <c r="B53" s="258" t="s">
        <v>366</v>
      </c>
      <c r="C53" s="276">
        <v>0</v>
      </c>
      <c r="D53" s="276">
        <v>0</v>
      </c>
      <c r="E53" s="277"/>
      <c r="F53" s="277"/>
      <c r="G53" s="241"/>
    </row>
    <row r="54" spans="1:7" ht="13.5" customHeight="1" thickTop="1" thickBot="1">
      <c r="A54" s="336"/>
      <c r="B54" s="337" t="s">
        <v>251</v>
      </c>
      <c r="C54" s="338">
        <v>159</v>
      </c>
      <c r="D54" s="338">
        <v>119</v>
      </c>
      <c r="E54" s="339">
        <f>(D54/C54-1)*100</f>
        <v>-25.157232704402521</v>
      </c>
      <c r="F54" s="340">
        <f>SUM(F35:F52)</f>
        <v>100</v>
      </c>
      <c r="G54" s="340">
        <f>SUM(G35:G52)</f>
        <v>96.638655462184872</v>
      </c>
    </row>
    <row r="55" spans="1:7" ht="12.75" customHeight="1" thickTop="1">
      <c r="A55" s="186"/>
      <c r="B55" s="110"/>
      <c r="C55" s="110"/>
      <c r="D55" s="110"/>
      <c r="E55" s="171"/>
      <c r="F55" s="110"/>
      <c r="G55" s="110"/>
    </row>
    <row r="56" spans="1:7">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zoomScale="70" zoomScaleNormal="70" workbookViewId="0">
      <selection activeCell="I27" sqref="I27"/>
    </sheetView>
  </sheetViews>
  <sheetFormatPr defaultColWidth="9.140625" defaultRowHeight="12"/>
  <cols>
    <col min="1" max="1" width="9.140625" style="63" bestFit="1" customWidth="1"/>
    <col min="2" max="2" width="35" style="63" customWidth="1"/>
    <col min="3" max="4" width="15.85546875" style="63" bestFit="1" customWidth="1"/>
    <col min="5" max="5" width="11" style="243" bestFit="1" customWidth="1"/>
    <col min="6" max="7" width="10.5703125" style="63" bestFit="1" customWidth="1"/>
    <col min="8" max="16384" width="9.140625" style="63"/>
  </cols>
  <sheetData>
    <row r="2" spans="1:24" s="60" customFormat="1" ht="15.75" customHeight="1">
      <c r="A2" s="530" t="s">
        <v>109</v>
      </c>
      <c r="B2" s="530"/>
      <c r="C2" s="530"/>
      <c r="D2" s="530"/>
      <c r="E2" s="530"/>
      <c r="F2" s="530"/>
      <c r="G2" s="530"/>
      <c r="H2" s="59"/>
      <c r="I2" s="59"/>
      <c r="J2" s="59"/>
      <c r="K2" s="59"/>
      <c r="L2" s="59"/>
      <c r="M2" s="59"/>
      <c r="N2" s="59"/>
      <c r="O2" s="59"/>
      <c r="P2" s="59"/>
      <c r="Q2" s="59"/>
      <c r="R2" s="59"/>
      <c r="S2" s="59"/>
      <c r="T2" s="59"/>
      <c r="U2" s="59"/>
      <c r="V2" s="59"/>
      <c r="W2" s="59"/>
      <c r="X2" s="59"/>
    </row>
    <row r="3" spans="1:24" s="60" customFormat="1" ht="15.75" customHeight="1">
      <c r="A3" s="527" t="s">
        <v>181</v>
      </c>
      <c r="B3" s="527"/>
      <c r="C3" s="527"/>
      <c r="D3" s="527"/>
      <c r="E3" s="527"/>
      <c r="F3" s="527"/>
      <c r="G3" s="527"/>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2"/>
      <c r="B5" s="322"/>
      <c r="C5" s="304"/>
      <c r="D5" s="321"/>
      <c r="E5" s="345" t="s">
        <v>49</v>
      </c>
      <c r="F5" s="532" t="s">
        <v>11</v>
      </c>
      <c r="G5" s="533"/>
    </row>
    <row r="6" spans="1:24" ht="12" customHeight="1">
      <c r="A6" s="346" t="s">
        <v>48</v>
      </c>
      <c r="B6" s="309" t="s">
        <v>9</v>
      </c>
      <c r="C6" s="532" t="s">
        <v>261</v>
      </c>
      <c r="D6" s="533"/>
      <c r="E6" s="345" t="s">
        <v>13</v>
      </c>
      <c r="F6" s="532" t="s">
        <v>13</v>
      </c>
      <c r="G6" s="533"/>
    </row>
    <row r="7" spans="1:24" ht="12" customHeight="1">
      <c r="A7" s="347"/>
      <c r="B7" s="312" t="s">
        <v>178</v>
      </c>
      <c r="C7" s="528" t="s">
        <v>262</v>
      </c>
      <c r="D7" s="529"/>
      <c r="E7" s="342" t="s">
        <v>50</v>
      </c>
      <c r="F7" s="528" t="s">
        <v>17</v>
      </c>
      <c r="G7" s="529"/>
    </row>
    <row r="8" spans="1:24" ht="12" customHeight="1">
      <c r="A8" s="313"/>
      <c r="B8" s="313"/>
      <c r="C8" s="304"/>
      <c r="D8" s="321"/>
      <c r="E8" s="342" t="s">
        <v>18</v>
      </c>
      <c r="F8" s="528" t="s">
        <v>18</v>
      </c>
      <c r="G8" s="529"/>
    </row>
    <row r="9" spans="1:24" ht="15.75" customHeight="1" thickBot="1">
      <c r="A9" s="64"/>
      <c r="B9" s="65" t="str">
        <f>' F4'!A10</f>
        <v>Janar - Qershor / January - June</v>
      </c>
      <c r="C9" s="66">
        <v>2019</v>
      </c>
      <c r="D9" s="225">
        <v>2020</v>
      </c>
      <c r="E9" s="66" t="s">
        <v>452</v>
      </c>
      <c r="F9" s="66">
        <v>2019</v>
      </c>
      <c r="G9" s="225">
        <v>2020</v>
      </c>
    </row>
    <row r="10" spans="1:24" ht="15.75" customHeight="1" thickBot="1">
      <c r="A10" s="524" t="s">
        <v>333</v>
      </c>
      <c r="B10" s="524"/>
      <c r="C10" s="524"/>
      <c r="D10" s="524"/>
      <c r="E10" s="524"/>
      <c r="F10" s="524"/>
      <c r="G10" s="524"/>
    </row>
    <row r="11" spans="1:24" ht="25.5">
      <c r="A11" s="117">
        <v>1</v>
      </c>
      <c r="B11" s="118" t="s">
        <v>171</v>
      </c>
      <c r="C11" s="127">
        <v>621411.2300000001</v>
      </c>
      <c r="D11" s="127">
        <v>640807.12</v>
      </c>
      <c r="E11" s="89">
        <f t="shared" ref="E11:E19" si="0">(D11/C11-1)*100</f>
        <v>3.1212648023756895</v>
      </c>
      <c r="F11" s="133">
        <f>C11/C$29*100</f>
        <v>1.3324293356774108</v>
      </c>
      <c r="G11" s="133">
        <f>D11/D$29*100</f>
        <v>1.4348141734126088</v>
      </c>
    </row>
    <row r="12" spans="1:24" ht="25.5">
      <c r="A12" s="119">
        <v>2</v>
      </c>
      <c r="B12" s="120" t="s">
        <v>152</v>
      </c>
      <c r="C12" s="127">
        <v>10594490.630199987</v>
      </c>
      <c r="D12" s="127">
        <v>8559035.0483999699</v>
      </c>
      <c r="E12" s="89">
        <f t="shared" si="0"/>
        <v>-19.212396828195555</v>
      </c>
      <c r="F12" s="126">
        <f>C12/C$29*100</f>
        <v>22.716696175957299</v>
      </c>
      <c r="G12" s="126">
        <f>D12/D$29*100</f>
        <v>19.164307659658263</v>
      </c>
    </row>
    <row r="13" spans="1:24" ht="25.5">
      <c r="A13" s="119">
        <v>3</v>
      </c>
      <c r="B13" s="120" t="s">
        <v>231</v>
      </c>
      <c r="C13" s="127">
        <v>2924868.2301359978</v>
      </c>
      <c r="D13" s="127">
        <v>2581535.8996089995</v>
      </c>
      <c r="E13" s="89">
        <f t="shared" si="0"/>
        <v>-11.738386262653421</v>
      </c>
      <c r="F13" s="126">
        <f t="shared" ref="F13:F19" si="1">C13/C$29*100</f>
        <v>6.2714995234702657</v>
      </c>
      <c r="G13" s="126">
        <f t="shared" ref="G13:G19" si="2">D13/D$29*100</f>
        <v>5.7802483498193062</v>
      </c>
    </row>
    <row r="14" spans="1:24" ht="25.5">
      <c r="A14" s="119">
        <v>4</v>
      </c>
      <c r="B14" s="120" t="s">
        <v>232</v>
      </c>
      <c r="C14" s="127">
        <v>0</v>
      </c>
      <c r="D14" s="127">
        <v>0</v>
      </c>
      <c r="E14" s="125"/>
      <c r="F14" s="126">
        <f t="shared" si="1"/>
        <v>0</v>
      </c>
      <c r="G14" s="126">
        <f t="shared" si="2"/>
        <v>0</v>
      </c>
    </row>
    <row r="15" spans="1:24" ht="25.5">
      <c r="A15" s="119">
        <v>5</v>
      </c>
      <c r="B15" s="120" t="s">
        <v>233</v>
      </c>
      <c r="C15" s="127">
        <v>0</v>
      </c>
      <c r="D15" s="127">
        <v>0</v>
      </c>
      <c r="E15" s="125"/>
      <c r="F15" s="126">
        <f t="shared" si="1"/>
        <v>0</v>
      </c>
      <c r="G15" s="126">
        <f t="shared" si="2"/>
        <v>0</v>
      </c>
    </row>
    <row r="16" spans="1:24" ht="38.25">
      <c r="A16" s="119">
        <v>6</v>
      </c>
      <c r="B16" s="120" t="s">
        <v>153</v>
      </c>
      <c r="C16" s="127">
        <v>0</v>
      </c>
      <c r="D16" s="127">
        <v>0</v>
      </c>
      <c r="E16" s="125"/>
      <c r="F16" s="126">
        <f t="shared" si="1"/>
        <v>0</v>
      </c>
      <c r="G16" s="126">
        <f t="shared" si="2"/>
        <v>0</v>
      </c>
    </row>
    <row r="17" spans="1:9" ht="25.5">
      <c r="A17" s="119">
        <v>7</v>
      </c>
      <c r="B17" s="120" t="s">
        <v>154</v>
      </c>
      <c r="C17" s="127">
        <v>156734.58999999997</v>
      </c>
      <c r="D17" s="127">
        <v>316347.03999999992</v>
      </c>
      <c r="E17" s="89">
        <f t="shared" si="0"/>
        <v>101.83613585233485</v>
      </c>
      <c r="F17" s="126">
        <f t="shared" si="1"/>
        <v>0.33607015056900613</v>
      </c>
      <c r="G17" s="126">
        <f t="shared" si="2"/>
        <v>0.7083242406999557</v>
      </c>
    </row>
    <row r="18" spans="1:9" ht="25.5">
      <c r="A18" s="119">
        <v>8</v>
      </c>
      <c r="B18" s="120" t="s">
        <v>163</v>
      </c>
      <c r="C18" s="127">
        <v>1692822.5895770004</v>
      </c>
      <c r="D18" s="127">
        <v>2567207.7642105254</v>
      </c>
      <c r="E18" s="89">
        <f>(D18/C18-1)*100</f>
        <v>51.652499205602822</v>
      </c>
      <c r="F18" s="126">
        <f t="shared" si="1"/>
        <v>3.6297484975445271</v>
      </c>
      <c r="G18" s="126">
        <f t="shared" si="2"/>
        <v>5.7481666030554663</v>
      </c>
    </row>
    <row r="19" spans="1:9" ht="39" thickBot="1">
      <c r="A19" s="228">
        <v>9</v>
      </c>
      <c r="B19" s="123" t="s">
        <v>155</v>
      </c>
      <c r="C19" s="127">
        <v>980408.07000000007</v>
      </c>
      <c r="D19" s="127">
        <v>1025697.0483050847</v>
      </c>
      <c r="E19" s="89">
        <f t="shared" si="0"/>
        <v>4.6194008077763637</v>
      </c>
      <c r="F19" s="126">
        <f t="shared" si="1"/>
        <v>2.1021899996929125</v>
      </c>
      <c r="G19" s="126">
        <f t="shared" si="2"/>
        <v>2.2966109717002094</v>
      </c>
    </row>
    <row r="20" spans="1:9" s="213" customFormat="1" ht="27" thickBot="1">
      <c r="A20" s="348">
        <v>10</v>
      </c>
      <c r="B20" s="349" t="s">
        <v>308</v>
      </c>
      <c r="C20" s="350">
        <v>26777450.956068795</v>
      </c>
      <c r="D20" s="350">
        <v>26086605.752085324</v>
      </c>
      <c r="E20" s="351">
        <f>(D20/C20-1)*100</f>
        <v>-2.579951337104025</v>
      </c>
      <c r="F20" s="351">
        <f>SUM(F21:F23)</f>
        <v>57.416183464417266</v>
      </c>
      <c r="G20" s="351">
        <f>SUM(G21:G23)</f>
        <v>58.409824892892743</v>
      </c>
      <c r="I20" s="247"/>
    </row>
    <row r="21" spans="1:9" ht="12.75">
      <c r="A21" s="230"/>
      <c r="B21" s="231" t="s">
        <v>100</v>
      </c>
      <c r="C21" s="127">
        <v>23138636.855484746</v>
      </c>
      <c r="D21" s="127">
        <v>23585947.260437306</v>
      </c>
      <c r="E21" s="89">
        <f t="shared" ref="E21:E27" si="3">(D21/C21-1)*100</f>
        <v>1.9331752676110314</v>
      </c>
      <c r="F21" s="126">
        <f>C21/C$29*100</f>
        <v>49.613841922094636</v>
      </c>
      <c r="G21" s="126">
        <f>D21/D$29*100</f>
        <v>52.81066699545682</v>
      </c>
    </row>
    <row r="22" spans="1:9" ht="12.75">
      <c r="A22" s="119"/>
      <c r="B22" s="121" t="s">
        <v>285</v>
      </c>
      <c r="C22" s="127">
        <v>1270846.3605840506</v>
      </c>
      <c r="D22" s="127">
        <v>868538.7685539485</v>
      </c>
      <c r="E22" s="89">
        <f t="shared" si="3"/>
        <v>-31.656666337322726</v>
      </c>
      <c r="F22" s="126">
        <f>C22/C$29*100</f>
        <v>2.72494749086054</v>
      </c>
      <c r="G22" s="126">
        <f>D22/D$29*100</f>
        <v>1.944722048780511</v>
      </c>
    </row>
    <row r="23" spans="1:9" s="236" customFormat="1" ht="12.75">
      <c r="A23" s="235"/>
      <c r="B23" s="245" t="s">
        <v>307</v>
      </c>
      <c r="C23" s="246">
        <v>2367967.7399999993</v>
      </c>
      <c r="D23" s="246">
        <v>1632119.7230940675</v>
      </c>
      <c r="E23" s="279">
        <f t="shared" si="3"/>
        <v>-31.075086221653169</v>
      </c>
      <c r="F23" s="244">
        <f t="shared" ref="F23:F28" si="4">C23/C$29*100</f>
        <v>5.077394051462087</v>
      </c>
      <c r="G23" s="244">
        <f t="shared" ref="G23:G28" si="5">D23/D$29*100</f>
        <v>3.654435848655412</v>
      </c>
    </row>
    <row r="24" spans="1:9" ht="25.5">
      <c r="A24" s="119">
        <v>11</v>
      </c>
      <c r="B24" s="120" t="s">
        <v>176</v>
      </c>
      <c r="C24" s="127">
        <v>0</v>
      </c>
      <c r="D24" s="127">
        <v>0</v>
      </c>
      <c r="E24" s="89"/>
      <c r="F24" s="126">
        <f t="shared" si="4"/>
        <v>0</v>
      </c>
      <c r="G24" s="126">
        <f t="shared" si="5"/>
        <v>0</v>
      </c>
    </row>
    <row r="25" spans="1:9" ht="25.5">
      <c r="A25" s="119">
        <v>12</v>
      </c>
      <c r="B25" s="120" t="s">
        <v>156</v>
      </c>
      <c r="C25" s="127">
        <v>0</v>
      </c>
      <c r="D25" s="127">
        <v>0</v>
      </c>
      <c r="E25" s="89"/>
      <c r="F25" s="126">
        <f t="shared" si="4"/>
        <v>0</v>
      </c>
      <c r="G25" s="126">
        <f t="shared" si="5"/>
        <v>0</v>
      </c>
    </row>
    <row r="26" spans="1:9" ht="38.25">
      <c r="A26" s="119">
        <v>13</v>
      </c>
      <c r="B26" s="120" t="s">
        <v>159</v>
      </c>
      <c r="C26" s="127">
        <v>782300.97208899981</v>
      </c>
      <c r="D26" s="127">
        <v>607574.01604224136</v>
      </c>
      <c r="E26" s="89">
        <f t="shared" si="3"/>
        <v>-22.335004337292364</v>
      </c>
      <c r="F26" s="126">
        <f t="shared" si="4"/>
        <v>1.6774089591852706</v>
      </c>
      <c r="G26" s="126">
        <f t="shared" si="5"/>
        <v>1.36040281452339</v>
      </c>
    </row>
    <row r="27" spans="1:9" ht="25.5">
      <c r="A27" s="119">
        <v>14</v>
      </c>
      <c r="B27" s="120" t="s">
        <v>157</v>
      </c>
      <c r="C27" s="127">
        <v>6616.6399999999994</v>
      </c>
      <c r="D27" s="127">
        <v>5078.8500000000004</v>
      </c>
      <c r="E27" s="89">
        <f t="shared" si="3"/>
        <v>-23.241252357692112</v>
      </c>
      <c r="F27" s="126">
        <f t="shared" si="4"/>
        <v>1.4187392847111216E-2</v>
      </c>
      <c r="G27" s="126">
        <f t="shared" si="5"/>
        <v>1.1371917909770773E-2</v>
      </c>
    </row>
    <row r="28" spans="1:9" ht="26.25" thickBot="1">
      <c r="A28" s="122">
        <v>15</v>
      </c>
      <c r="B28" s="123" t="s">
        <v>234</v>
      </c>
      <c r="C28" s="229">
        <v>2100358.459423</v>
      </c>
      <c r="D28" s="229">
        <v>2271443.3518659994</v>
      </c>
      <c r="E28" s="89">
        <f>(D28/C28-1)*100</f>
        <v>8.1455092427413121</v>
      </c>
      <c r="F28" s="126">
        <f t="shared" si="4"/>
        <v>4.5035865006389049</v>
      </c>
      <c r="G28" s="126">
        <f t="shared" si="5"/>
        <v>5.0859283763282459</v>
      </c>
    </row>
    <row r="29" spans="1:9" ht="15" thickBot="1">
      <c r="A29" s="352"/>
      <c r="B29" s="353" t="s">
        <v>8</v>
      </c>
      <c r="C29" s="354">
        <v>46637462.367493793</v>
      </c>
      <c r="D29" s="354">
        <v>44661331.890518159</v>
      </c>
      <c r="E29" s="355">
        <f>(D29/C29-1)*100</f>
        <v>-4.2372169853585167</v>
      </c>
      <c r="F29" s="356">
        <f>SUM(F11:F19,F21:F28)</f>
        <v>99.999999999999972</v>
      </c>
      <c r="G29" s="356">
        <f>SUM(G11:G19,G21:G28)</f>
        <v>99.999999999999957</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topLeftCell="A19" zoomScale="86" zoomScaleNormal="86" workbookViewId="0">
      <selection activeCell="D11" sqref="D11:D29"/>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8.7109375" style="243" customWidth="1"/>
    <col min="6" max="6" width="8.7109375" style="63" customWidth="1"/>
    <col min="7" max="7" width="8.42578125" style="63" customWidth="1"/>
    <col min="8" max="16384" width="9.140625" style="63"/>
  </cols>
  <sheetData>
    <row r="2" spans="1:24" s="60" customFormat="1" ht="15.75" customHeight="1">
      <c r="A2" s="530" t="s">
        <v>58</v>
      </c>
      <c r="B2" s="530"/>
      <c r="C2" s="530"/>
      <c r="D2" s="530"/>
      <c r="E2" s="530"/>
      <c r="F2" s="530"/>
      <c r="G2" s="530"/>
      <c r="H2" s="59"/>
      <c r="I2" s="59"/>
      <c r="J2" s="59"/>
      <c r="K2" s="59"/>
      <c r="L2" s="59"/>
      <c r="M2" s="59"/>
      <c r="N2" s="59"/>
      <c r="O2" s="59"/>
      <c r="P2" s="59"/>
      <c r="Q2" s="59"/>
      <c r="R2" s="59"/>
      <c r="S2" s="59"/>
      <c r="T2" s="59"/>
      <c r="U2" s="59"/>
      <c r="V2" s="59"/>
      <c r="W2" s="59"/>
      <c r="X2" s="59"/>
    </row>
    <row r="3" spans="1:24" s="60" customFormat="1" ht="15.75" customHeight="1">
      <c r="A3" s="527" t="s">
        <v>133</v>
      </c>
      <c r="B3" s="527"/>
      <c r="C3" s="527"/>
      <c r="D3" s="527"/>
      <c r="E3" s="527"/>
      <c r="F3" s="527"/>
      <c r="G3" s="527"/>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2"/>
      <c r="B5" s="322"/>
      <c r="C5" s="304"/>
      <c r="D5" s="321"/>
      <c r="E5" s="345" t="s">
        <v>49</v>
      </c>
      <c r="F5" s="532" t="s">
        <v>11</v>
      </c>
      <c r="G5" s="533"/>
    </row>
    <row r="6" spans="1:24" ht="12" customHeight="1">
      <c r="A6" s="346" t="s">
        <v>48</v>
      </c>
      <c r="B6" s="309" t="s">
        <v>9</v>
      </c>
      <c r="C6" s="532" t="s">
        <v>261</v>
      </c>
      <c r="D6" s="533"/>
      <c r="E6" s="345" t="s">
        <v>13</v>
      </c>
      <c r="F6" s="532" t="s">
        <v>13</v>
      </c>
      <c r="G6" s="533"/>
    </row>
    <row r="7" spans="1:24" ht="12" customHeight="1">
      <c r="A7" s="347"/>
      <c r="B7" s="312" t="s">
        <v>178</v>
      </c>
      <c r="C7" s="528" t="s">
        <v>262</v>
      </c>
      <c r="D7" s="529"/>
      <c r="E7" s="342" t="s">
        <v>50</v>
      </c>
      <c r="F7" s="528" t="s">
        <v>17</v>
      </c>
      <c r="G7" s="529"/>
    </row>
    <row r="8" spans="1:24" ht="12" customHeight="1">
      <c r="A8" s="313"/>
      <c r="B8" s="313"/>
      <c r="C8" s="304"/>
      <c r="D8" s="321"/>
      <c r="E8" s="342" t="s">
        <v>18</v>
      </c>
      <c r="F8" s="528" t="s">
        <v>18</v>
      </c>
      <c r="G8" s="529"/>
    </row>
    <row r="9" spans="1:24" ht="15.75" customHeight="1" thickBot="1">
      <c r="A9" s="64"/>
      <c r="B9" s="65" t="str">
        <f>' F4'!A10</f>
        <v>Janar - Qershor / January - June</v>
      </c>
      <c r="C9" s="66">
        <v>2019</v>
      </c>
      <c r="D9" s="225">
        <v>2020</v>
      </c>
      <c r="E9" s="66" t="s">
        <v>452</v>
      </c>
      <c r="F9" s="66">
        <v>2019</v>
      </c>
      <c r="G9" s="225">
        <v>2020</v>
      </c>
    </row>
    <row r="10" spans="1:24" ht="15.75" customHeight="1" thickBot="1">
      <c r="A10" s="524" t="s">
        <v>338</v>
      </c>
      <c r="B10" s="524"/>
      <c r="C10" s="524"/>
      <c r="D10" s="524"/>
      <c r="E10" s="524"/>
      <c r="F10" s="524"/>
      <c r="G10" s="524"/>
    </row>
    <row r="11" spans="1:24" ht="25.5">
      <c r="A11" s="117">
        <v>1</v>
      </c>
      <c r="B11" s="118" t="s">
        <v>171</v>
      </c>
      <c r="C11" s="127">
        <v>123485.99</v>
      </c>
      <c r="D11" s="127">
        <v>71804.21000000005</v>
      </c>
      <c r="E11" s="89">
        <f t="shared" ref="E11:E18" si="0">(D11/C11-1)*100</f>
        <v>-41.852342925703525</v>
      </c>
      <c r="F11" s="133">
        <f>C11/C$29*100</f>
        <v>0.55411343525452483</v>
      </c>
      <c r="G11" s="133">
        <f>D11/D$29*100</f>
        <v>0.33676753276429483</v>
      </c>
    </row>
    <row r="12" spans="1:24" ht="25.5">
      <c r="A12" s="119">
        <v>2</v>
      </c>
      <c r="B12" s="120" t="s">
        <v>152</v>
      </c>
      <c r="C12" s="127">
        <v>4912037.0999999996</v>
      </c>
      <c r="D12" s="127">
        <v>4337989.790000001</v>
      </c>
      <c r="E12" s="89">
        <f t="shared" si="0"/>
        <v>-11.686542636251641</v>
      </c>
      <c r="F12" s="126">
        <f>C12/C$29*100</f>
        <v>22.04157533643026</v>
      </c>
      <c r="G12" s="126">
        <f>D12/D$29*100</f>
        <v>20.345521783959473</v>
      </c>
    </row>
    <row r="13" spans="1:24" ht="25.5">
      <c r="A13" s="119">
        <v>3</v>
      </c>
      <c r="B13" s="120" t="s">
        <v>231</v>
      </c>
      <c r="C13" s="127">
        <v>1634130.7</v>
      </c>
      <c r="D13" s="127">
        <v>1455711.5499999998</v>
      </c>
      <c r="E13" s="89">
        <f t="shared" si="0"/>
        <v>-10.918291297018046</v>
      </c>
      <c r="F13" s="126">
        <f t="shared" ref="F13:G19" si="1">C13/C$29*100</f>
        <v>7.3327652459350361</v>
      </c>
      <c r="G13" s="126">
        <f t="shared" si="1"/>
        <v>6.82740450887193</v>
      </c>
    </row>
    <row r="14" spans="1:24" ht="25.5">
      <c r="A14" s="119">
        <v>4</v>
      </c>
      <c r="B14" s="120" t="s">
        <v>232</v>
      </c>
      <c r="C14" s="127">
        <v>0</v>
      </c>
      <c r="D14" s="127">
        <v>0</v>
      </c>
      <c r="E14" s="125"/>
      <c r="F14" s="126">
        <f t="shared" si="1"/>
        <v>0</v>
      </c>
      <c r="G14" s="126">
        <f t="shared" si="1"/>
        <v>0</v>
      </c>
    </row>
    <row r="15" spans="1:24" ht="25.5">
      <c r="A15" s="119">
        <v>5</v>
      </c>
      <c r="B15" s="120" t="s">
        <v>233</v>
      </c>
      <c r="C15" s="127">
        <v>0</v>
      </c>
      <c r="D15" s="127">
        <v>0</v>
      </c>
      <c r="E15" s="125"/>
      <c r="F15" s="126">
        <f t="shared" si="1"/>
        <v>0</v>
      </c>
      <c r="G15" s="126">
        <f t="shared" si="1"/>
        <v>0</v>
      </c>
    </row>
    <row r="16" spans="1:24" ht="38.25">
      <c r="A16" s="119">
        <v>6</v>
      </c>
      <c r="B16" s="120" t="s">
        <v>153</v>
      </c>
      <c r="C16" s="127">
        <v>0</v>
      </c>
      <c r="D16" s="127">
        <v>0</v>
      </c>
      <c r="E16" s="125"/>
      <c r="F16" s="126">
        <f t="shared" si="1"/>
        <v>0</v>
      </c>
      <c r="G16" s="126">
        <f t="shared" si="1"/>
        <v>0</v>
      </c>
    </row>
    <row r="17" spans="1:9" ht="25.5">
      <c r="A17" s="119">
        <v>7</v>
      </c>
      <c r="B17" s="120" t="s">
        <v>154</v>
      </c>
      <c r="C17" s="127">
        <v>4836.1000000000004</v>
      </c>
      <c r="D17" s="127">
        <v>41159.69</v>
      </c>
      <c r="E17" s="89">
        <f t="shared" si="0"/>
        <v>751.09261595086957</v>
      </c>
      <c r="F17" s="126">
        <f t="shared" si="1"/>
        <v>2.170082601463055E-2</v>
      </c>
      <c r="G17" s="126">
        <f t="shared" si="1"/>
        <v>0.19304226382607939</v>
      </c>
    </row>
    <row r="18" spans="1:9" ht="25.5">
      <c r="A18" s="119">
        <v>8</v>
      </c>
      <c r="B18" s="120" t="s">
        <v>163</v>
      </c>
      <c r="C18" s="127">
        <v>171295.58000000005</v>
      </c>
      <c r="D18" s="127">
        <v>130074.04000000001</v>
      </c>
      <c r="E18" s="89">
        <f t="shared" si="0"/>
        <v>-24.064567223509226</v>
      </c>
      <c r="F18" s="126">
        <f t="shared" si="1"/>
        <v>0.76864737674060279</v>
      </c>
      <c r="G18" s="126">
        <f t="shared" si="1"/>
        <v>0.61005773237368899</v>
      </c>
    </row>
    <row r="19" spans="1:9" ht="39" thickBot="1">
      <c r="A19" s="228">
        <v>9</v>
      </c>
      <c r="B19" s="123" t="s">
        <v>155</v>
      </c>
      <c r="C19" s="127">
        <v>68550.77</v>
      </c>
      <c r="D19" s="127">
        <v>6967.5700000000006</v>
      </c>
      <c r="E19" s="89">
        <f>(D19/C19-1)*100</f>
        <v>-89.835898269268171</v>
      </c>
      <c r="F19" s="126">
        <f t="shared" si="1"/>
        <v>0.30760495708090307</v>
      </c>
      <c r="G19" s="126">
        <f t="shared" si="1"/>
        <v>3.2678464929319827E-2</v>
      </c>
    </row>
    <row r="20" spans="1:9" s="213" customFormat="1" ht="27" thickBot="1">
      <c r="A20" s="348">
        <v>10</v>
      </c>
      <c r="B20" s="349" t="s">
        <v>308</v>
      </c>
      <c r="C20" s="350">
        <v>15055921.609999998</v>
      </c>
      <c r="D20" s="350">
        <v>14898925.420000006</v>
      </c>
      <c r="E20" s="351">
        <f>(D20/C20-1)*100</f>
        <v>-1.0427537686946819</v>
      </c>
      <c r="F20" s="351">
        <f>SUM(F21:F23)</f>
        <v>67.559797222664159</v>
      </c>
      <c r="G20" s="351">
        <f>SUM(G21:G23)</f>
        <v>69.87716116551708</v>
      </c>
      <c r="I20" s="247"/>
    </row>
    <row r="21" spans="1:9" ht="12.75">
      <c r="A21" s="230"/>
      <c r="B21" s="231" t="s">
        <v>100</v>
      </c>
      <c r="C21" s="127">
        <v>11701467.579999998</v>
      </c>
      <c r="D21" s="127">
        <v>12423365.620000005</v>
      </c>
      <c r="E21" s="89">
        <f t="shared" ref="E21:E28" si="2">(D21/C21-1)*100</f>
        <v>6.1692948774550782</v>
      </c>
      <c r="F21" s="126">
        <f>C21/C$29*100</f>
        <v>52.507498205045366</v>
      </c>
      <c r="G21" s="126">
        <f>D21/D$29*100</f>
        <v>58.266586158056221</v>
      </c>
    </row>
    <row r="22" spans="1:9" ht="12.75">
      <c r="A22" s="119"/>
      <c r="B22" s="121" t="s">
        <v>285</v>
      </c>
      <c r="C22" s="127">
        <v>151601.35</v>
      </c>
      <c r="D22" s="127">
        <v>142886.64000000001</v>
      </c>
      <c r="E22" s="89">
        <f t="shared" si="2"/>
        <v>-5.7484382559917835</v>
      </c>
      <c r="F22" s="126">
        <f>C22/C$29*100</f>
        <v>0.68027429538948958</v>
      </c>
      <c r="G22" s="126">
        <f>D22/D$29*100</f>
        <v>0.67014985914864833</v>
      </c>
    </row>
    <row r="23" spans="1:9" s="236" customFormat="1" ht="12.75">
      <c r="A23" s="235"/>
      <c r="B23" s="245" t="s">
        <v>369</v>
      </c>
      <c r="C23" s="246">
        <v>3202852.68</v>
      </c>
      <c r="D23" s="246">
        <v>2332673.16</v>
      </c>
      <c r="E23" s="279">
        <f t="shared" si="2"/>
        <v>-27.16888995343988</v>
      </c>
      <c r="F23" s="244">
        <f t="shared" ref="F23:G28" si="3">C23/C$29*100</f>
        <v>14.372024722229309</v>
      </c>
      <c r="G23" s="244">
        <f t="shared" si="3"/>
        <v>10.940425148312203</v>
      </c>
    </row>
    <row r="24" spans="1:9" ht="25.5">
      <c r="A24" s="119">
        <v>11</v>
      </c>
      <c r="B24" s="120" t="s">
        <v>176</v>
      </c>
      <c r="C24" s="127">
        <v>0</v>
      </c>
      <c r="D24" s="127">
        <v>0</v>
      </c>
      <c r="E24" s="89"/>
      <c r="F24" s="126">
        <f t="shared" si="3"/>
        <v>0</v>
      </c>
      <c r="G24" s="126">
        <f t="shared" si="3"/>
        <v>0</v>
      </c>
    </row>
    <row r="25" spans="1:9" ht="25.5">
      <c r="A25" s="119">
        <v>12</v>
      </c>
      <c r="B25" s="120" t="s">
        <v>156</v>
      </c>
      <c r="C25" s="127">
        <v>0</v>
      </c>
      <c r="D25" s="127">
        <v>0</v>
      </c>
      <c r="E25" s="89"/>
      <c r="F25" s="126">
        <f t="shared" si="3"/>
        <v>0</v>
      </c>
      <c r="G25" s="126">
        <f t="shared" si="3"/>
        <v>0</v>
      </c>
    </row>
    <row r="26" spans="1:9" ht="38.25">
      <c r="A26" s="119">
        <v>13</v>
      </c>
      <c r="B26" s="120" t="s">
        <v>159</v>
      </c>
      <c r="C26" s="127">
        <v>1459</v>
      </c>
      <c r="D26" s="127">
        <v>0</v>
      </c>
      <c r="E26" s="89">
        <f t="shared" si="2"/>
        <v>-100</v>
      </c>
      <c r="F26" s="126">
        <f t="shared" si="3"/>
        <v>6.5469086981960606E-3</v>
      </c>
      <c r="G26" s="126">
        <f t="shared" si="3"/>
        <v>0</v>
      </c>
    </row>
    <row r="27" spans="1:9" ht="25.5">
      <c r="A27" s="119">
        <v>14</v>
      </c>
      <c r="B27" s="120" t="s">
        <v>157</v>
      </c>
      <c r="C27" s="127">
        <v>0</v>
      </c>
      <c r="D27" s="127">
        <v>0</v>
      </c>
      <c r="E27" s="89"/>
      <c r="F27" s="126">
        <f t="shared" si="3"/>
        <v>0</v>
      </c>
      <c r="G27" s="126">
        <f t="shared" si="3"/>
        <v>0</v>
      </c>
    </row>
    <row r="28" spans="1:9" ht="26.25" thickBot="1">
      <c r="A28" s="122">
        <v>15</v>
      </c>
      <c r="B28" s="123" t="s">
        <v>234</v>
      </c>
      <c r="C28" s="229">
        <v>313609.96999999997</v>
      </c>
      <c r="D28" s="229">
        <v>378962.9</v>
      </c>
      <c r="E28" s="89">
        <f t="shared" si="2"/>
        <v>20.838919757557473</v>
      </c>
      <c r="F28" s="126">
        <f t="shared" si="3"/>
        <v>1.4072486911816349</v>
      </c>
      <c r="G28" s="126">
        <f t="shared" si="3"/>
        <v>1.7773665477581617</v>
      </c>
    </row>
    <row r="29" spans="1:9" ht="15" thickBot="1">
      <c r="A29" s="352"/>
      <c r="B29" s="353" t="s">
        <v>8</v>
      </c>
      <c r="C29" s="354">
        <v>22285326.820000008</v>
      </c>
      <c r="D29" s="354">
        <v>21321595.170000002</v>
      </c>
      <c r="E29" s="355">
        <f>(D29/C29-1)*100</f>
        <v>-4.3245120782123951</v>
      </c>
      <c r="F29" s="356">
        <f>SUM(F11:F19,F21:F28)</f>
        <v>99.999999999999972</v>
      </c>
      <c r="G29" s="356">
        <f>SUM(G11:G19,G21:G28)</f>
        <v>100.00000000000003</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29"/>
  <sheetViews>
    <sheetView zoomScale="88" zoomScaleNormal="88" workbookViewId="0">
      <selection activeCell="H13" sqref="H13"/>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3" s="60" customFormat="1" ht="15.75" customHeight="1">
      <c r="A2" s="530" t="s">
        <v>287</v>
      </c>
      <c r="B2" s="530"/>
      <c r="C2" s="530"/>
      <c r="D2" s="530"/>
      <c r="E2" s="530"/>
      <c r="F2" s="530"/>
      <c r="G2" s="530"/>
      <c r="H2" s="59"/>
      <c r="I2" s="59"/>
      <c r="J2" s="59"/>
      <c r="K2" s="59"/>
      <c r="L2" s="59"/>
      <c r="M2" s="59"/>
      <c r="N2" s="59"/>
      <c r="O2" s="59"/>
      <c r="P2" s="59"/>
      <c r="Q2" s="59"/>
      <c r="R2" s="59"/>
      <c r="S2" s="59"/>
      <c r="T2" s="59"/>
      <c r="U2" s="59"/>
      <c r="V2" s="59"/>
      <c r="W2" s="59"/>
    </row>
    <row r="3" spans="1:23" s="60" customFormat="1" ht="15.75" customHeight="1">
      <c r="A3" s="527" t="s">
        <v>288</v>
      </c>
      <c r="B3" s="527"/>
      <c r="C3" s="527"/>
      <c r="D3" s="527"/>
      <c r="E3" s="527"/>
      <c r="F3" s="527"/>
      <c r="G3" s="527"/>
      <c r="H3" s="59"/>
      <c r="I3" s="59"/>
      <c r="J3" s="59"/>
      <c r="K3" s="59"/>
      <c r="L3" s="59"/>
      <c r="M3" s="59"/>
      <c r="N3" s="59"/>
      <c r="O3" s="59"/>
      <c r="P3" s="59"/>
      <c r="Q3" s="59"/>
      <c r="R3" s="59"/>
      <c r="S3" s="59"/>
      <c r="T3" s="59"/>
      <c r="U3" s="59"/>
      <c r="V3" s="59"/>
      <c r="W3" s="59"/>
    </row>
    <row r="4" spans="1:23">
      <c r="A4" s="62"/>
      <c r="B4" s="62"/>
      <c r="C4" s="62"/>
      <c r="D4" s="62"/>
      <c r="E4" s="62"/>
    </row>
    <row r="5" spans="1:23" ht="12" customHeight="1">
      <c r="A5" s="322"/>
      <c r="B5" s="322"/>
      <c r="C5" s="304"/>
      <c r="D5" s="321"/>
      <c r="E5" s="303" t="s">
        <v>49</v>
      </c>
      <c r="F5" s="532" t="s">
        <v>11</v>
      </c>
      <c r="G5" s="533"/>
    </row>
    <row r="6" spans="1:23" ht="12" customHeight="1">
      <c r="A6" s="346" t="s">
        <v>48</v>
      </c>
      <c r="B6" s="309" t="s">
        <v>9</v>
      </c>
      <c r="C6" s="532" t="s">
        <v>370</v>
      </c>
      <c r="D6" s="533"/>
      <c r="E6" s="303" t="s">
        <v>13</v>
      </c>
      <c r="F6" s="532" t="s">
        <v>13</v>
      </c>
      <c r="G6" s="533"/>
    </row>
    <row r="7" spans="1:23" ht="12" customHeight="1">
      <c r="A7" s="347"/>
      <c r="B7" s="312" t="s">
        <v>178</v>
      </c>
      <c r="C7" s="528" t="s">
        <v>371</v>
      </c>
      <c r="D7" s="529"/>
      <c r="E7" s="308" t="s">
        <v>50</v>
      </c>
      <c r="F7" s="528" t="s">
        <v>17</v>
      </c>
      <c r="G7" s="529"/>
    </row>
    <row r="8" spans="1:23" ht="12" customHeight="1">
      <c r="A8" s="313"/>
      <c r="B8" s="313"/>
      <c r="C8" s="304"/>
      <c r="D8" s="321"/>
      <c r="E8" s="308" t="s">
        <v>18</v>
      </c>
      <c r="F8" s="528" t="s">
        <v>18</v>
      </c>
      <c r="G8" s="529"/>
    </row>
    <row r="9" spans="1:23" ht="15.75" customHeight="1" thickBot="1">
      <c r="A9" s="64"/>
      <c r="B9" s="65" t="str">
        <f>' F4'!A10</f>
        <v>Janar - Qershor / January - June</v>
      </c>
      <c r="C9" s="66">
        <v>2019</v>
      </c>
      <c r="D9" s="225">
        <v>2020</v>
      </c>
      <c r="E9" s="66" t="s">
        <v>452</v>
      </c>
      <c r="F9" s="66">
        <v>2019</v>
      </c>
      <c r="G9" s="225">
        <v>2020</v>
      </c>
    </row>
    <row r="10" spans="1:23" ht="15.75" customHeight="1" thickBot="1">
      <c r="A10" s="524" t="s">
        <v>339</v>
      </c>
      <c r="B10" s="524"/>
      <c r="C10" s="524"/>
      <c r="D10" s="524"/>
      <c r="E10" s="524"/>
      <c r="F10" s="524"/>
      <c r="G10" s="540"/>
    </row>
    <row r="11" spans="1:23" ht="25.5">
      <c r="A11" s="117">
        <v>1</v>
      </c>
      <c r="B11" s="118" t="s">
        <v>171</v>
      </c>
      <c r="C11" s="127">
        <v>17849</v>
      </c>
      <c r="D11" s="127">
        <v>18168</v>
      </c>
      <c r="E11" s="89">
        <f t="shared" ref="E11:E19" si="0">(D11/C11-1)*100</f>
        <v>1.7872149700263407</v>
      </c>
      <c r="F11" s="133">
        <f>C11/C$29*100</f>
        <v>3.6063977241042093</v>
      </c>
      <c r="G11" s="133">
        <f>D11/D$29*100</f>
        <v>5.2264718150827782</v>
      </c>
    </row>
    <row r="12" spans="1:23" ht="25.5">
      <c r="A12" s="119">
        <v>2</v>
      </c>
      <c r="B12" s="120" t="s">
        <v>152</v>
      </c>
      <c r="C12" s="127">
        <v>124201</v>
      </c>
      <c r="D12" s="127">
        <v>71726</v>
      </c>
      <c r="E12" s="89">
        <f t="shared" si="0"/>
        <v>-42.250062398853473</v>
      </c>
      <c r="F12" s="126">
        <f>C12/C$29*100</f>
        <v>25.094862666337995</v>
      </c>
      <c r="G12" s="126">
        <f>D12/D$29*100</f>
        <v>20.633747105274512</v>
      </c>
    </row>
    <row r="13" spans="1:23" ht="25.5">
      <c r="A13" s="119">
        <v>3</v>
      </c>
      <c r="B13" s="120" t="s">
        <v>231</v>
      </c>
      <c r="C13" s="127">
        <v>8275</v>
      </c>
      <c r="D13" s="127">
        <v>6897</v>
      </c>
      <c r="E13" s="89">
        <f>(D13/C13-1)*100</f>
        <v>-16.652567975830813</v>
      </c>
      <c r="F13" s="126">
        <f>C13/C$29*100</f>
        <v>1.6719671223576857</v>
      </c>
      <c r="G13" s="126">
        <f t="shared" ref="F13:G19" si="1">D13/D$29*100</f>
        <v>1.9840915955870719</v>
      </c>
    </row>
    <row r="14" spans="1:23" ht="25.5">
      <c r="A14" s="119">
        <v>4</v>
      </c>
      <c r="B14" s="120" t="s">
        <v>232</v>
      </c>
      <c r="C14" s="127">
        <v>0</v>
      </c>
      <c r="D14" s="127">
        <v>0</v>
      </c>
      <c r="E14" s="125"/>
      <c r="F14" s="126">
        <f>C14/C$29*100</f>
        <v>0</v>
      </c>
      <c r="G14" s="126">
        <f t="shared" si="1"/>
        <v>0</v>
      </c>
    </row>
    <row r="15" spans="1:23" ht="25.5">
      <c r="A15" s="119">
        <v>5</v>
      </c>
      <c r="B15" s="120" t="s">
        <v>233</v>
      </c>
      <c r="C15" s="127">
        <v>0</v>
      </c>
      <c r="D15" s="127">
        <v>0</v>
      </c>
      <c r="E15" s="125"/>
      <c r="F15" s="126">
        <f t="shared" si="1"/>
        <v>0</v>
      </c>
      <c r="G15" s="126">
        <f t="shared" si="1"/>
        <v>0</v>
      </c>
    </row>
    <row r="16" spans="1:23" ht="38.25">
      <c r="A16" s="119">
        <v>6</v>
      </c>
      <c r="B16" s="120" t="s">
        <v>153</v>
      </c>
      <c r="C16" s="127">
        <v>0</v>
      </c>
      <c r="D16" s="127">
        <v>0</v>
      </c>
      <c r="E16" s="125"/>
      <c r="F16" s="126">
        <f t="shared" si="1"/>
        <v>0</v>
      </c>
      <c r="G16" s="126">
        <f t="shared" si="1"/>
        <v>0</v>
      </c>
    </row>
    <row r="17" spans="1:7" ht="25.5">
      <c r="A17" s="119">
        <v>7</v>
      </c>
      <c r="B17" s="120" t="s">
        <v>154</v>
      </c>
      <c r="C17" s="127">
        <v>37</v>
      </c>
      <c r="D17" s="127">
        <v>32</v>
      </c>
      <c r="E17" s="89">
        <f t="shared" si="0"/>
        <v>-13.513513513513509</v>
      </c>
      <c r="F17" s="126">
        <f>C17/C$29*100</f>
        <v>7.4758650788198646E-3</v>
      </c>
      <c r="G17" s="126">
        <f t="shared" si="1"/>
        <v>9.2055866403923884E-3</v>
      </c>
    </row>
    <row r="18" spans="1:7" ht="25.5">
      <c r="A18" s="119">
        <v>8</v>
      </c>
      <c r="B18" s="120" t="s">
        <v>163</v>
      </c>
      <c r="C18" s="127">
        <v>2031</v>
      </c>
      <c r="D18" s="127">
        <v>2273</v>
      </c>
      <c r="E18" s="89">
        <f t="shared" si="0"/>
        <v>11.915312653865096</v>
      </c>
      <c r="F18" s="126">
        <f>C18/C$29*100</f>
        <v>0.41036437770494982</v>
      </c>
      <c r="G18" s="126">
        <f t="shared" si="1"/>
        <v>0.65388432605037183</v>
      </c>
    </row>
    <row r="19" spans="1:7" ht="39" thickBot="1">
      <c r="A19" s="228">
        <v>9</v>
      </c>
      <c r="B19" s="123" t="s">
        <v>155</v>
      </c>
      <c r="C19" s="229">
        <v>934</v>
      </c>
      <c r="D19" s="229">
        <v>636</v>
      </c>
      <c r="E19" s="280">
        <f t="shared" si="0"/>
        <v>-31.905781584582439</v>
      </c>
      <c r="F19" s="257">
        <f>C19/C$29*100</f>
        <v>0.18871508063831766</v>
      </c>
      <c r="G19" s="257">
        <f t="shared" si="1"/>
        <v>0.18296103447779871</v>
      </c>
    </row>
    <row r="20" spans="1:7" ht="26.25" thickBot="1">
      <c r="A20" s="359">
        <v>10</v>
      </c>
      <c r="B20" s="360" t="s">
        <v>160</v>
      </c>
      <c r="C20" s="361">
        <v>328629</v>
      </c>
      <c r="D20" s="361">
        <v>238053</v>
      </c>
      <c r="E20" s="362">
        <f>(D20/C20-1)*100</f>
        <v>-27.561779392567299</v>
      </c>
      <c r="F20" s="362">
        <f>SUM(F21:F23)</f>
        <v>66.39962337804036</v>
      </c>
      <c r="G20" s="362">
        <f>SUM(G21:G23)</f>
        <v>68.481797390791542</v>
      </c>
    </row>
    <row r="21" spans="1:7" ht="12.75">
      <c r="A21" s="230"/>
      <c r="B21" s="231" t="s">
        <v>100</v>
      </c>
      <c r="C21" s="232">
        <v>168571</v>
      </c>
      <c r="D21" s="232">
        <v>150620</v>
      </c>
      <c r="E21" s="281">
        <f t="shared" ref="E21:E28" si="2">(D21/C21-1)*100</f>
        <v>-10.648925378623842</v>
      </c>
      <c r="F21" s="264">
        <f t="shared" ref="F21:G28" si="3">C21/C$29*100</f>
        <v>34.059839248695766</v>
      </c>
      <c r="G21" s="264">
        <f t="shared" si="3"/>
        <v>43.329545617996921</v>
      </c>
    </row>
    <row r="22" spans="1:7" ht="12.75">
      <c r="A22" s="119"/>
      <c r="B22" s="121" t="s">
        <v>285</v>
      </c>
      <c r="C22" s="127">
        <v>39387</v>
      </c>
      <c r="D22" s="127">
        <v>21866</v>
      </c>
      <c r="E22" s="89">
        <f t="shared" si="2"/>
        <v>-44.484220681950895</v>
      </c>
      <c r="F22" s="126">
        <f t="shared" si="3"/>
        <v>7.9581594016075137</v>
      </c>
      <c r="G22" s="126">
        <f t="shared" si="3"/>
        <v>6.2902924212131239</v>
      </c>
    </row>
    <row r="23" spans="1:7" ht="12.75">
      <c r="A23" s="119"/>
      <c r="B23" s="237" t="s">
        <v>101</v>
      </c>
      <c r="C23" s="200">
        <v>120671</v>
      </c>
      <c r="D23" s="200">
        <v>65567</v>
      </c>
      <c r="E23" s="279">
        <f t="shared" si="2"/>
        <v>-45.664658451492066</v>
      </c>
      <c r="F23" s="244">
        <f t="shared" si="3"/>
        <v>24.381624727737076</v>
      </c>
      <c r="G23" s="244">
        <f t="shared" si="3"/>
        <v>18.861959351581493</v>
      </c>
    </row>
    <row r="24" spans="1:7" ht="25.5">
      <c r="A24" s="119">
        <v>11</v>
      </c>
      <c r="B24" s="120" t="s">
        <v>176</v>
      </c>
      <c r="C24" s="127">
        <v>0</v>
      </c>
      <c r="D24" s="127">
        <v>0</v>
      </c>
      <c r="E24" s="89"/>
      <c r="F24" s="126">
        <f t="shared" si="3"/>
        <v>0</v>
      </c>
      <c r="G24" s="126">
        <f t="shared" si="3"/>
        <v>0</v>
      </c>
    </row>
    <row r="25" spans="1:7" ht="25.5">
      <c r="A25" s="119">
        <v>12</v>
      </c>
      <c r="B25" s="120" t="s">
        <v>156</v>
      </c>
      <c r="C25" s="127">
        <v>0</v>
      </c>
      <c r="D25" s="127">
        <v>0</v>
      </c>
      <c r="E25" s="89"/>
      <c r="F25" s="126">
        <f t="shared" si="3"/>
        <v>0</v>
      </c>
      <c r="G25" s="126">
        <f t="shared" si="3"/>
        <v>0</v>
      </c>
    </row>
    <row r="26" spans="1:7" ht="38.25">
      <c r="A26" s="119">
        <v>13</v>
      </c>
      <c r="B26" s="120" t="s">
        <v>159</v>
      </c>
      <c r="C26" s="127">
        <v>713</v>
      </c>
      <c r="D26" s="127">
        <v>549</v>
      </c>
      <c r="E26" s="89"/>
      <c r="F26" s="126">
        <f t="shared" si="3"/>
        <v>0.14406194057293414</v>
      </c>
      <c r="G26" s="126">
        <f t="shared" si="3"/>
        <v>0.15793334579923191</v>
      </c>
    </row>
    <row r="27" spans="1:7" ht="25.5">
      <c r="A27" s="119">
        <v>14</v>
      </c>
      <c r="B27" s="120" t="s">
        <v>157</v>
      </c>
      <c r="C27" s="127">
        <v>0</v>
      </c>
      <c r="D27" s="127">
        <v>182</v>
      </c>
      <c r="E27" s="89"/>
      <c r="F27" s="126">
        <f t="shared" si="3"/>
        <v>0</v>
      </c>
      <c r="G27" s="126">
        <f t="shared" si="3"/>
        <v>5.2356774017231704E-2</v>
      </c>
    </row>
    <row r="28" spans="1:7" ht="26.25" thickBot="1">
      <c r="A28" s="119">
        <v>15</v>
      </c>
      <c r="B28" s="123" t="s">
        <v>234</v>
      </c>
      <c r="C28" s="229">
        <v>12257</v>
      </c>
      <c r="D28" s="229">
        <v>9099</v>
      </c>
      <c r="E28" s="280">
        <f t="shared" si="2"/>
        <v>-25.764869054417883</v>
      </c>
      <c r="F28" s="257">
        <f t="shared" si="3"/>
        <v>2.476531845164732</v>
      </c>
      <c r="G28" s="257">
        <f t="shared" si="3"/>
        <v>2.6175510262790733</v>
      </c>
    </row>
    <row r="29" spans="1:7" ht="15" thickBot="1">
      <c r="A29" s="352"/>
      <c r="B29" s="353" t="s">
        <v>8</v>
      </c>
      <c r="C29" s="354">
        <v>494926</v>
      </c>
      <c r="D29" s="354">
        <v>347615</v>
      </c>
      <c r="E29" s="355">
        <f>(D29/C29-1)*100</f>
        <v>-29.764247584487379</v>
      </c>
      <c r="F29" s="356">
        <f>SUM(F11:F19,F21:F28)</f>
        <v>100</v>
      </c>
      <c r="G29" s="356">
        <f>SUM(G11:G19,G21:G28)</f>
        <v>99.999999999999986</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zoomScale="82" zoomScaleNormal="82" workbookViewId="0">
      <selection activeCell="D11" sqref="D11:D29"/>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530" t="s">
        <v>286</v>
      </c>
      <c r="B2" s="530"/>
      <c r="C2" s="530"/>
      <c r="D2" s="530"/>
      <c r="E2" s="530"/>
      <c r="F2" s="530"/>
      <c r="G2" s="53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27" t="s">
        <v>133</v>
      </c>
      <c r="B3" s="527"/>
      <c r="C3" s="527"/>
      <c r="D3" s="527"/>
      <c r="E3" s="527"/>
      <c r="F3" s="527"/>
      <c r="G3" s="527"/>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2"/>
      <c r="B5" s="322"/>
      <c r="C5" s="304"/>
      <c r="D5" s="321"/>
      <c r="E5" s="303" t="s">
        <v>49</v>
      </c>
      <c r="F5" s="532" t="s">
        <v>11</v>
      </c>
      <c r="G5" s="533"/>
    </row>
    <row r="6" spans="1:38" ht="14.25">
      <c r="A6" s="346" t="s">
        <v>48</v>
      </c>
      <c r="B6" s="309" t="s">
        <v>9</v>
      </c>
      <c r="C6" s="532" t="s">
        <v>372</v>
      </c>
      <c r="D6" s="533"/>
      <c r="E6" s="303" t="s">
        <v>13</v>
      </c>
      <c r="F6" s="532" t="s">
        <v>13</v>
      </c>
      <c r="G6" s="533"/>
    </row>
    <row r="7" spans="1:38" ht="15">
      <c r="A7" s="347"/>
      <c r="B7" s="312" t="s">
        <v>178</v>
      </c>
      <c r="C7" s="528" t="s">
        <v>373</v>
      </c>
      <c r="D7" s="529"/>
      <c r="E7" s="308" t="s">
        <v>50</v>
      </c>
      <c r="F7" s="528" t="s">
        <v>17</v>
      </c>
      <c r="G7" s="529"/>
    </row>
    <row r="8" spans="1:38" ht="12" customHeight="1">
      <c r="A8" s="313"/>
      <c r="B8" s="313"/>
      <c r="C8" s="304"/>
      <c r="D8" s="321"/>
      <c r="E8" s="308" t="s">
        <v>18</v>
      </c>
      <c r="F8" s="528" t="s">
        <v>18</v>
      </c>
      <c r="G8" s="529"/>
    </row>
    <row r="9" spans="1:38" ht="12.75" thickBot="1">
      <c r="A9" s="64"/>
      <c r="B9" s="65" t="str">
        <f>' F4'!A10</f>
        <v>Janar - Qershor / January - June</v>
      </c>
      <c r="C9" s="66">
        <v>2019</v>
      </c>
      <c r="D9" s="225">
        <v>2020</v>
      </c>
      <c r="E9" s="66" t="s">
        <v>452</v>
      </c>
      <c r="F9" s="66">
        <v>2019</v>
      </c>
      <c r="G9" s="225">
        <v>2020</v>
      </c>
    </row>
    <row r="10" spans="1:38" ht="15.75" thickBot="1">
      <c r="A10" s="524" t="s">
        <v>340</v>
      </c>
      <c r="B10" s="524"/>
      <c r="C10" s="524"/>
      <c r="D10" s="524"/>
      <c r="E10" s="524"/>
      <c r="F10" s="524"/>
      <c r="G10" s="524"/>
    </row>
    <row r="11" spans="1:38" ht="25.5">
      <c r="A11" s="117">
        <v>1</v>
      </c>
      <c r="B11" s="118" t="s">
        <v>171</v>
      </c>
      <c r="C11" s="132">
        <v>262</v>
      </c>
      <c r="D11" s="127">
        <v>150</v>
      </c>
      <c r="E11" s="89">
        <f t="shared" ref="E11:E19" si="0">(D11/C11-1)*100</f>
        <v>-42.748091603053439</v>
      </c>
      <c r="F11" s="133">
        <f>C11/C$29*100</f>
        <v>0.39560904162954685</v>
      </c>
      <c r="G11" s="133">
        <f>D11/D$29*100</f>
        <v>0.2571046587364163</v>
      </c>
    </row>
    <row r="12" spans="1:38" ht="25.5">
      <c r="A12" s="119">
        <v>2</v>
      </c>
      <c r="B12" s="120" t="s">
        <v>239</v>
      </c>
      <c r="C12" s="127">
        <v>53688</v>
      </c>
      <c r="D12" s="127">
        <v>46639</v>
      </c>
      <c r="E12" s="89">
        <f t="shared" si="0"/>
        <v>-13.129563403367605</v>
      </c>
      <c r="F12" s="126">
        <f>C12/C$29*100</f>
        <v>81.066634454225621</v>
      </c>
      <c r="G12" s="126">
        <f>D12/D$29*100</f>
        <v>79.940694525384799</v>
      </c>
    </row>
    <row r="13" spans="1:38" s="70" customFormat="1" ht="25.5">
      <c r="A13" s="130">
        <v>3</v>
      </c>
      <c r="B13" s="131" t="s">
        <v>227</v>
      </c>
      <c r="C13" s="127">
        <v>2372</v>
      </c>
      <c r="D13" s="127">
        <v>2103</v>
      </c>
      <c r="E13" s="89">
        <f t="shared" si="0"/>
        <v>-11.340640809443503</v>
      </c>
      <c r="F13" s="126">
        <f>C13/C$29*100</f>
        <v>3.5816207891041416</v>
      </c>
      <c r="G13" s="126">
        <f t="shared" ref="F13:G19" si="1">D13/D$29*100</f>
        <v>3.6046073154845564</v>
      </c>
    </row>
    <row r="14" spans="1:38" ht="25.5">
      <c r="A14" s="119">
        <v>4</v>
      </c>
      <c r="B14" s="120" t="s">
        <v>228</v>
      </c>
      <c r="C14" s="125">
        <v>0</v>
      </c>
      <c r="D14" s="127">
        <v>0</v>
      </c>
      <c r="E14" s="125"/>
      <c r="F14" s="126">
        <f t="shared" si="1"/>
        <v>0</v>
      </c>
      <c r="G14" s="126">
        <f t="shared" si="1"/>
        <v>0</v>
      </c>
    </row>
    <row r="15" spans="1:38" ht="25.5">
      <c r="A15" s="119">
        <v>5</v>
      </c>
      <c r="B15" s="120" t="s">
        <v>229</v>
      </c>
      <c r="C15" s="125">
        <v>0</v>
      </c>
      <c r="D15" s="127">
        <v>0</v>
      </c>
      <c r="E15" s="125"/>
      <c r="F15" s="126">
        <f t="shared" si="1"/>
        <v>0</v>
      </c>
      <c r="G15" s="126">
        <f t="shared" si="1"/>
        <v>0</v>
      </c>
    </row>
    <row r="16" spans="1:38" ht="38.25">
      <c r="A16" s="119">
        <v>6</v>
      </c>
      <c r="B16" s="120" t="s">
        <v>153</v>
      </c>
      <c r="C16" s="125">
        <v>0</v>
      </c>
      <c r="D16" s="127">
        <v>0</v>
      </c>
      <c r="E16" s="125"/>
      <c r="F16" s="126">
        <f t="shared" si="1"/>
        <v>0</v>
      </c>
      <c r="G16" s="126">
        <f t="shared" si="1"/>
        <v>0</v>
      </c>
    </row>
    <row r="17" spans="1:7" ht="25.5">
      <c r="A17" s="119">
        <v>7</v>
      </c>
      <c r="B17" s="120" t="s">
        <v>240</v>
      </c>
      <c r="C17" s="125">
        <v>1</v>
      </c>
      <c r="D17" s="127">
        <v>8</v>
      </c>
      <c r="E17" s="89">
        <f t="shared" si="0"/>
        <v>700</v>
      </c>
      <c r="F17" s="126">
        <f t="shared" si="1"/>
        <v>1.5099581741585758E-3</v>
      </c>
      <c r="G17" s="126">
        <f t="shared" si="1"/>
        <v>1.3712248465942201E-2</v>
      </c>
    </row>
    <row r="18" spans="1:7" s="70" customFormat="1" ht="25.5">
      <c r="A18" s="130">
        <v>8</v>
      </c>
      <c r="B18" s="131" t="s">
        <v>163</v>
      </c>
      <c r="C18" s="127">
        <v>96</v>
      </c>
      <c r="D18" s="127">
        <v>68</v>
      </c>
      <c r="E18" s="89">
        <f t="shared" si="0"/>
        <v>-29.166666666666664</v>
      </c>
      <c r="F18" s="126">
        <f t="shared" si="1"/>
        <v>0.14495598471922327</v>
      </c>
      <c r="G18" s="126">
        <f t="shared" si="1"/>
        <v>0.11655411196050873</v>
      </c>
    </row>
    <row r="19" spans="1:7" ht="39" thickBot="1">
      <c r="A19" s="228">
        <v>9</v>
      </c>
      <c r="B19" s="123" t="s">
        <v>155</v>
      </c>
      <c r="C19" s="229">
        <v>27</v>
      </c>
      <c r="D19" s="229">
        <v>22</v>
      </c>
      <c r="E19" s="280">
        <f t="shared" si="0"/>
        <v>-18.518518518518523</v>
      </c>
      <c r="F19" s="257">
        <f t="shared" si="1"/>
        <v>4.0768870702281544E-2</v>
      </c>
      <c r="G19" s="257">
        <f t="shared" si="1"/>
        <v>3.7708683281341054E-2</v>
      </c>
    </row>
    <row r="20" spans="1:7" ht="26.25" thickBot="1">
      <c r="A20" s="363">
        <v>10</v>
      </c>
      <c r="B20" s="364" t="s">
        <v>162</v>
      </c>
      <c r="C20" s="365">
        <v>9748</v>
      </c>
      <c r="D20" s="365">
        <v>9330</v>
      </c>
      <c r="E20" s="366">
        <f>(D20/C20-1)*100</f>
        <v>-4.2880590890439052</v>
      </c>
      <c r="F20" s="366">
        <f>SUM(F21:F23)</f>
        <v>14.719072281697796</v>
      </c>
      <c r="G20" s="366">
        <f>SUM(G21:G23)</f>
        <v>15.991909773405094</v>
      </c>
    </row>
    <row r="21" spans="1:7" s="70" customFormat="1" ht="12.75">
      <c r="A21" s="233"/>
      <c r="B21" s="234" t="s">
        <v>100</v>
      </c>
      <c r="C21" s="232">
        <v>8253</v>
      </c>
      <c r="D21" s="232">
        <v>8031</v>
      </c>
      <c r="E21" s="281">
        <f>(D21/C21-1)*100</f>
        <v>-2.689930934205742</v>
      </c>
      <c r="F21" s="264">
        <f t="shared" ref="F21:G28" si="2">C21/C$29*100</f>
        <v>12.461684811330725</v>
      </c>
      <c r="G21" s="264">
        <f t="shared" si="2"/>
        <v>13.765383428747729</v>
      </c>
    </row>
    <row r="22" spans="1:7" ht="12.75">
      <c r="A22" s="119"/>
      <c r="B22" s="121" t="s">
        <v>285</v>
      </c>
      <c r="C22" s="127">
        <v>53</v>
      </c>
      <c r="D22" s="127">
        <v>36</v>
      </c>
      <c r="E22" s="89">
        <f>(D22/C22-1)*100</f>
        <v>-32.075471698113212</v>
      </c>
      <c r="F22" s="126">
        <f t="shared" si="2"/>
        <v>8.002778323040452E-2</v>
      </c>
      <c r="G22" s="126">
        <f t="shared" si="2"/>
        <v>6.1705118096739911E-2</v>
      </c>
    </row>
    <row r="23" spans="1:7" ht="25.5">
      <c r="A23" s="119"/>
      <c r="B23" s="425" t="s">
        <v>367</v>
      </c>
      <c r="C23" s="426">
        <v>1442</v>
      </c>
      <c r="D23" s="426">
        <v>1263</v>
      </c>
      <c r="E23" s="427">
        <f t="shared" ref="E23:E28" si="3">(D23/C23-1)*100</f>
        <v>-12.4133148404993</v>
      </c>
      <c r="F23" s="428">
        <f t="shared" si="2"/>
        <v>2.1773596871366663</v>
      </c>
      <c r="G23" s="428">
        <f t="shared" si="2"/>
        <v>2.1648212265606253</v>
      </c>
    </row>
    <row r="24" spans="1:7" ht="25.5">
      <c r="A24" s="119">
        <v>11</v>
      </c>
      <c r="B24" s="120" t="s">
        <v>161</v>
      </c>
      <c r="C24" s="127">
        <v>0</v>
      </c>
      <c r="D24" s="127">
        <v>0</v>
      </c>
      <c r="E24" s="127">
        <v>0</v>
      </c>
      <c r="F24" s="126">
        <f t="shared" si="2"/>
        <v>0</v>
      </c>
      <c r="G24" s="126">
        <f t="shared" si="2"/>
        <v>0</v>
      </c>
    </row>
    <row r="25" spans="1:7" ht="25.5">
      <c r="A25" s="119">
        <v>12</v>
      </c>
      <c r="B25" s="120" t="s">
        <v>250</v>
      </c>
      <c r="C25" s="127">
        <v>0</v>
      </c>
      <c r="D25" s="127">
        <v>0</v>
      </c>
      <c r="E25" s="127">
        <v>0</v>
      </c>
      <c r="F25" s="126">
        <f t="shared" si="2"/>
        <v>0</v>
      </c>
      <c r="G25" s="126">
        <f t="shared" si="2"/>
        <v>0</v>
      </c>
    </row>
    <row r="26" spans="1:7" ht="25.5">
      <c r="A26" s="119">
        <v>13</v>
      </c>
      <c r="B26" s="120" t="s">
        <v>158</v>
      </c>
      <c r="C26" s="127">
        <v>3</v>
      </c>
      <c r="D26" s="127">
        <v>1</v>
      </c>
      <c r="E26" s="127">
        <v>0</v>
      </c>
      <c r="F26" s="126">
        <f t="shared" si="2"/>
        <v>4.5298745224757273E-3</v>
      </c>
      <c r="G26" s="126">
        <f t="shared" si="2"/>
        <v>1.7140310582427752E-3</v>
      </c>
    </row>
    <row r="27" spans="1:7" ht="25.5">
      <c r="A27" s="119">
        <v>14</v>
      </c>
      <c r="B27" s="120" t="s">
        <v>249</v>
      </c>
      <c r="C27" s="127">
        <v>0</v>
      </c>
      <c r="D27" s="127">
        <v>0</v>
      </c>
      <c r="E27" s="127">
        <v>0</v>
      </c>
      <c r="F27" s="126">
        <f t="shared" si="2"/>
        <v>0</v>
      </c>
      <c r="G27" s="126">
        <f t="shared" si="2"/>
        <v>0</v>
      </c>
    </row>
    <row r="28" spans="1:7" ht="26.25" thickBot="1">
      <c r="A28" s="122">
        <v>15</v>
      </c>
      <c r="B28" s="123" t="s">
        <v>230</v>
      </c>
      <c r="C28" s="154">
        <v>30</v>
      </c>
      <c r="D28" s="229">
        <v>21</v>
      </c>
      <c r="E28" s="280">
        <f t="shared" si="3"/>
        <v>-30.000000000000004</v>
      </c>
      <c r="F28" s="257">
        <f t="shared" si="2"/>
        <v>4.5298745224757277E-2</v>
      </c>
      <c r="G28" s="257">
        <f t="shared" si="2"/>
        <v>3.5994652223098285E-2</v>
      </c>
    </row>
    <row r="29" spans="1:7" ht="15" thickBot="1">
      <c r="A29" s="357"/>
      <c r="B29" s="358" t="s">
        <v>8</v>
      </c>
      <c r="C29" s="354">
        <v>66227</v>
      </c>
      <c r="D29" s="354">
        <v>58342</v>
      </c>
      <c r="E29" s="355">
        <f>(D29/C29-1)*100</f>
        <v>-11.906020203240375</v>
      </c>
      <c r="F29" s="356">
        <f>SUM(F11:F19,F21:F28)</f>
        <v>99.999999999999986</v>
      </c>
      <c r="G29" s="356">
        <f>SUM(G11:G19,G21:G28)</f>
        <v>99.999999999999972</v>
      </c>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zoomScale="81" zoomScaleNormal="81" workbookViewId="0">
      <selection activeCell="B23" sqref="B23:C23"/>
    </sheetView>
  </sheetViews>
  <sheetFormatPr defaultColWidth="9.140625" defaultRowHeight="12"/>
  <cols>
    <col min="1" max="1" width="45.28515625" style="63" bestFit="1" customWidth="1"/>
    <col min="2" max="2" width="12.140625" style="63" customWidth="1"/>
    <col min="3" max="3" width="12.42578125" style="63" bestFit="1" customWidth="1"/>
    <col min="4" max="4" width="9.5703125" style="63" customWidth="1"/>
    <col min="5" max="5" width="8.7109375" style="63" customWidth="1"/>
    <col min="6" max="6" width="8.85546875" style="63" customWidth="1"/>
    <col min="7" max="16384" width="9.140625" style="63"/>
  </cols>
  <sheetData>
    <row r="2" spans="1:64" s="60" customFormat="1" ht="15.75" customHeight="1">
      <c r="A2" s="530" t="s">
        <v>109</v>
      </c>
      <c r="B2" s="530"/>
      <c r="C2" s="530"/>
      <c r="D2" s="530"/>
      <c r="E2" s="530"/>
      <c r="F2" s="53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527" t="s">
        <v>181</v>
      </c>
      <c r="B3" s="527"/>
      <c r="C3" s="527"/>
      <c r="D3" s="527"/>
      <c r="E3" s="527"/>
      <c r="F3" s="52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2"/>
      <c r="B5" s="304"/>
      <c r="C5" s="321"/>
      <c r="D5" s="303" t="s">
        <v>49</v>
      </c>
      <c r="E5" s="532" t="s">
        <v>11</v>
      </c>
      <c r="F5" s="533"/>
    </row>
    <row r="6" spans="1:64" ht="12" customHeight="1">
      <c r="A6" s="309" t="s">
        <v>9</v>
      </c>
      <c r="B6" s="532" t="s">
        <v>261</v>
      </c>
      <c r="C6" s="533"/>
      <c r="D6" s="303" t="s">
        <v>13</v>
      </c>
      <c r="E6" s="532" t="s">
        <v>13</v>
      </c>
      <c r="F6" s="533"/>
    </row>
    <row r="7" spans="1:64" ht="12" customHeight="1">
      <c r="A7" s="312" t="s">
        <v>178</v>
      </c>
      <c r="B7" s="528" t="s">
        <v>262</v>
      </c>
      <c r="C7" s="529"/>
      <c r="D7" s="308" t="s">
        <v>50</v>
      </c>
      <c r="E7" s="528" t="s">
        <v>17</v>
      </c>
      <c r="F7" s="529"/>
    </row>
    <row r="8" spans="1:64" ht="12" customHeight="1">
      <c r="A8" s="313"/>
      <c r="B8" s="304"/>
      <c r="C8" s="321"/>
      <c r="D8" s="308" t="s">
        <v>18</v>
      </c>
      <c r="E8" s="528" t="s">
        <v>18</v>
      </c>
      <c r="F8" s="529"/>
    </row>
    <row r="9" spans="1:64" ht="17.25" customHeight="1" thickBot="1">
      <c r="A9" s="65" t="str">
        <f>' F4'!A10</f>
        <v>Janar - Qershor / January - June</v>
      </c>
      <c r="B9" s="66">
        <v>2019</v>
      </c>
      <c r="C9" s="225">
        <v>2020</v>
      </c>
      <c r="D9" s="66" t="s">
        <v>452</v>
      </c>
      <c r="E9" s="66">
        <v>2019</v>
      </c>
      <c r="F9" s="225">
        <v>2020</v>
      </c>
    </row>
    <row r="10" spans="1:64" ht="15.75" thickBot="1">
      <c r="A10" s="524" t="s">
        <v>333</v>
      </c>
      <c r="B10" s="524"/>
      <c r="C10" s="524"/>
      <c r="D10" s="524"/>
      <c r="E10" s="524"/>
      <c r="F10" s="524"/>
    </row>
    <row r="11" spans="1:64" ht="12.75">
      <c r="A11" s="134" t="s">
        <v>22</v>
      </c>
      <c r="B11" s="124">
        <v>11215901.860199988</v>
      </c>
      <c r="C11" s="124">
        <v>9199842.1683999691</v>
      </c>
      <c r="D11" s="282">
        <f>(C11/B11-1)*100</f>
        <v>-17.975011879821057</v>
      </c>
      <c r="E11" s="166">
        <f>B11/B25*100</f>
        <v>24.049125511634717</v>
      </c>
      <c r="F11" s="140">
        <f>C11/C25*100</f>
        <v>20.599121833070878</v>
      </c>
      <c r="G11" s="76"/>
    </row>
    <row r="12" spans="1:64" ht="12.75">
      <c r="A12" s="74" t="s">
        <v>23</v>
      </c>
      <c r="B12" s="114"/>
      <c r="C12" s="114"/>
      <c r="D12" s="128"/>
      <c r="E12" s="137"/>
      <c r="F12" s="137"/>
      <c r="G12" s="76"/>
    </row>
    <row r="13" spans="1:64" ht="12.75">
      <c r="A13" s="135" t="s">
        <v>24</v>
      </c>
      <c r="B13" s="138">
        <v>26777450.956068795</v>
      </c>
      <c r="C13" s="138">
        <v>26086605.752085324</v>
      </c>
      <c r="D13" s="139">
        <f>(C13/B13-1)*100</f>
        <v>-2.579951337104025</v>
      </c>
      <c r="E13" s="140">
        <f>B13/B$25*100</f>
        <v>57.416183464417273</v>
      </c>
      <c r="F13" s="140">
        <f>C13/C$25*100</f>
        <v>58.409824892892772</v>
      </c>
      <c r="G13" s="76"/>
    </row>
    <row r="14" spans="1:64" ht="12.75">
      <c r="A14" s="136" t="s">
        <v>25</v>
      </c>
      <c r="B14" s="141"/>
      <c r="C14" s="141"/>
      <c r="D14" s="142"/>
      <c r="E14" s="143"/>
      <c r="F14" s="143"/>
      <c r="G14" s="76"/>
    </row>
    <row r="15" spans="1:64" ht="12.75">
      <c r="A15" s="135" t="s">
        <v>257</v>
      </c>
      <c r="B15" s="138">
        <v>2924868.2301359978</v>
      </c>
      <c r="C15" s="138">
        <v>2581535.8996089995</v>
      </c>
      <c r="D15" s="139">
        <f>(C15/B15-1)*100</f>
        <v>-11.738386262653421</v>
      </c>
      <c r="E15" s="140">
        <f>B15/B$25*100</f>
        <v>6.2714995234702666</v>
      </c>
      <c r="F15" s="140">
        <f>C15/C$25*100</f>
        <v>5.7802483498193089</v>
      </c>
      <c r="G15" s="76"/>
    </row>
    <row r="16" spans="1:64" ht="12.75">
      <c r="A16" s="136" t="s">
        <v>26</v>
      </c>
      <c r="B16" s="141"/>
      <c r="C16" s="141"/>
      <c r="D16" s="142"/>
      <c r="E16" s="143"/>
      <c r="F16" s="143"/>
      <c r="G16" s="76"/>
    </row>
    <row r="17" spans="1:7" ht="12.75">
      <c r="A17" s="135" t="s">
        <v>172</v>
      </c>
      <c r="B17" s="138">
        <v>156734.58999999997</v>
      </c>
      <c r="C17" s="138">
        <v>316347.03999999992</v>
      </c>
      <c r="D17" s="139">
        <f>(C17/B17-1)*100</f>
        <v>101.83613585233485</v>
      </c>
      <c r="E17" s="140">
        <f>B17/B$25*100</f>
        <v>0.33607015056900619</v>
      </c>
      <c r="F17" s="140">
        <f>C17/C$25*100</f>
        <v>0.70832424069995592</v>
      </c>
      <c r="G17" s="76"/>
    </row>
    <row r="18" spans="1:7" ht="12.75">
      <c r="A18" s="136" t="s">
        <v>173</v>
      </c>
      <c r="B18" s="176"/>
      <c r="C18" s="176"/>
      <c r="D18" s="142"/>
      <c r="E18" s="143"/>
      <c r="F18" s="143"/>
      <c r="G18" s="76"/>
    </row>
    <row r="19" spans="1:7" ht="12.75">
      <c r="A19" s="135" t="s">
        <v>27</v>
      </c>
      <c r="B19" s="145">
        <v>2673230.6595770004</v>
      </c>
      <c r="C19" s="145">
        <v>3592904.8125156099</v>
      </c>
      <c r="D19" s="139">
        <f>(C19/B19-1)*100</f>
        <v>34.403097601915668</v>
      </c>
      <c r="E19" s="140">
        <f>B19/B$25*100</f>
        <v>5.731938497237441</v>
      </c>
      <c r="F19" s="140">
        <f>C19/C$25*100</f>
        <v>8.0447775747556776</v>
      </c>
      <c r="G19" s="76"/>
    </row>
    <row r="20" spans="1:7" ht="12.75">
      <c r="A20" s="136" t="s">
        <v>28</v>
      </c>
      <c r="B20" s="176"/>
      <c r="C20" s="176"/>
      <c r="D20" s="142"/>
      <c r="E20" s="143"/>
      <c r="F20" s="143"/>
    </row>
    <row r="21" spans="1:7" ht="12.75">
      <c r="A21" s="135" t="s">
        <v>29</v>
      </c>
      <c r="B21" s="145">
        <v>782300.97208899981</v>
      </c>
      <c r="C21" s="145">
        <v>607574.01604224136</v>
      </c>
      <c r="D21" s="139">
        <f>(C21/B21-1)*100</f>
        <v>-22.335004337292364</v>
      </c>
      <c r="E21" s="140">
        <f>B21/B$25*100</f>
        <v>1.6774089591852708</v>
      </c>
      <c r="F21" s="140">
        <f>C21/C$25*100</f>
        <v>1.3604028145233904</v>
      </c>
    </row>
    <row r="22" spans="1:7" ht="12.75">
      <c r="A22" s="136" t="s">
        <v>30</v>
      </c>
      <c r="B22" s="141"/>
      <c r="C22" s="141"/>
      <c r="D22" s="142"/>
      <c r="E22" s="143"/>
      <c r="F22" s="143"/>
    </row>
    <row r="23" spans="1:7" ht="12.75">
      <c r="A23" s="135" t="s">
        <v>31</v>
      </c>
      <c r="B23" s="138">
        <v>2106975.0994230001</v>
      </c>
      <c r="C23" s="138">
        <v>2276522.2018659995</v>
      </c>
      <c r="D23" s="139">
        <f>(C23/B23-1)*100</f>
        <v>8.0469438148286656</v>
      </c>
      <c r="E23" s="140">
        <f>B23/B$25*100</f>
        <v>4.5177738934860168</v>
      </c>
      <c r="F23" s="140">
        <f>C23/C$25*100</f>
        <v>5.0973002942380194</v>
      </c>
    </row>
    <row r="24" spans="1:7" ht="13.5" thickBot="1">
      <c r="A24" s="74" t="s">
        <v>32</v>
      </c>
      <c r="B24" s="114"/>
      <c r="C24" s="114"/>
      <c r="D24" s="128"/>
      <c r="E24" s="128"/>
      <c r="F24" s="137"/>
    </row>
    <row r="25" spans="1:7" ht="15" thickBot="1">
      <c r="A25" s="367" t="s">
        <v>8</v>
      </c>
      <c r="B25" s="368">
        <v>46637462.367493786</v>
      </c>
      <c r="C25" s="368">
        <v>44661331.890518144</v>
      </c>
      <c r="D25" s="369">
        <f>(C25/B25-1)*100</f>
        <v>-4.237216985358538</v>
      </c>
      <c r="E25" s="370">
        <f>SUM(E11,E13,E15,E17,E19,E21,E23)</f>
        <v>99.999999999999986</v>
      </c>
      <c r="F25" s="370">
        <f>SUM(F11,F13,F15,F17,F19,F21,F23)</f>
        <v>100</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5"/>
  <sheetViews>
    <sheetView zoomScaleNormal="100" workbookViewId="0">
      <selection activeCell="B15" sqref="B15:C15"/>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0.28515625" style="111" bestFit="1" customWidth="1"/>
    <col min="9" max="16384" width="9.140625" style="111"/>
  </cols>
  <sheetData>
    <row r="2" spans="1:11" ht="15.75" customHeight="1">
      <c r="A2" s="530" t="s">
        <v>58</v>
      </c>
      <c r="B2" s="530"/>
      <c r="C2" s="530"/>
      <c r="D2" s="530"/>
      <c r="E2" s="530"/>
      <c r="F2" s="530"/>
      <c r="G2" s="92"/>
    </row>
    <row r="3" spans="1:11" ht="15.75">
      <c r="A3" s="527" t="s">
        <v>133</v>
      </c>
      <c r="B3" s="527"/>
      <c r="C3" s="527"/>
      <c r="D3" s="527"/>
      <c r="E3" s="527"/>
      <c r="F3" s="527"/>
      <c r="G3" s="93"/>
    </row>
    <row r="5" spans="1:11">
      <c r="A5" s="322"/>
      <c r="B5" s="371"/>
      <c r="C5" s="321"/>
      <c r="D5" s="303" t="s">
        <v>49</v>
      </c>
      <c r="E5" s="532" t="s">
        <v>11</v>
      </c>
      <c r="F5" s="533"/>
    </row>
    <row r="6" spans="1:11" ht="14.25">
      <c r="A6" s="309" t="s">
        <v>9</v>
      </c>
      <c r="B6" s="532" t="s">
        <v>261</v>
      </c>
      <c r="C6" s="533"/>
      <c r="D6" s="303" t="s">
        <v>13</v>
      </c>
      <c r="E6" s="532" t="s">
        <v>13</v>
      </c>
      <c r="F6" s="533"/>
    </row>
    <row r="7" spans="1:11" ht="15">
      <c r="A7" s="312" t="s">
        <v>178</v>
      </c>
      <c r="B7" s="528" t="s">
        <v>262</v>
      </c>
      <c r="C7" s="529"/>
      <c r="D7" s="308" t="s">
        <v>50</v>
      </c>
      <c r="E7" s="528" t="s">
        <v>17</v>
      </c>
      <c r="F7" s="529"/>
    </row>
    <row r="8" spans="1:11">
      <c r="A8" s="313"/>
      <c r="B8" s="304"/>
      <c r="C8" s="321"/>
      <c r="D8" s="308" t="s">
        <v>18</v>
      </c>
      <c r="E8" s="528" t="s">
        <v>18</v>
      </c>
      <c r="F8" s="529"/>
    </row>
    <row r="9" spans="1:11" ht="15.75" customHeight="1" thickBot="1">
      <c r="A9" s="65" t="str">
        <f>' F4'!A10</f>
        <v>Janar - Qershor / January - June</v>
      </c>
      <c r="B9" s="66">
        <v>2019</v>
      </c>
      <c r="C9" s="225">
        <v>2020</v>
      </c>
      <c r="D9" s="66" t="s">
        <v>452</v>
      </c>
      <c r="E9" s="66">
        <v>2019</v>
      </c>
      <c r="F9" s="225">
        <v>2020</v>
      </c>
    </row>
    <row r="10" spans="1:11" ht="15.75" thickBot="1">
      <c r="A10" s="524" t="s">
        <v>335</v>
      </c>
      <c r="B10" s="524"/>
      <c r="C10" s="524"/>
      <c r="D10" s="524"/>
      <c r="E10" s="524"/>
      <c r="F10" s="524"/>
    </row>
    <row r="11" spans="1:11" ht="12" customHeight="1">
      <c r="A11" s="134" t="s">
        <v>22</v>
      </c>
      <c r="B11" s="124">
        <v>5035523.09</v>
      </c>
      <c r="C11" s="124">
        <v>4409794.0000000009</v>
      </c>
      <c r="D11" s="282">
        <f>(C11/B11-1)*100</f>
        <v>-12.426297701675292</v>
      </c>
      <c r="E11" s="166">
        <f>B11/B25*100</f>
        <v>22.595688771684795</v>
      </c>
      <c r="F11" s="140">
        <f>C11/C25*100</f>
        <v>20.682289316723761</v>
      </c>
      <c r="G11" s="144"/>
    </row>
    <row r="12" spans="1:11" ht="12" customHeight="1">
      <c r="A12" s="74" t="s">
        <v>23</v>
      </c>
      <c r="B12" s="114"/>
      <c r="C12" s="114"/>
      <c r="D12" s="128"/>
      <c r="E12" s="137"/>
      <c r="F12" s="137"/>
      <c r="G12" s="144"/>
    </row>
    <row r="13" spans="1:11" ht="12" customHeight="1">
      <c r="A13" s="135" t="s">
        <v>24</v>
      </c>
      <c r="B13" s="138">
        <v>15055921.609999998</v>
      </c>
      <c r="C13" s="138">
        <v>14898925.420000006</v>
      </c>
      <c r="D13" s="139">
        <f>(C13/B13-1)*100</f>
        <v>-1.0427537686946819</v>
      </c>
      <c r="E13" s="140">
        <f>B13/B$25*100</f>
        <v>67.559797222664201</v>
      </c>
      <c r="F13" s="140">
        <f>C13/C$25*100</f>
        <v>69.877161165517066</v>
      </c>
      <c r="G13" s="144"/>
    </row>
    <row r="14" spans="1:11" ht="12" customHeight="1">
      <c r="A14" s="136" t="s">
        <v>25</v>
      </c>
      <c r="B14" s="141"/>
      <c r="C14" s="141"/>
      <c r="D14" s="142"/>
      <c r="E14" s="143"/>
      <c r="F14" s="143"/>
      <c r="G14" s="144"/>
    </row>
    <row r="15" spans="1:11" ht="12" customHeight="1">
      <c r="A15" s="135" t="s">
        <v>257</v>
      </c>
      <c r="B15" s="138">
        <v>1634130.7</v>
      </c>
      <c r="C15" s="138">
        <v>1455711.5499999998</v>
      </c>
      <c r="D15" s="139">
        <f>(C15/B15-1)*100</f>
        <v>-10.918291297018046</v>
      </c>
      <c r="E15" s="140">
        <f>B15/B$25*100</f>
        <v>7.3327652459350388</v>
      </c>
      <c r="F15" s="140">
        <f>C15/C$25*100</f>
        <v>6.8274045088719291</v>
      </c>
      <c r="G15" s="144"/>
    </row>
    <row r="16" spans="1:11" ht="12" customHeight="1">
      <c r="A16" s="136" t="s">
        <v>26</v>
      </c>
      <c r="B16" s="141"/>
      <c r="C16" s="141"/>
      <c r="D16" s="142"/>
      <c r="E16" s="143"/>
      <c r="F16" s="143"/>
      <c r="G16" s="445"/>
      <c r="H16" s="446"/>
      <c r="I16" s="446"/>
      <c r="J16" s="446"/>
      <c r="K16" s="446"/>
    </row>
    <row r="17" spans="1:11" ht="12" customHeight="1">
      <c r="A17" s="135" t="s">
        <v>172</v>
      </c>
      <c r="B17" s="138">
        <v>4836.1000000000004</v>
      </c>
      <c r="C17" s="138">
        <v>41159.69</v>
      </c>
      <c r="D17" s="139">
        <f>(C17/B17-1)*100</f>
        <v>751.09261595086957</v>
      </c>
      <c r="E17" s="140">
        <f>B17/B$25*100</f>
        <v>2.170082601463056E-2</v>
      </c>
      <c r="F17" s="140">
        <f>C17/C$25*100</f>
        <v>0.19304226382607934</v>
      </c>
      <c r="G17" s="445"/>
      <c r="H17" s="446"/>
      <c r="I17" s="446"/>
      <c r="J17" s="446"/>
      <c r="K17" s="446"/>
    </row>
    <row r="18" spans="1:11" ht="13.5" customHeight="1">
      <c r="A18" s="136" t="s">
        <v>173</v>
      </c>
      <c r="B18" s="176"/>
      <c r="C18" s="176"/>
      <c r="D18" s="142"/>
      <c r="E18" s="143"/>
      <c r="F18" s="143"/>
      <c r="G18" s="447"/>
      <c r="H18" s="448"/>
      <c r="I18" s="449"/>
      <c r="J18" s="450"/>
      <c r="K18" s="446"/>
    </row>
    <row r="19" spans="1:11" ht="12.75" customHeight="1">
      <c r="A19" s="135" t="s">
        <v>27</v>
      </c>
      <c r="B19" s="145">
        <v>239846.35000000003</v>
      </c>
      <c r="C19" s="145">
        <v>137041.61000000002</v>
      </c>
      <c r="D19" s="139">
        <f>(C19/B19-1)*100</f>
        <v>-42.862749422703331</v>
      </c>
      <c r="E19" s="140">
        <f>B19/B$25*100</f>
        <v>1.0762523338215062</v>
      </c>
      <c r="F19" s="140">
        <f>C19/C$25*100</f>
        <v>0.64273619730300879</v>
      </c>
      <c r="G19" s="445"/>
      <c r="H19" s="446"/>
      <c r="I19" s="446"/>
      <c r="J19" s="446"/>
      <c r="K19" s="446"/>
    </row>
    <row r="20" spans="1:11" ht="15" customHeight="1">
      <c r="A20" s="136" t="s">
        <v>28</v>
      </c>
      <c r="B20" s="176"/>
      <c r="C20" s="176"/>
      <c r="D20" s="142"/>
      <c r="E20" s="143"/>
      <c r="F20" s="143"/>
      <c r="G20" s="144"/>
    </row>
    <row r="21" spans="1:11">
      <c r="A21" s="135" t="s">
        <v>29</v>
      </c>
      <c r="B21" s="145">
        <v>1459</v>
      </c>
      <c r="C21" s="145">
        <v>0</v>
      </c>
      <c r="D21" s="139">
        <f>(C21/B21-1)*100</f>
        <v>-100</v>
      </c>
      <c r="E21" s="140">
        <f>B21/B$25*100</f>
        <v>6.5469086981960632E-3</v>
      </c>
      <c r="F21" s="140">
        <f>C21/C$25*100</f>
        <v>0</v>
      </c>
      <c r="G21" s="144"/>
    </row>
    <row r="22" spans="1:11">
      <c r="A22" s="136" t="s">
        <v>30</v>
      </c>
      <c r="B22" s="141"/>
      <c r="C22" s="141"/>
      <c r="D22" s="142"/>
      <c r="E22" s="143"/>
      <c r="F22" s="143"/>
      <c r="G22" s="144"/>
    </row>
    <row r="23" spans="1:11">
      <c r="A23" s="135" t="s">
        <v>31</v>
      </c>
      <c r="B23" s="138">
        <v>313609.96999999997</v>
      </c>
      <c r="C23" s="138">
        <v>378962.9</v>
      </c>
      <c r="D23" s="139">
        <f>(C23/B23-1)*100</f>
        <v>20.838919757557473</v>
      </c>
      <c r="E23" s="140">
        <f>B23/B$25*100</f>
        <v>1.4072486911816358</v>
      </c>
      <c r="F23" s="140">
        <f>C23/C$25*100</f>
        <v>1.7773665477581617</v>
      </c>
      <c r="G23" s="144"/>
    </row>
    <row r="24" spans="1:11" ht="13.5" thickBot="1">
      <c r="A24" s="74" t="s">
        <v>32</v>
      </c>
      <c r="B24" s="114"/>
      <c r="C24" s="114"/>
      <c r="D24" s="128"/>
      <c r="E24" s="128"/>
      <c r="F24" s="137"/>
      <c r="G24" s="144"/>
    </row>
    <row r="25" spans="1:11" ht="15" thickBot="1">
      <c r="A25" s="367" t="s">
        <v>8</v>
      </c>
      <c r="B25" s="368">
        <v>22285326.819999997</v>
      </c>
      <c r="C25" s="368">
        <v>21321595.170000006</v>
      </c>
      <c r="D25" s="369">
        <f>(C25/B25-1)*100</f>
        <v>-4.3245120782123276</v>
      </c>
      <c r="E25" s="370">
        <f>SUM(E11,E13,E15,E17,E19,E21,E23)</f>
        <v>100</v>
      </c>
      <c r="F25" s="370">
        <f>SUM(F11,F13,F15,F17,F19,F21,F23)</f>
        <v>100</v>
      </c>
      <c r="G25" s="14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topLeftCell="A16" zoomScale="83" zoomScaleNormal="83" workbookViewId="0">
      <selection activeCell="C28" sqref="C28:C42"/>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16384" width="9.140625" style="63"/>
  </cols>
  <sheetData>
    <row r="2" spans="1:30" s="60" customFormat="1" ht="15.75" customHeight="1">
      <c r="A2" s="530" t="s">
        <v>99</v>
      </c>
      <c r="B2" s="530"/>
      <c r="C2" s="530"/>
      <c r="D2" s="530"/>
      <c r="E2" s="530"/>
      <c r="F2" s="530"/>
      <c r="G2" s="59"/>
      <c r="H2" s="59"/>
      <c r="I2" s="59"/>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27" t="s">
        <v>164</v>
      </c>
      <c r="B3" s="527"/>
      <c r="C3" s="527"/>
      <c r="D3" s="527"/>
      <c r="E3" s="527"/>
      <c r="F3" s="527"/>
      <c r="G3" s="59"/>
      <c r="H3" s="59"/>
      <c r="I3" s="59"/>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2"/>
      <c r="B5" s="310"/>
      <c r="C5" s="342"/>
      <c r="D5" s="322" t="s">
        <v>49</v>
      </c>
      <c r="E5" s="532" t="s">
        <v>11</v>
      </c>
      <c r="F5" s="533"/>
    </row>
    <row r="6" spans="1:30" ht="12.75" customHeight="1">
      <c r="A6" s="309" t="s">
        <v>9</v>
      </c>
      <c r="B6" s="536" t="s">
        <v>44</v>
      </c>
      <c r="C6" s="537"/>
      <c r="D6" s="322" t="s">
        <v>13</v>
      </c>
      <c r="E6" s="532" t="s">
        <v>13</v>
      </c>
      <c r="F6" s="533"/>
    </row>
    <row r="7" spans="1:30" ht="13.5" customHeight="1">
      <c r="A7" s="312" t="s">
        <v>178</v>
      </c>
      <c r="B7" s="538" t="s">
        <v>45</v>
      </c>
      <c r="C7" s="539"/>
      <c r="D7" s="313" t="s">
        <v>50</v>
      </c>
      <c r="E7" s="528" t="s">
        <v>17</v>
      </c>
      <c r="F7" s="529"/>
    </row>
    <row r="8" spans="1:30" ht="12" customHeight="1">
      <c r="A8" s="313"/>
      <c r="B8" s="310"/>
      <c r="C8" s="342"/>
      <c r="D8" s="313" t="s">
        <v>18</v>
      </c>
      <c r="E8" s="528" t="s">
        <v>18</v>
      </c>
      <c r="F8" s="529"/>
    </row>
    <row r="9" spans="1:30" ht="16.5" customHeight="1" thickBot="1">
      <c r="A9" s="65" t="str">
        <f>' F4'!A10</f>
        <v>Janar - Qershor / January - June</v>
      </c>
      <c r="B9" s="66">
        <v>2019</v>
      </c>
      <c r="C9" s="225">
        <v>2020</v>
      </c>
      <c r="D9" s="66" t="s">
        <v>452</v>
      </c>
      <c r="E9" s="66">
        <v>2019</v>
      </c>
      <c r="F9" s="225">
        <v>2020</v>
      </c>
    </row>
    <row r="10" spans="1:30" ht="15.75" thickBot="1">
      <c r="A10" s="524" t="s">
        <v>341</v>
      </c>
      <c r="B10" s="524" t="s">
        <v>21</v>
      </c>
      <c r="C10" s="524"/>
      <c r="D10" s="524"/>
      <c r="E10" s="524"/>
      <c r="F10" s="524"/>
    </row>
    <row r="11" spans="1:30" ht="12.75">
      <c r="A11" s="134" t="s">
        <v>22</v>
      </c>
      <c r="B11" s="132">
        <v>142050</v>
      </c>
      <c r="C11" s="138">
        <v>89894</v>
      </c>
      <c r="D11" s="282">
        <f>(C11/B11-1)*100</f>
        <v>-36.716649067229845</v>
      </c>
      <c r="E11" s="166">
        <f>B11/B25*100</f>
        <v>28.701260390442208</v>
      </c>
      <c r="F11" s="140">
        <f>C11/C25*100</f>
        <v>25.860218920357291</v>
      </c>
    </row>
    <row r="12" spans="1:30" ht="12.75">
      <c r="A12" s="74" t="s">
        <v>23</v>
      </c>
      <c r="B12" s="114"/>
      <c r="C12" s="114"/>
      <c r="D12" s="128"/>
      <c r="E12" s="137"/>
      <c r="F12" s="137"/>
    </row>
    <row r="13" spans="1:30" ht="12.75">
      <c r="A13" s="135" t="s">
        <v>24</v>
      </c>
      <c r="B13" s="138">
        <v>328629</v>
      </c>
      <c r="C13" s="138">
        <v>238053</v>
      </c>
      <c r="D13" s="139">
        <f>(C13/B13-1)*100</f>
        <v>-27.561779392567299</v>
      </c>
      <c r="E13" s="140">
        <f>B13/B$25*100</f>
        <v>66.399623378040346</v>
      </c>
      <c r="F13" s="140">
        <f>C13/C$25*100</f>
        <v>68.481797390791527</v>
      </c>
    </row>
    <row r="14" spans="1:30" ht="12.75">
      <c r="A14" s="136" t="s">
        <v>25</v>
      </c>
      <c r="B14" s="141"/>
      <c r="C14" s="141"/>
      <c r="D14" s="142"/>
      <c r="E14" s="143"/>
      <c r="F14" s="143"/>
    </row>
    <row r="15" spans="1:30" ht="12.75">
      <c r="A15" s="135" t="s">
        <v>257</v>
      </c>
      <c r="B15" s="138">
        <v>8275</v>
      </c>
      <c r="C15" s="138">
        <v>6897</v>
      </c>
      <c r="D15" s="139">
        <f>(C15/B15-1)*100</f>
        <v>-16.652567975830813</v>
      </c>
      <c r="E15" s="140">
        <f>B15/B$25*100</f>
        <v>1.6719671223576857</v>
      </c>
      <c r="F15" s="140">
        <f>C15/C$25*100</f>
        <v>1.9840915955870719</v>
      </c>
    </row>
    <row r="16" spans="1:30" ht="12.75">
      <c r="A16" s="136" t="s">
        <v>26</v>
      </c>
      <c r="B16" s="141"/>
      <c r="C16" s="141"/>
      <c r="D16" s="142"/>
      <c r="E16" s="143"/>
      <c r="F16" s="143"/>
    </row>
    <row r="17" spans="1:6" ht="12.75">
      <c r="A17" s="135" t="s">
        <v>172</v>
      </c>
      <c r="B17" s="138">
        <v>37</v>
      </c>
      <c r="C17" s="138">
        <v>32</v>
      </c>
      <c r="D17" s="139">
        <f>(C17/B17-1)*100</f>
        <v>-13.513513513513509</v>
      </c>
      <c r="E17" s="140">
        <f>B17/B$25*100</f>
        <v>7.4758650788198646E-3</v>
      </c>
      <c r="F17" s="140">
        <f>C17/C$25*100</f>
        <v>9.2055866403923884E-3</v>
      </c>
    </row>
    <row r="18" spans="1:6" ht="12" customHeight="1">
      <c r="A18" s="136" t="s">
        <v>173</v>
      </c>
      <c r="B18" s="141"/>
      <c r="C18" s="141"/>
      <c r="D18" s="142"/>
      <c r="E18" s="143"/>
      <c r="F18" s="143"/>
    </row>
    <row r="19" spans="1:6" ht="12.75">
      <c r="A19" s="135" t="s">
        <v>27</v>
      </c>
      <c r="B19" s="145">
        <v>2965</v>
      </c>
      <c r="C19" s="138">
        <v>2909</v>
      </c>
      <c r="D19" s="139">
        <f>(C19/B19-1)*100</f>
        <v>-1.8887015177065813</v>
      </c>
      <c r="E19" s="140">
        <f>B19/B$25*100</f>
        <v>0.59907945834326748</v>
      </c>
      <c r="F19" s="140">
        <f>C19/C$25*100</f>
        <v>0.83684536052817049</v>
      </c>
    </row>
    <row r="20" spans="1:6" ht="12" customHeight="1">
      <c r="A20" s="136" t="s">
        <v>28</v>
      </c>
      <c r="B20" s="141"/>
      <c r="C20" s="141"/>
      <c r="D20" s="142"/>
      <c r="E20" s="143"/>
      <c r="F20" s="143"/>
    </row>
    <row r="21" spans="1:6" ht="12.75">
      <c r="A21" s="135" t="s">
        <v>29</v>
      </c>
      <c r="B21" s="138">
        <v>713</v>
      </c>
      <c r="C21" s="138">
        <v>549</v>
      </c>
      <c r="D21" s="139">
        <f>(C21/B21-1)*100</f>
        <v>-23.001402524544179</v>
      </c>
      <c r="E21" s="140">
        <f>B21/B$25*100</f>
        <v>0.14406194057293414</v>
      </c>
      <c r="F21" s="140">
        <f>C21/C$25*100</f>
        <v>0.15793334579923191</v>
      </c>
    </row>
    <row r="22" spans="1:6" ht="12.75">
      <c r="A22" s="136" t="s">
        <v>30</v>
      </c>
      <c r="B22" s="141"/>
      <c r="C22" s="141"/>
      <c r="D22" s="142"/>
      <c r="E22" s="143"/>
      <c r="F22" s="143"/>
    </row>
    <row r="23" spans="1:6" ht="12.75">
      <c r="A23" s="135" t="s">
        <v>31</v>
      </c>
      <c r="B23" s="138">
        <v>12257</v>
      </c>
      <c r="C23" s="138">
        <v>9281</v>
      </c>
      <c r="D23" s="139">
        <f>(C23/B23-1)*100</f>
        <v>-24.280003263441298</v>
      </c>
      <c r="E23" s="140">
        <f>B23/B$25*100</f>
        <v>2.476531845164732</v>
      </c>
      <c r="F23" s="140">
        <f>C23/C$25*100</f>
        <v>2.6699078002963046</v>
      </c>
    </row>
    <row r="24" spans="1:6" ht="13.5" thickBot="1">
      <c r="A24" s="74" t="s">
        <v>32</v>
      </c>
      <c r="B24" s="114"/>
      <c r="C24" s="114"/>
      <c r="D24" s="128"/>
      <c r="E24" s="128"/>
      <c r="F24" s="137"/>
    </row>
    <row r="25" spans="1:6" ht="15" thickBot="1">
      <c r="A25" s="372" t="s">
        <v>8</v>
      </c>
      <c r="B25" s="373">
        <v>494926</v>
      </c>
      <c r="C25" s="373">
        <v>347615</v>
      </c>
      <c r="D25" s="369">
        <f>(C25/B25-1)*100</f>
        <v>-29.764247584487379</v>
      </c>
      <c r="E25" s="370">
        <f>SUM(E11,E13,E15,E17,E19,E21,E23)</f>
        <v>100</v>
      </c>
      <c r="F25" s="370">
        <f>SUM(F11,F13,F15,F17,F19,F21,F23)</f>
        <v>100</v>
      </c>
    </row>
    <row r="26" spans="1:6" ht="12.75" thickBot="1">
      <c r="A26" s="73"/>
      <c r="B26" s="168"/>
      <c r="C26" s="168"/>
      <c r="D26" s="74"/>
      <c r="E26" s="74"/>
      <c r="F26" s="74"/>
    </row>
    <row r="27" spans="1:6" ht="15.75" thickBot="1">
      <c r="A27" s="524" t="s">
        <v>342</v>
      </c>
      <c r="B27" s="524"/>
      <c r="C27" s="524"/>
      <c r="D27" s="524"/>
      <c r="E27" s="524"/>
      <c r="F27" s="524"/>
    </row>
    <row r="28" spans="1:6" ht="12.75">
      <c r="A28" s="134" t="s">
        <v>22</v>
      </c>
      <c r="B28" s="124">
        <v>53950</v>
      </c>
      <c r="C28" s="138">
        <v>46789</v>
      </c>
      <c r="D28" s="282">
        <f>(C28/B28-1)*100</f>
        <v>-13.273401297497678</v>
      </c>
      <c r="E28" s="166">
        <f>B28/B42*100</f>
        <v>81.462243495855162</v>
      </c>
      <c r="F28" s="166">
        <f>C28/C42*100</f>
        <v>80.197799184121223</v>
      </c>
    </row>
    <row r="29" spans="1:6" ht="12.75">
      <c r="A29" s="74" t="s">
        <v>23</v>
      </c>
      <c r="B29" s="114"/>
      <c r="C29" s="114"/>
      <c r="D29" s="128"/>
      <c r="E29" s="128"/>
      <c r="F29" s="128"/>
    </row>
    <row r="30" spans="1:6" ht="12.75">
      <c r="A30" s="135" t="s">
        <v>24</v>
      </c>
      <c r="B30" s="138">
        <v>9748</v>
      </c>
      <c r="C30" s="138">
        <v>9330</v>
      </c>
      <c r="D30" s="139">
        <f>(C30/B30-1)*100</f>
        <v>-4.2880590890439052</v>
      </c>
      <c r="E30" s="140">
        <f>B30/B42*100</f>
        <v>14.719072281697798</v>
      </c>
      <c r="F30" s="140">
        <f>C30/C$42*100</f>
        <v>15.991909773405094</v>
      </c>
    </row>
    <row r="31" spans="1:6" ht="12.75">
      <c r="A31" s="136" t="s">
        <v>25</v>
      </c>
      <c r="B31" s="141"/>
      <c r="C31" s="141"/>
      <c r="D31" s="142"/>
      <c r="E31" s="142"/>
      <c r="F31" s="142"/>
    </row>
    <row r="32" spans="1:6" ht="12.75">
      <c r="A32" s="135" t="s">
        <v>257</v>
      </c>
      <c r="B32" s="138">
        <v>2372</v>
      </c>
      <c r="C32" s="138">
        <v>2103</v>
      </c>
      <c r="D32" s="139">
        <f>(C32/B32-1)*100</f>
        <v>-11.340640809443503</v>
      </c>
      <c r="E32" s="140">
        <f>B32/B42*100</f>
        <v>3.5816207891041416</v>
      </c>
      <c r="F32" s="140">
        <f>C32/C$42*100</f>
        <v>3.6046073154845564</v>
      </c>
    </row>
    <row r="33" spans="1:6" ht="12.75">
      <c r="A33" s="136" t="s">
        <v>26</v>
      </c>
      <c r="B33" s="141"/>
      <c r="C33" s="141"/>
      <c r="D33" s="142"/>
      <c r="E33" s="142"/>
      <c r="F33" s="142"/>
    </row>
    <row r="34" spans="1:6" ht="12.75">
      <c r="A34" s="135" t="s">
        <v>172</v>
      </c>
      <c r="B34" s="129">
        <v>1</v>
      </c>
      <c r="C34" s="138">
        <v>8</v>
      </c>
      <c r="D34" s="139">
        <f>(C34/B34-1)*100</f>
        <v>700</v>
      </c>
      <c r="E34" s="140">
        <f>B34/B$42*100</f>
        <v>1.5099581741585758E-3</v>
      </c>
      <c r="F34" s="140">
        <f>C34/C$42*100</f>
        <v>1.3712248465942201E-2</v>
      </c>
    </row>
    <row r="35" spans="1:6" ht="12.75">
      <c r="A35" s="136" t="s">
        <v>173</v>
      </c>
      <c r="B35" s="141"/>
      <c r="C35" s="141"/>
      <c r="D35" s="142"/>
      <c r="E35" s="142"/>
      <c r="F35" s="142"/>
    </row>
    <row r="36" spans="1:6" ht="12.75">
      <c r="A36" s="135" t="s">
        <v>27</v>
      </c>
      <c r="B36" s="138">
        <v>123</v>
      </c>
      <c r="C36" s="138">
        <v>90</v>
      </c>
      <c r="D36" s="139">
        <f>(C36/B36-1)*100</f>
        <v>-26.829268292682929</v>
      </c>
      <c r="E36" s="140">
        <f>B36/B$42*100</f>
        <v>0.18572485542150483</v>
      </c>
      <c r="F36" s="140">
        <f>C36/C$42*100</f>
        <v>0.15426279524184977</v>
      </c>
    </row>
    <row r="37" spans="1:6" ht="12.75">
      <c r="A37" s="136" t="s">
        <v>28</v>
      </c>
      <c r="B37" s="141"/>
      <c r="C37" s="141"/>
      <c r="D37" s="142"/>
      <c r="E37" s="142"/>
      <c r="F37" s="142"/>
    </row>
    <row r="38" spans="1:6" ht="12.75">
      <c r="A38" s="135" t="s">
        <v>29</v>
      </c>
      <c r="B38" s="138">
        <v>3</v>
      </c>
      <c r="C38" s="138">
        <v>1</v>
      </c>
      <c r="D38" s="139">
        <f>(C38/B38-1)*100</f>
        <v>-66.666666666666671</v>
      </c>
      <c r="E38" s="140">
        <f>B38/B$42*100</f>
        <v>4.5298745224757273E-3</v>
      </c>
      <c r="F38" s="140">
        <f>C38/C$42*100</f>
        <v>1.7140310582427752E-3</v>
      </c>
    </row>
    <row r="39" spans="1:6" ht="12.75">
      <c r="A39" s="136" t="s">
        <v>30</v>
      </c>
      <c r="B39" s="141"/>
      <c r="C39" s="141"/>
      <c r="D39" s="142"/>
      <c r="E39" s="142"/>
      <c r="F39" s="142"/>
    </row>
    <row r="40" spans="1:6" ht="12.75">
      <c r="A40" s="135" t="s">
        <v>31</v>
      </c>
      <c r="B40" s="138">
        <v>30</v>
      </c>
      <c r="C40" s="138">
        <v>21</v>
      </c>
      <c r="D40" s="139">
        <f>(C40/B40-1)*100</f>
        <v>-30.000000000000004</v>
      </c>
      <c r="E40" s="140">
        <f>B40/B$42*100</f>
        <v>4.5298745224757277E-2</v>
      </c>
      <c r="F40" s="140">
        <f>C40/C$42*100</f>
        <v>3.5994652223098285E-2</v>
      </c>
    </row>
    <row r="41" spans="1:6" ht="13.5" thickBot="1">
      <c r="A41" s="74" t="s">
        <v>32</v>
      </c>
      <c r="B41" s="114"/>
      <c r="C41" s="114"/>
      <c r="D41" s="128"/>
      <c r="E41" s="128"/>
      <c r="F41" s="248"/>
    </row>
    <row r="42" spans="1:6" ht="15" thickBot="1">
      <c r="A42" s="372" t="s">
        <v>8</v>
      </c>
      <c r="B42" s="373">
        <v>66227</v>
      </c>
      <c r="C42" s="373">
        <v>58342</v>
      </c>
      <c r="D42" s="369">
        <f>(C42/B42-1)*100</f>
        <v>-11.906020203240375</v>
      </c>
      <c r="E42" s="370">
        <f>SUM(E28,E30,E32,E34,E36,E38,E40)</f>
        <v>99.999999999999986</v>
      </c>
      <c r="F42" s="370">
        <f>SUM(F28,F30,F32,F34,F36,F38,F40)</f>
        <v>100</v>
      </c>
    </row>
    <row r="43" spans="1:6">
      <c r="A43" s="110"/>
      <c r="B43" s="110"/>
      <c r="C43" s="173"/>
      <c r="D43" s="110"/>
      <c r="E43" s="110"/>
      <c r="F43" s="110"/>
    </row>
    <row r="44" spans="1:6">
      <c r="A44" s="110"/>
      <c r="B44" s="146"/>
      <c r="C44" s="146"/>
      <c r="D44" s="110"/>
      <c r="E44" s="110"/>
      <c r="F44" s="110"/>
    </row>
    <row r="45" spans="1:6">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zoomScaleNormal="100" workbookViewId="0">
      <selection activeCell="L12" sqref="L12"/>
    </sheetView>
  </sheetViews>
  <sheetFormatPr defaultColWidth="9.140625" defaultRowHeight="12"/>
  <cols>
    <col min="1" max="1" width="23.140625" style="63" customWidth="1"/>
    <col min="2" max="2" width="8.42578125" style="476" bestFit="1" customWidth="1"/>
    <col min="3" max="3" width="12.42578125" style="476" bestFit="1" customWidth="1"/>
    <col min="4" max="4" width="7.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30" t="s">
        <v>309</v>
      </c>
      <c r="B2" s="530"/>
      <c r="C2" s="530"/>
      <c r="D2" s="530"/>
      <c r="E2" s="530"/>
      <c r="F2" s="530"/>
      <c r="G2" s="530"/>
      <c r="H2" s="530"/>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27" t="s">
        <v>182</v>
      </c>
      <c r="B3" s="527"/>
      <c r="C3" s="527"/>
      <c r="D3" s="527"/>
      <c r="E3" s="527"/>
      <c r="F3" s="527"/>
      <c r="G3" s="527"/>
      <c r="H3" s="527"/>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65"/>
      <c r="C4" s="466"/>
      <c r="D4" s="62"/>
      <c r="E4" s="62"/>
      <c r="F4" s="62"/>
      <c r="G4" s="62"/>
      <c r="H4" s="62"/>
    </row>
    <row r="5" spans="1:42" ht="12" customHeight="1">
      <c r="A5" s="322"/>
      <c r="B5" s="487"/>
      <c r="C5" s="310"/>
      <c r="D5" s="310"/>
      <c r="E5" s="342"/>
      <c r="F5" s="322" t="s">
        <v>49</v>
      </c>
      <c r="G5" s="532" t="s">
        <v>11</v>
      </c>
      <c r="H5" s="533"/>
    </row>
    <row r="6" spans="1:42" ht="12" customHeight="1">
      <c r="A6" s="320" t="s">
        <v>270</v>
      </c>
      <c r="B6" s="378" t="s">
        <v>374</v>
      </c>
      <c r="C6" s="385" t="s">
        <v>261</v>
      </c>
      <c r="D6" s="378" t="s">
        <v>374</v>
      </c>
      <c r="E6" s="385" t="s">
        <v>261</v>
      </c>
      <c r="F6" s="322" t="s">
        <v>13</v>
      </c>
      <c r="G6" s="532" t="s">
        <v>13</v>
      </c>
      <c r="H6" s="533"/>
    </row>
    <row r="7" spans="1:42" ht="12" customHeight="1">
      <c r="A7" s="374" t="s">
        <v>34</v>
      </c>
      <c r="B7" s="378"/>
      <c r="C7" s="385"/>
      <c r="D7" s="378"/>
      <c r="E7" s="385"/>
      <c r="F7" s="313" t="s">
        <v>50</v>
      </c>
      <c r="G7" s="528" t="s">
        <v>17</v>
      </c>
      <c r="H7" s="529"/>
    </row>
    <row r="8" spans="1:42" ht="12" customHeight="1">
      <c r="A8" s="313"/>
      <c r="B8" s="382" t="s">
        <v>221</v>
      </c>
      <c r="C8" s="383" t="s">
        <v>262</v>
      </c>
      <c r="D8" s="382" t="s">
        <v>221</v>
      </c>
      <c r="E8" s="383" t="s">
        <v>262</v>
      </c>
      <c r="F8" s="313" t="s">
        <v>18</v>
      </c>
      <c r="G8" s="528" t="s">
        <v>18</v>
      </c>
      <c r="H8" s="529"/>
    </row>
    <row r="9" spans="1:42" ht="12.75" thickBot="1">
      <c r="A9" s="65" t="str">
        <f>' F4'!A10</f>
        <v>Janar - Qershor / January - June</v>
      </c>
      <c r="B9" s="467"/>
      <c r="C9" s="468">
        <v>2019</v>
      </c>
      <c r="D9" s="70"/>
      <c r="E9" s="66">
        <v>2020</v>
      </c>
      <c r="F9" s="66" t="s">
        <v>452</v>
      </c>
      <c r="G9" s="66">
        <v>2019</v>
      </c>
      <c r="H9" s="225">
        <v>2020</v>
      </c>
    </row>
    <row r="10" spans="1:42" ht="15.75" thickBot="1">
      <c r="A10" s="524" t="s">
        <v>334</v>
      </c>
      <c r="B10" s="524"/>
      <c r="C10" s="524"/>
      <c r="D10" s="524"/>
      <c r="E10" s="524"/>
      <c r="F10" s="524"/>
      <c r="G10" s="524"/>
      <c r="H10" s="524"/>
    </row>
    <row r="11" spans="1:42" ht="15">
      <c r="A11" s="120" t="s">
        <v>268</v>
      </c>
      <c r="B11" s="469">
        <v>890</v>
      </c>
      <c r="C11" s="470">
        <v>1139259.1917363289</v>
      </c>
      <c r="D11" s="269">
        <v>1079</v>
      </c>
      <c r="E11" s="269">
        <v>1232253.8890581843</v>
      </c>
      <c r="F11" s="300">
        <f>(E11/C11-1)*100</f>
        <v>8.1627339938441512</v>
      </c>
      <c r="G11" s="151">
        <f>C11/C13*100</f>
        <v>64.456024235312611</v>
      </c>
      <c r="H11" s="151">
        <f>E11/E$13*100</f>
        <v>70.619329705415723</v>
      </c>
    </row>
    <row r="12" spans="1:42" ht="15.75" thickBot="1">
      <c r="A12" s="263" t="s">
        <v>269</v>
      </c>
      <c r="B12" s="471">
        <v>5510</v>
      </c>
      <c r="C12" s="472">
        <v>628239.19999999995</v>
      </c>
      <c r="D12" s="301">
        <v>7056</v>
      </c>
      <c r="E12" s="301">
        <v>512670.47399999993</v>
      </c>
      <c r="F12" s="300">
        <f>(E12/C12-1)*100</f>
        <v>-18.395656622509392</v>
      </c>
      <c r="G12" s="240">
        <f>C12/C13*100</f>
        <v>35.543975764687382</v>
      </c>
      <c r="H12" s="151">
        <f>E12/E$13*100</f>
        <v>29.380670294584281</v>
      </c>
    </row>
    <row r="13" spans="1:42" ht="15" thickBot="1">
      <c r="A13" s="367" t="s">
        <v>8</v>
      </c>
      <c r="B13" s="375">
        <f>SUM(B11:B12)</f>
        <v>6400</v>
      </c>
      <c r="C13" s="375">
        <f>SUM(C11:C12)</f>
        <v>1767498.3917363288</v>
      </c>
      <c r="D13" s="375">
        <f>SUM(D11:D12)</f>
        <v>8135</v>
      </c>
      <c r="E13" s="375">
        <f>SUM(E11:E12)</f>
        <v>1744924.3630581843</v>
      </c>
      <c r="F13" s="376">
        <f>(E13/C13-1)*100</f>
        <v>-1.2771739303235607</v>
      </c>
      <c r="G13" s="377">
        <f>SUM(G11:G12)</f>
        <v>100</v>
      </c>
      <c r="H13" s="377">
        <f>SUM(H11:H12)</f>
        <v>100</v>
      </c>
    </row>
    <row r="14" spans="1:42" s="70" customFormat="1" ht="14.25">
      <c r="A14" s="147"/>
      <c r="B14" s="473"/>
      <c r="C14" s="474"/>
      <c r="D14" s="148"/>
      <c r="F14" s="149"/>
      <c r="G14" s="149"/>
      <c r="H14" s="149"/>
    </row>
    <row r="15" spans="1:42" ht="24">
      <c r="A15" s="320" t="s">
        <v>270</v>
      </c>
      <c r="B15" s="487" t="s">
        <v>374</v>
      </c>
      <c r="C15" s="310" t="s">
        <v>261</v>
      </c>
      <c r="D15" s="378" t="s">
        <v>374</v>
      </c>
      <c r="E15" s="385" t="s">
        <v>261</v>
      </c>
      <c r="F15" s="379" t="s">
        <v>223</v>
      </c>
      <c r="G15" s="380" t="s">
        <v>219</v>
      </c>
      <c r="H15" s="381"/>
    </row>
    <row r="16" spans="1:42" ht="24.75">
      <c r="A16" s="374" t="s">
        <v>34</v>
      </c>
      <c r="B16" s="378" t="s">
        <v>221</v>
      </c>
      <c r="C16" s="385" t="s">
        <v>262</v>
      </c>
      <c r="D16" s="382" t="s">
        <v>221</v>
      </c>
      <c r="E16" s="383" t="s">
        <v>262</v>
      </c>
      <c r="F16" s="384" t="s">
        <v>222</v>
      </c>
      <c r="G16" s="528" t="s">
        <v>220</v>
      </c>
      <c r="H16" s="529"/>
    </row>
    <row r="17" spans="1:8" s="70" customFormat="1" ht="12.75" thickBot="1">
      <c r="A17" s="65" t="str">
        <f>' F4'!A10</f>
        <v>Janar - Qershor / January - June</v>
      </c>
      <c r="B17" s="467"/>
      <c r="C17" s="468">
        <v>2019</v>
      </c>
      <c r="E17" s="66">
        <v>2020</v>
      </c>
      <c r="F17" s="66" t="s">
        <v>452</v>
      </c>
      <c r="G17" s="66">
        <v>2019</v>
      </c>
      <c r="H17" s="225">
        <v>2020</v>
      </c>
    </row>
    <row r="18" spans="1:8" ht="15.75" thickBot="1">
      <c r="A18" s="524" t="s">
        <v>343</v>
      </c>
      <c r="B18" s="524"/>
      <c r="C18" s="524"/>
      <c r="D18" s="524"/>
      <c r="E18" s="524"/>
      <c r="F18" s="524"/>
      <c r="G18" s="524"/>
      <c r="H18" s="524"/>
    </row>
    <row r="19" spans="1:8" ht="15">
      <c r="A19" s="120" t="s">
        <v>268</v>
      </c>
      <c r="B19" s="159">
        <v>141</v>
      </c>
      <c r="C19" s="470">
        <v>308410.8</v>
      </c>
      <c r="D19" s="269">
        <v>108</v>
      </c>
      <c r="E19" s="269">
        <v>232191.51</v>
      </c>
      <c r="F19" s="151">
        <f>(E19/C19-1)*100</f>
        <v>-24.71356061460882</v>
      </c>
      <c r="G19" s="151">
        <f>C19/C21*100</f>
        <v>86.34967999100472</v>
      </c>
      <c r="H19" s="151">
        <f>E19/E21*100</f>
        <v>76.353602053691034</v>
      </c>
    </row>
    <row r="20" spans="1:8" ht="15.75" thickBot="1">
      <c r="A20" s="263" t="s">
        <v>269</v>
      </c>
      <c r="B20" s="475">
        <v>18</v>
      </c>
      <c r="C20" s="472">
        <v>48754.16</v>
      </c>
      <c r="D20" s="301">
        <v>11</v>
      </c>
      <c r="E20" s="301">
        <v>71908.759999999995</v>
      </c>
      <c r="F20" s="151">
        <f>(E20/C20-1)*100</f>
        <v>47.492562685932825</v>
      </c>
      <c r="G20" s="240">
        <f>C20/C21*100</f>
        <v>13.650320008995287</v>
      </c>
      <c r="H20" s="240">
        <f>E20/E21*100</f>
        <v>23.646397946308955</v>
      </c>
    </row>
    <row r="21" spans="1:8" ht="15" thickBot="1">
      <c r="A21" s="367" t="s">
        <v>8</v>
      </c>
      <c r="B21" s="354">
        <f>SUM(B19:B20)</f>
        <v>159</v>
      </c>
      <c r="C21" s="354">
        <f>SUM(C19:C20)</f>
        <v>357164.95999999996</v>
      </c>
      <c r="D21" s="354">
        <f>SUM(D19:D20)</f>
        <v>119</v>
      </c>
      <c r="E21" s="354">
        <f>SUM(E19:E20)</f>
        <v>304100.27</v>
      </c>
      <c r="F21" s="377">
        <f>(E21/C21-1)*100</f>
        <v>-14.857193717995166</v>
      </c>
      <c r="G21" s="377">
        <f>SUM(G19:G20)</f>
        <v>100</v>
      </c>
      <c r="H21" s="377">
        <f>SUM(H19:H20)</f>
        <v>99.999999999999986</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topLeftCell="A4" zoomScaleNormal="100" workbookViewId="0">
      <selection activeCell="B11" sqref="B11:C22"/>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16384" width="9.140625" style="63"/>
  </cols>
  <sheetData>
    <row r="2" spans="1:41" s="60" customFormat="1" ht="15.75">
      <c r="A2" s="531" t="s">
        <v>310</v>
      </c>
      <c r="B2" s="531"/>
      <c r="C2" s="531"/>
      <c r="D2" s="531"/>
      <c r="E2" s="531"/>
      <c r="F2" s="53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527" t="s">
        <v>201</v>
      </c>
      <c r="B3" s="527"/>
      <c r="C3" s="527"/>
      <c r="D3" s="527"/>
      <c r="E3" s="527"/>
      <c r="F3" s="52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2"/>
      <c r="B5" s="310"/>
      <c r="C5" s="342"/>
      <c r="D5" s="322" t="s">
        <v>49</v>
      </c>
      <c r="E5" s="532" t="s">
        <v>11</v>
      </c>
      <c r="F5" s="533"/>
    </row>
    <row r="6" spans="1:41" ht="14.25">
      <c r="A6" s="320" t="s">
        <v>270</v>
      </c>
      <c r="B6" s="532" t="s">
        <v>261</v>
      </c>
      <c r="C6" s="533"/>
      <c r="D6" s="322" t="s">
        <v>13</v>
      </c>
      <c r="E6" s="532" t="s">
        <v>13</v>
      </c>
      <c r="F6" s="533"/>
    </row>
    <row r="7" spans="1:41" ht="15">
      <c r="A7" s="374" t="s">
        <v>34</v>
      </c>
      <c r="B7" s="528" t="s">
        <v>262</v>
      </c>
      <c r="C7" s="529"/>
      <c r="D7" s="313" t="s">
        <v>50</v>
      </c>
      <c r="E7" s="528" t="s">
        <v>17</v>
      </c>
      <c r="F7" s="529"/>
    </row>
    <row r="8" spans="1:41">
      <c r="A8" s="313"/>
      <c r="B8" s="310"/>
      <c r="C8" s="342"/>
      <c r="D8" s="313" t="s">
        <v>18</v>
      </c>
      <c r="E8" s="528" t="s">
        <v>18</v>
      </c>
      <c r="F8" s="529"/>
    </row>
    <row r="9" spans="1:41" ht="12.75" thickBot="1">
      <c r="A9" s="65" t="str">
        <f>' F4'!A10</f>
        <v>Janar - Qershor / January - June</v>
      </c>
      <c r="B9" s="66">
        <v>2019</v>
      </c>
      <c r="C9" s="225">
        <v>2020</v>
      </c>
      <c r="D9" s="66" t="s">
        <v>452</v>
      </c>
      <c r="E9" s="66">
        <v>2019</v>
      </c>
      <c r="F9" s="225">
        <v>2020</v>
      </c>
    </row>
    <row r="10" spans="1:41" ht="15.75" thickBot="1">
      <c r="A10" s="524" t="s">
        <v>334</v>
      </c>
      <c r="B10" s="524"/>
      <c r="C10" s="524"/>
      <c r="D10" s="524"/>
      <c r="E10" s="524"/>
      <c r="F10" s="524"/>
    </row>
    <row r="11" spans="1:41" ht="15">
      <c r="A11" s="180" t="s">
        <v>320</v>
      </c>
      <c r="B11" s="150">
        <v>4189768.5</v>
      </c>
      <c r="C11" s="150">
        <v>2900224.7399999998</v>
      </c>
      <c r="D11" s="151">
        <f>(C11/B11-1)*100</f>
        <v>-30.778401241023225</v>
      </c>
      <c r="E11" s="151">
        <f>B11/B$23*100</f>
        <v>8.9836974125767615</v>
      </c>
      <c r="F11" s="151">
        <f>C11/C$23*100</f>
        <v>6.4938160534700344</v>
      </c>
    </row>
    <row r="12" spans="1:41" ht="15">
      <c r="A12" s="181" t="s">
        <v>41</v>
      </c>
      <c r="B12" s="150">
        <v>4781928.2499999991</v>
      </c>
      <c r="C12" s="269">
        <v>4793703.4800000004</v>
      </c>
      <c r="D12" s="151">
        <f>(C12/B12-1)*100</f>
        <v>0.2462443889659216</v>
      </c>
      <c r="E12" s="151">
        <f>B12/B$23*100</f>
        <v>10.253405754196852</v>
      </c>
      <c r="F12" s="151">
        <f>C12/C$23*100</f>
        <v>10.733453923298088</v>
      </c>
    </row>
    <row r="13" spans="1:41" ht="15">
      <c r="A13" s="181" t="s">
        <v>317</v>
      </c>
      <c r="B13" s="150">
        <v>4242120.3600000003</v>
      </c>
      <c r="C13" s="150">
        <v>4124749.3900000006</v>
      </c>
      <c r="D13" s="151">
        <f t="shared" ref="D13:D22" si="0">(C13/B13-1)*100</f>
        <v>-2.7667996199900347</v>
      </c>
      <c r="E13" s="151">
        <f t="shared" ref="E13:E22" si="1">B13/B$23*100</f>
        <v>9.0959502182450418</v>
      </c>
      <c r="F13" s="151">
        <f t="shared" ref="F13:F22" si="2">C13/C$23*100</f>
        <v>9.2356166182220552</v>
      </c>
    </row>
    <row r="14" spans="1:41" ht="15">
      <c r="A14" s="181" t="s">
        <v>263</v>
      </c>
      <c r="B14" s="150">
        <v>4783363.75</v>
      </c>
      <c r="C14" s="150">
        <v>5583491.3200000003</v>
      </c>
      <c r="D14" s="151">
        <f t="shared" si="0"/>
        <v>16.72729927762655</v>
      </c>
      <c r="E14" s="151">
        <f t="shared" si="1"/>
        <v>10.256483751856091</v>
      </c>
      <c r="F14" s="151">
        <f t="shared" si="2"/>
        <v>12.501846863159507</v>
      </c>
    </row>
    <row r="15" spans="1:41" ht="15">
      <c r="A15" s="182" t="s">
        <v>33</v>
      </c>
      <c r="B15" s="68">
        <v>1700071.1799999997</v>
      </c>
      <c r="C15" s="150">
        <v>0</v>
      </c>
      <c r="D15" s="151">
        <f t="shared" si="0"/>
        <v>-100</v>
      </c>
      <c r="E15" s="151">
        <f t="shared" si="1"/>
        <v>3.6452909178543678</v>
      </c>
      <c r="F15" s="151">
        <f t="shared" si="2"/>
        <v>0</v>
      </c>
    </row>
    <row r="16" spans="1:41" ht="15">
      <c r="A16" s="181" t="s">
        <v>271</v>
      </c>
      <c r="B16" s="150">
        <v>2849608.6867260011</v>
      </c>
      <c r="C16" s="150">
        <v>2441714.8745310013</v>
      </c>
      <c r="D16" s="151">
        <f t="shared" si="0"/>
        <v>-14.314028943519297</v>
      </c>
      <c r="E16" s="151">
        <f t="shared" si="1"/>
        <v>6.1101280860259077</v>
      </c>
      <c r="F16" s="151">
        <f t="shared" si="2"/>
        <v>5.4671788125722935</v>
      </c>
    </row>
    <row r="17" spans="1:6" ht="15">
      <c r="A17" s="181" t="s">
        <v>314</v>
      </c>
      <c r="B17" s="150">
        <v>4891762.0000000056</v>
      </c>
      <c r="C17" s="150">
        <v>4004880.8200000133</v>
      </c>
      <c r="D17" s="151">
        <f t="shared" si="0"/>
        <v>-18.130096680909482</v>
      </c>
      <c r="E17" s="151">
        <f t="shared" si="1"/>
        <v>10.488911170710596</v>
      </c>
      <c r="F17" s="151">
        <f t="shared" si="2"/>
        <v>8.9672220922956214</v>
      </c>
    </row>
    <row r="18" spans="1:6" ht="15">
      <c r="A18" s="181" t="s">
        <v>306</v>
      </c>
      <c r="B18" s="150">
        <v>4524758.050767797</v>
      </c>
      <c r="C18" s="150">
        <v>4589676.7030871557</v>
      </c>
      <c r="D18" s="151">
        <f t="shared" si="0"/>
        <v>1.4347430645124337</v>
      </c>
      <c r="E18" s="151">
        <f t="shared" si="1"/>
        <v>9.7019816711158455</v>
      </c>
      <c r="F18" s="151">
        <f t="shared" si="2"/>
        <v>10.276622995342352</v>
      </c>
    </row>
    <row r="19" spans="1:6" ht="15">
      <c r="A19" s="181" t="s">
        <v>272</v>
      </c>
      <c r="B19" s="150">
        <v>6029740.3600000003</v>
      </c>
      <c r="C19" s="150">
        <v>6383561.5329000112</v>
      </c>
      <c r="D19" s="151">
        <f t="shared" si="0"/>
        <v>5.8679338043671647</v>
      </c>
      <c r="E19" s="151">
        <f t="shared" si="1"/>
        <v>12.928963228073739</v>
      </c>
      <c r="F19" s="151">
        <f t="shared" si="2"/>
        <v>14.293262790613904</v>
      </c>
    </row>
    <row r="20" spans="1:6" ht="15">
      <c r="A20" s="181" t="s">
        <v>264</v>
      </c>
      <c r="B20" s="150">
        <v>1008784.82</v>
      </c>
      <c r="C20" s="150">
        <v>1706614.370000001</v>
      </c>
      <c r="D20" s="151">
        <f t="shared" si="0"/>
        <v>69.1752627681294</v>
      </c>
      <c r="E20" s="151">
        <f t="shared" si="1"/>
        <v>2.1630353985621671</v>
      </c>
      <c r="F20" s="151">
        <f t="shared" si="2"/>
        <v>3.8212348305768389</v>
      </c>
    </row>
    <row r="21" spans="1:6" ht="15">
      <c r="A21" s="181" t="s">
        <v>265</v>
      </c>
      <c r="B21" s="68">
        <v>5016064.1899999836</v>
      </c>
      <c r="C21" s="150">
        <v>5162664.209999973</v>
      </c>
      <c r="D21" s="151">
        <f t="shared" si="0"/>
        <v>2.9226105258431723</v>
      </c>
      <c r="E21" s="151">
        <f t="shared" si="1"/>
        <v>10.755439801750812</v>
      </c>
      <c r="F21" s="151">
        <f t="shared" si="2"/>
        <v>11.559584077464638</v>
      </c>
    </row>
    <row r="22" spans="1:6" ht="15.75" thickBot="1">
      <c r="A22" s="239" t="s">
        <v>266</v>
      </c>
      <c r="B22" s="256">
        <v>2619492.2200000002</v>
      </c>
      <c r="C22" s="256">
        <v>2970050.4499999997</v>
      </c>
      <c r="D22" s="240">
        <f t="shared" si="0"/>
        <v>13.382678800244708</v>
      </c>
      <c r="E22" s="240">
        <f t="shared" si="1"/>
        <v>5.6167125890318186</v>
      </c>
      <c r="F22" s="240">
        <f t="shared" si="2"/>
        <v>6.6501609429846802</v>
      </c>
    </row>
    <row r="23" spans="1:6" ht="15" thickBot="1">
      <c r="A23" s="357" t="s">
        <v>8</v>
      </c>
      <c r="B23" s="354">
        <v>46637462.367493786</v>
      </c>
      <c r="C23" s="354">
        <v>44661331.890518151</v>
      </c>
      <c r="D23" s="377">
        <f>(C23/B23-1)*100</f>
        <v>-4.2372169853585167</v>
      </c>
      <c r="E23" s="377">
        <f>SUM(E11:E22)</f>
        <v>100.00000000000001</v>
      </c>
      <c r="F23" s="377">
        <f>SUM(F11:F22)</f>
        <v>100.00000000000001</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K26"/>
  <sheetViews>
    <sheetView topLeftCell="A4" zoomScaleNormal="100" workbookViewId="0">
      <selection activeCell="E11" sqref="E11:E23"/>
    </sheetView>
  </sheetViews>
  <sheetFormatPr defaultColWidth="9.140625" defaultRowHeight="12.75"/>
  <cols>
    <col min="1" max="1" width="23.85546875" style="11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9" bestFit="1" customWidth="1"/>
    <col min="11" max="11" width="14" style="259" bestFit="1" customWidth="1"/>
    <col min="12" max="16384" width="9.140625" style="111"/>
  </cols>
  <sheetData>
    <row r="2" spans="1:11" ht="15.75" customHeight="1">
      <c r="A2" s="530" t="s">
        <v>311</v>
      </c>
      <c r="B2" s="530"/>
      <c r="C2" s="530"/>
      <c r="D2" s="530"/>
      <c r="E2" s="530"/>
      <c r="F2" s="530"/>
      <c r="G2" s="530"/>
      <c r="H2" s="530"/>
    </row>
    <row r="3" spans="1:11" ht="15.75">
      <c r="A3" s="527" t="s">
        <v>218</v>
      </c>
      <c r="B3" s="527"/>
      <c r="C3" s="527"/>
      <c r="D3" s="527"/>
      <c r="E3" s="527"/>
      <c r="F3" s="527"/>
      <c r="G3" s="527"/>
      <c r="H3" s="527"/>
    </row>
    <row r="5" spans="1:11" ht="14.25" customHeight="1">
      <c r="A5" s="322"/>
      <c r="B5" s="322"/>
      <c r="C5" s="310"/>
      <c r="D5" s="386"/>
      <c r="E5" s="342"/>
      <c r="F5" s="379" t="s">
        <v>224</v>
      </c>
      <c r="G5" s="532" t="s">
        <v>11</v>
      </c>
      <c r="H5" s="533"/>
    </row>
    <row r="6" spans="1:11">
      <c r="A6" s="387" t="s">
        <v>270</v>
      </c>
      <c r="B6" s="322" t="s">
        <v>216</v>
      </c>
      <c r="C6" s="380" t="s">
        <v>261</v>
      </c>
      <c r="D6" s="322" t="s">
        <v>216</v>
      </c>
      <c r="E6" s="388" t="s">
        <v>315</v>
      </c>
      <c r="F6" s="322" t="s">
        <v>225</v>
      </c>
      <c r="G6" s="532" t="s">
        <v>14</v>
      </c>
      <c r="H6" s="533"/>
    </row>
    <row r="7" spans="1:11" ht="15" customHeight="1">
      <c r="A7" s="389" t="s">
        <v>34</v>
      </c>
      <c r="B7" s="313" t="s">
        <v>217</v>
      </c>
      <c r="C7" s="390" t="s">
        <v>262</v>
      </c>
      <c r="D7" s="313" t="s">
        <v>217</v>
      </c>
      <c r="E7" s="391" t="s">
        <v>316</v>
      </c>
      <c r="F7" s="313" t="s">
        <v>226</v>
      </c>
      <c r="G7" s="528" t="s">
        <v>17</v>
      </c>
      <c r="H7" s="529"/>
    </row>
    <row r="8" spans="1:11">
      <c r="A8" s="313"/>
      <c r="B8" s="313"/>
      <c r="C8" s="310"/>
      <c r="D8" s="386"/>
      <c r="E8" s="342"/>
      <c r="F8" s="313" t="s">
        <v>18</v>
      </c>
      <c r="G8" s="528" t="s">
        <v>18</v>
      </c>
      <c r="H8" s="529"/>
    </row>
    <row r="9" spans="1:11" ht="13.5" thickBot="1">
      <c r="A9" s="65" t="str">
        <f>' F4'!A10</f>
        <v>Janar - Qershor / January - June</v>
      </c>
      <c r="B9" s="541">
        <v>2019</v>
      </c>
      <c r="C9" s="541"/>
      <c r="D9" s="541">
        <v>2020</v>
      </c>
      <c r="E9" s="541"/>
      <c r="F9" s="66" t="s">
        <v>452</v>
      </c>
      <c r="G9" s="66">
        <v>2019</v>
      </c>
      <c r="H9" s="225">
        <v>2020</v>
      </c>
    </row>
    <row r="10" spans="1:11" ht="15.75" thickBot="1">
      <c r="A10" s="524" t="s">
        <v>343</v>
      </c>
      <c r="B10" s="524"/>
      <c r="C10" s="524"/>
      <c r="D10" s="524"/>
      <c r="E10" s="524"/>
      <c r="F10" s="524"/>
      <c r="G10" s="524"/>
      <c r="H10" s="524"/>
    </row>
    <row r="11" spans="1:11" ht="15">
      <c r="A11" s="180" t="s">
        <v>320</v>
      </c>
      <c r="B11" s="150">
        <v>907</v>
      </c>
      <c r="C11" s="150">
        <v>975686.42</v>
      </c>
      <c r="D11" s="150">
        <v>760</v>
      </c>
      <c r="E11" s="150">
        <v>1026909.3700000001</v>
      </c>
      <c r="F11" s="151">
        <f>(E11/C11-1)*100</f>
        <v>5.2499398321030233</v>
      </c>
      <c r="G11" s="151">
        <f>C11/C$24*100</f>
        <v>4.3781562096023148</v>
      </c>
      <c r="H11" s="151">
        <f>E11/E$24*100</f>
        <v>4.8162877205589494</v>
      </c>
    </row>
    <row r="12" spans="1:11" ht="15">
      <c r="A12" s="181" t="s">
        <v>41</v>
      </c>
      <c r="B12" s="150">
        <v>10384</v>
      </c>
      <c r="C12" s="150">
        <v>2681690.1100000003</v>
      </c>
      <c r="D12" s="150">
        <v>8729</v>
      </c>
      <c r="E12" s="150">
        <v>2051353.1099999999</v>
      </c>
      <c r="F12" s="151">
        <f>(E12/C12-1)*100</f>
        <v>-23.505214030863552</v>
      </c>
      <c r="G12" s="151">
        <f>C12/C$24*100</f>
        <v>12.033434069242878</v>
      </c>
      <c r="H12" s="151">
        <f t="shared" ref="H12:H23" si="0">E12/E$24*100</f>
        <v>9.6210114376728395</v>
      </c>
    </row>
    <row r="13" spans="1:11" ht="15">
      <c r="A13" s="181" t="s">
        <v>317</v>
      </c>
      <c r="B13" s="152">
        <v>1057</v>
      </c>
      <c r="C13" s="152">
        <v>1798808.4200000002</v>
      </c>
      <c r="D13" s="152">
        <v>865</v>
      </c>
      <c r="E13" s="152">
        <v>1100853.8699999999</v>
      </c>
      <c r="F13" s="151">
        <f t="shared" ref="F13:F23" si="1">(E13/C13-1)*100</f>
        <v>-38.800938567988261</v>
      </c>
      <c r="G13" s="151">
        <f t="shared" ref="G13:G23" si="2">C13/C$24*100</f>
        <v>8.071716580730854</v>
      </c>
      <c r="H13" s="151">
        <f t="shared" si="0"/>
        <v>5.1630933859438803</v>
      </c>
    </row>
    <row r="14" spans="1:11" s="112" customFormat="1" ht="15">
      <c r="A14" s="181" t="s">
        <v>263</v>
      </c>
      <c r="B14" s="150">
        <v>12494</v>
      </c>
      <c r="C14" s="150">
        <v>2665588.15</v>
      </c>
      <c r="D14" s="150">
        <v>10516</v>
      </c>
      <c r="E14" s="150">
        <v>2163854.04</v>
      </c>
      <c r="F14" s="151">
        <f t="shared" si="1"/>
        <v>-18.822641824844546</v>
      </c>
      <c r="G14" s="151">
        <f t="shared" si="2"/>
        <v>11.961180428405312</v>
      </c>
      <c r="H14" s="151">
        <f t="shared" si="0"/>
        <v>10.148649867644963</v>
      </c>
      <c r="J14" s="268"/>
      <c r="K14" s="268"/>
    </row>
    <row r="15" spans="1:11" s="112" customFormat="1" ht="15">
      <c r="A15" s="182" t="s">
        <v>33</v>
      </c>
      <c r="B15" s="152">
        <v>1816</v>
      </c>
      <c r="C15" s="152">
        <v>822701.53999999992</v>
      </c>
      <c r="D15" s="152">
        <v>964</v>
      </c>
      <c r="E15" s="152">
        <v>2526218.4700000002</v>
      </c>
      <c r="F15" s="151">
        <f t="shared" si="1"/>
        <v>207.06378281484686</v>
      </c>
      <c r="G15" s="151">
        <f t="shared" si="2"/>
        <v>3.691673658838448</v>
      </c>
      <c r="H15" s="151">
        <f t="shared" si="0"/>
        <v>11.848168253163584</v>
      </c>
      <c r="J15" s="268"/>
      <c r="K15" s="268"/>
    </row>
    <row r="16" spans="1:11" s="112" customFormat="1" ht="15">
      <c r="A16" s="181" t="s">
        <v>271</v>
      </c>
      <c r="B16" s="152">
        <v>4389</v>
      </c>
      <c r="C16" s="152">
        <v>1294979.3900000001</v>
      </c>
      <c r="D16" s="152">
        <v>3866</v>
      </c>
      <c r="E16" s="152">
        <v>1305616.92</v>
      </c>
      <c r="F16" s="151">
        <f t="shared" si="1"/>
        <v>0.82144396135908071</v>
      </c>
      <c r="G16" s="151">
        <f t="shared" si="2"/>
        <v>5.8109059851786373</v>
      </c>
      <c r="H16" s="151">
        <f t="shared" si="0"/>
        <v>6.1234485956146205</v>
      </c>
      <c r="J16" s="268"/>
      <c r="K16" s="268"/>
    </row>
    <row r="17" spans="1:11" s="63" customFormat="1" ht="15">
      <c r="A17" s="181" t="s">
        <v>314</v>
      </c>
      <c r="B17" s="150">
        <v>2512</v>
      </c>
      <c r="C17" s="150">
        <v>1366545.54</v>
      </c>
      <c r="D17" s="150">
        <v>4182</v>
      </c>
      <c r="E17" s="150">
        <v>1415289.9200000002</v>
      </c>
      <c r="F17" s="151">
        <f t="shared" si="1"/>
        <v>3.5669780898776482</v>
      </c>
      <c r="G17" s="151">
        <f t="shared" si="2"/>
        <v>6.1320417287916626</v>
      </c>
      <c r="H17" s="151">
        <f t="shared" si="0"/>
        <v>6.6378238059380621</v>
      </c>
      <c r="J17" s="76"/>
      <c r="K17" s="76"/>
    </row>
    <row r="18" spans="1:11" s="112" customFormat="1" ht="15">
      <c r="A18" s="181" t="s">
        <v>306</v>
      </c>
      <c r="B18" s="152">
        <v>6066</v>
      </c>
      <c r="C18" s="152">
        <v>1309854</v>
      </c>
      <c r="D18" s="152">
        <v>6304</v>
      </c>
      <c r="E18" s="152">
        <v>1690676</v>
      </c>
      <c r="F18" s="151">
        <f t="shared" si="1"/>
        <v>29.073621945651951</v>
      </c>
      <c r="G18" s="151">
        <f t="shared" si="2"/>
        <v>5.8776521905187842</v>
      </c>
      <c r="H18" s="151">
        <f t="shared" si="0"/>
        <v>7.9294067189626682</v>
      </c>
      <c r="J18" s="268"/>
      <c r="K18" s="268"/>
    </row>
    <row r="19" spans="1:11" s="112" customFormat="1" ht="15">
      <c r="A19" s="181" t="s">
        <v>272</v>
      </c>
      <c r="B19" s="152">
        <v>10486</v>
      </c>
      <c r="C19" s="152">
        <v>2199034.7799999998</v>
      </c>
      <c r="D19" s="152">
        <v>8973</v>
      </c>
      <c r="E19" s="152">
        <v>2529637.3899999997</v>
      </c>
      <c r="F19" s="151">
        <f t="shared" si="1"/>
        <v>15.033987320564336</v>
      </c>
      <c r="G19" s="151">
        <f t="shared" si="2"/>
        <v>9.8676353179010725</v>
      </c>
      <c r="H19" s="151">
        <f t="shared" si="0"/>
        <v>11.864203263549721</v>
      </c>
      <c r="J19" s="268"/>
      <c r="K19" s="268"/>
    </row>
    <row r="20" spans="1:11" s="112" customFormat="1" ht="15">
      <c r="A20" s="181" t="s">
        <v>264</v>
      </c>
      <c r="B20" s="152">
        <v>358</v>
      </c>
      <c r="C20" s="152">
        <v>291424.96999999997</v>
      </c>
      <c r="D20" s="152">
        <v>371</v>
      </c>
      <c r="E20" s="152">
        <v>463358.28</v>
      </c>
      <c r="F20" s="151">
        <f t="shared" si="1"/>
        <v>58.997453100878786</v>
      </c>
      <c r="G20" s="151">
        <f t="shared" si="2"/>
        <v>1.3076988834575234</v>
      </c>
      <c r="H20" s="151">
        <f t="shared" si="0"/>
        <v>2.1731876827487855</v>
      </c>
      <c r="J20" s="268"/>
      <c r="K20" s="268"/>
    </row>
    <row r="21" spans="1:11" ht="15">
      <c r="A21" s="181" t="s">
        <v>265</v>
      </c>
      <c r="B21" s="150">
        <v>11219</v>
      </c>
      <c r="C21" s="150">
        <v>2026069.8200000003</v>
      </c>
      <c r="D21" s="150">
        <v>9006</v>
      </c>
      <c r="E21" s="152">
        <v>1556625.8600000003</v>
      </c>
      <c r="F21" s="151">
        <f t="shared" si="1"/>
        <v>-23.170176830332522</v>
      </c>
      <c r="G21" s="151">
        <f t="shared" si="2"/>
        <v>9.0914970032286035</v>
      </c>
      <c r="H21" s="151">
        <f t="shared" si="0"/>
        <v>7.3007007570906817</v>
      </c>
    </row>
    <row r="22" spans="1:11" ht="15">
      <c r="A22" s="181" t="s">
        <v>266</v>
      </c>
      <c r="B22" s="150">
        <v>3097</v>
      </c>
      <c r="C22" s="150">
        <v>1650091</v>
      </c>
      <c r="D22" s="150">
        <v>2543</v>
      </c>
      <c r="E22" s="150">
        <v>1158528.78</v>
      </c>
      <c r="F22" s="151">
        <f t="shared" si="1"/>
        <v>-29.790006732961992</v>
      </c>
      <c r="G22" s="151">
        <f t="shared" si="2"/>
        <v>7.404383221874598</v>
      </c>
      <c r="H22" s="151">
        <f t="shared" si="0"/>
        <v>5.4335933627990363</v>
      </c>
    </row>
    <row r="23" spans="1:11" ht="15.75" thickBot="1">
      <c r="A23" s="183" t="s">
        <v>273</v>
      </c>
      <c r="B23" s="238">
        <v>1442</v>
      </c>
      <c r="C23" s="238">
        <v>3202852.68</v>
      </c>
      <c r="D23" s="238">
        <v>1263</v>
      </c>
      <c r="E23" s="238">
        <v>2332673.1599999997</v>
      </c>
      <c r="F23" s="151">
        <f t="shared" si="1"/>
        <v>-27.168889953439891</v>
      </c>
      <c r="G23" s="151">
        <f t="shared" si="2"/>
        <v>14.372024722229316</v>
      </c>
      <c r="H23" s="151">
        <f t="shared" si="0"/>
        <v>10.940425148312201</v>
      </c>
    </row>
    <row r="24" spans="1:11" ht="15" thickBot="1">
      <c r="A24" s="367" t="s">
        <v>8</v>
      </c>
      <c r="B24" s="392">
        <v>66227</v>
      </c>
      <c r="C24" s="392">
        <v>22285326.82</v>
      </c>
      <c r="D24" s="392">
        <v>58342</v>
      </c>
      <c r="E24" s="392">
        <v>21321595.170000002</v>
      </c>
      <c r="F24" s="393">
        <f>(E24/C24-1)*100</f>
        <v>-4.3245120782123614</v>
      </c>
      <c r="G24" s="394">
        <f>SUM(G11:G23)</f>
        <v>100</v>
      </c>
      <c r="H24" s="394">
        <f>SUM(H11:H23)</f>
        <v>99.999999999999986</v>
      </c>
    </row>
    <row r="26" spans="1:11">
      <c r="D26" s="484"/>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topLeftCell="A4" zoomScale="80" zoomScaleNormal="80" workbookViewId="0">
      <selection activeCell="B10" sqref="B10:D21"/>
    </sheetView>
  </sheetViews>
  <sheetFormatPr defaultRowHeight="12.75"/>
  <cols>
    <col min="1" max="1" width="21.42578125" bestFit="1" customWidth="1"/>
    <col min="2" max="3" width="21.140625" customWidth="1"/>
    <col min="4" max="4" width="12.42578125" bestFit="1" customWidth="1"/>
    <col min="5" max="5" width="21.140625" customWidth="1"/>
  </cols>
  <sheetData>
    <row r="1" spans="1:6" s="11" customFormat="1"/>
    <row r="2" spans="1:6" s="11" customFormat="1" ht="15.75" customHeight="1">
      <c r="A2" s="543" t="s">
        <v>183</v>
      </c>
      <c r="B2" s="543"/>
      <c r="C2" s="543"/>
      <c r="D2" s="543"/>
      <c r="E2" s="543"/>
    </row>
    <row r="3" spans="1:6" s="11" customFormat="1" ht="15.75">
      <c r="A3" s="544" t="s">
        <v>184</v>
      </c>
      <c r="B3" s="544"/>
      <c r="C3" s="544"/>
      <c r="D3" s="544"/>
      <c r="E3" s="544"/>
    </row>
    <row r="4" spans="1:6" s="11" customFormat="1" ht="13.5" thickBot="1"/>
    <row r="5" spans="1:6" s="11" customFormat="1" ht="15.75" customHeight="1">
      <c r="A5" s="408"/>
      <c r="B5" s="545" t="s">
        <v>274</v>
      </c>
      <c r="C5" s="546"/>
      <c r="D5" s="546"/>
      <c r="E5" s="547"/>
    </row>
    <row r="6" spans="1:6" s="11" customFormat="1" ht="15">
      <c r="A6" s="407"/>
      <c r="B6" s="548" t="s">
        <v>275</v>
      </c>
      <c r="C6" s="549"/>
      <c r="D6" s="549"/>
      <c r="E6" s="550"/>
    </row>
    <row r="7" spans="1:6" s="11" customFormat="1" ht="82.5" thickBot="1">
      <c r="A7" s="409" t="s">
        <v>276</v>
      </c>
      <c r="B7" s="410" t="s">
        <v>123</v>
      </c>
      <c r="C7" s="410" t="s">
        <v>124</v>
      </c>
      <c r="D7" s="411" t="s">
        <v>121</v>
      </c>
      <c r="E7" s="412" t="s">
        <v>175</v>
      </c>
    </row>
    <row r="8" spans="1:6" s="11" customFormat="1" ht="15.75" customHeight="1" thickBot="1">
      <c r="A8" s="551" t="str">
        <f>' F4'!A10</f>
        <v>Janar - Qershor / January - June</v>
      </c>
      <c r="B8" s="551"/>
      <c r="C8" s="551"/>
      <c r="D8" s="551"/>
      <c r="E8" s="429">
        <v>2020</v>
      </c>
    </row>
    <row r="9" spans="1:6" s="11" customFormat="1" ht="15.75" thickBot="1">
      <c r="A9" s="542" t="s">
        <v>344</v>
      </c>
      <c r="B9" s="542" t="s">
        <v>256</v>
      </c>
      <c r="C9" s="542"/>
      <c r="D9" s="542"/>
      <c r="E9" s="542"/>
    </row>
    <row r="10" spans="1:6" s="11" customFormat="1" ht="15">
      <c r="A10" s="180" t="s">
        <v>350</v>
      </c>
      <c r="B10" s="270">
        <v>2529941.5199999996</v>
      </c>
      <c r="C10" s="270">
        <v>370283.22000000009</v>
      </c>
      <c r="D10" s="56">
        <v>2900224.7399999998</v>
      </c>
      <c r="E10" s="459">
        <v>12.767397467273522</v>
      </c>
      <c r="F10" s="458"/>
    </row>
    <row r="11" spans="1:6" s="11" customFormat="1" ht="15">
      <c r="A11" s="181" t="s">
        <v>41</v>
      </c>
      <c r="B11" s="270">
        <v>2564330.31</v>
      </c>
      <c r="C11" s="270">
        <v>2229373.17</v>
      </c>
      <c r="D11" s="56">
        <v>4793703.4800000004</v>
      </c>
      <c r="E11" s="459">
        <v>46.506280150644606</v>
      </c>
    </row>
    <row r="12" spans="1:6" s="11" customFormat="1" ht="15.75" customHeight="1">
      <c r="A12" s="181" t="s">
        <v>317</v>
      </c>
      <c r="B12" s="270">
        <v>3083496.2199999997</v>
      </c>
      <c r="C12" s="270">
        <v>1041253.1700000003</v>
      </c>
      <c r="D12" s="56">
        <v>4124749.39</v>
      </c>
      <c r="E12" s="459">
        <v>25.244034765467298</v>
      </c>
    </row>
    <row r="13" spans="1:6" s="11" customFormat="1" ht="15">
      <c r="A13" s="181" t="s">
        <v>263</v>
      </c>
      <c r="B13" s="270">
        <v>2134018.67</v>
      </c>
      <c r="C13" s="270">
        <v>3449472.6500000004</v>
      </c>
      <c r="D13" s="56">
        <v>5583491.3200000003</v>
      </c>
      <c r="E13" s="459">
        <v>61.779851571435771</v>
      </c>
    </row>
    <row r="14" spans="1:6" s="11" customFormat="1" ht="15">
      <c r="A14" s="182" t="s">
        <v>33</v>
      </c>
      <c r="B14" s="270">
        <v>0</v>
      </c>
      <c r="C14" s="270">
        <v>0</v>
      </c>
      <c r="D14" s="56">
        <v>0</v>
      </c>
      <c r="E14" s="459" t="e">
        <v>#DIV/0!</v>
      </c>
    </row>
    <row r="15" spans="1:6" s="11" customFormat="1" ht="15">
      <c r="A15" s="181" t="s">
        <v>271</v>
      </c>
      <c r="B15" s="270">
        <v>1811361.7299369997</v>
      </c>
      <c r="C15" s="270">
        <v>630353.14459400158</v>
      </c>
      <c r="D15" s="56">
        <v>2441714.8745310013</v>
      </c>
      <c r="E15" s="459">
        <v>25.816001334516109</v>
      </c>
    </row>
    <row r="16" spans="1:6" s="63" customFormat="1" ht="15">
      <c r="A16" s="181" t="s">
        <v>314</v>
      </c>
      <c r="B16" s="270">
        <v>2804798.2400000137</v>
      </c>
      <c r="C16" s="270">
        <v>1200082.58</v>
      </c>
      <c r="D16" s="56">
        <v>4004880.8200000138</v>
      </c>
      <c r="E16" s="459">
        <v>29.965500446527543</v>
      </c>
    </row>
    <row r="17" spans="1:5" s="11" customFormat="1" ht="15">
      <c r="A17" s="181" t="s">
        <v>306</v>
      </c>
      <c r="B17" s="270">
        <v>2674084.769248304</v>
      </c>
      <c r="C17" s="270">
        <v>1915591.9338388522</v>
      </c>
      <c r="D17" s="56">
        <v>4589676.7030871566</v>
      </c>
      <c r="E17" s="459">
        <v>41.736968805457835</v>
      </c>
    </row>
    <row r="18" spans="1:5" s="11" customFormat="1" ht="15">
      <c r="A18" s="181" t="s">
        <v>272</v>
      </c>
      <c r="B18" s="270">
        <v>2895702.58290001</v>
      </c>
      <c r="C18" s="270">
        <v>3487858.95</v>
      </c>
      <c r="D18" s="56">
        <v>6383561.5329000102</v>
      </c>
      <c r="E18" s="459">
        <v>54.63813471561366</v>
      </c>
    </row>
    <row r="19" spans="1:5" s="11" customFormat="1" ht="15">
      <c r="A19" s="181" t="s">
        <v>264</v>
      </c>
      <c r="B19" s="270">
        <v>1203477.330000001</v>
      </c>
      <c r="C19" s="270">
        <v>503137.04000000004</v>
      </c>
      <c r="D19" s="56">
        <v>1706614.370000001</v>
      </c>
      <c r="E19" s="459">
        <v>29.481589329404262</v>
      </c>
    </row>
    <row r="20" spans="1:5" s="11" customFormat="1" ht="15">
      <c r="A20" s="181" t="s">
        <v>265</v>
      </c>
      <c r="B20" s="270">
        <v>2482282.1700000009</v>
      </c>
      <c r="C20" s="270">
        <v>2680382.0399999712</v>
      </c>
      <c r="D20" s="56">
        <v>5162664.209999972</v>
      </c>
      <c r="E20" s="459">
        <v>51.918581782021143</v>
      </c>
    </row>
    <row r="21" spans="1:5" s="11" customFormat="1" ht="15.75" thickBot="1">
      <c r="A21" s="239" t="s">
        <v>266</v>
      </c>
      <c r="B21" s="270">
        <v>1903112.2099999997</v>
      </c>
      <c r="C21" s="270">
        <v>1066938.24</v>
      </c>
      <c r="D21" s="56">
        <v>2970050.4499999997</v>
      </c>
      <c r="E21" s="460">
        <v>35.923236253444792</v>
      </c>
    </row>
    <row r="22" spans="1:5" s="11" customFormat="1" ht="15" thickBot="1">
      <c r="A22" s="395" t="s">
        <v>121</v>
      </c>
      <c r="B22" s="396">
        <v>26086605.752085332</v>
      </c>
      <c r="C22" s="396">
        <v>18574726.138432819</v>
      </c>
      <c r="D22" s="430">
        <v>44661331.890518166</v>
      </c>
      <c r="E22" s="461">
        <v>41.590175107107207</v>
      </c>
    </row>
    <row r="23" spans="1:5" s="11" customFormat="1"/>
    <row r="24" spans="1:5" s="11" customFormat="1">
      <c r="B24" s="302"/>
      <c r="D24" s="11">
        <f>B22/D22</f>
        <v>0.58409824892892759</v>
      </c>
    </row>
    <row r="25" spans="1:5" s="11" customFormat="1">
      <c r="D25" s="11">
        <f>C22/D22</f>
        <v>0.41590175107107208</v>
      </c>
    </row>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topLeftCell="A4" zoomScaleNormal="100" workbookViewId="0">
      <selection activeCell="B11" sqref="B11:C23"/>
    </sheetView>
  </sheetViews>
  <sheetFormatPr defaultColWidth="9.140625" defaultRowHeight="12"/>
  <cols>
    <col min="1" max="1" width="28" style="63" customWidth="1"/>
    <col min="2" max="3" width="15.42578125" style="63" bestFit="1" customWidth="1"/>
    <col min="4" max="4" width="13" style="63" customWidth="1"/>
    <col min="5" max="5" width="9.5703125" style="63" customWidth="1"/>
    <col min="6" max="6" width="8.140625" style="63" customWidth="1"/>
    <col min="7" max="16384" width="9.140625" style="63"/>
  </cols>
  <sheetData>
    <row r="1" spans="1:45" s="60" customFormat="1" ht="14.25" customHeight="1">
      <c r="A1" s="530"/>
      <c r="B1" s="530"/>
      <c r="C1" s="530"/>
      <c r="D1" s="530"/>
      <c r="E1" s="530"/>
      <c r="F1" s="530"/>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530" t="s">
        <v>185</v>
      </c>
      <c r="B2" s="530"/>
      <c r="C2" s="530"/>
      <c r="D2" s="530"/>
      <c r="E2" s="530"/>
      <c r="F2" s="53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75">
      <c r="A3" s="527" t="s">
        <v>186</v>
      </c>
      <c r="B3" s="527"/>
      <c r="C3" s="527"/>
      <c r="D3" s="527"/>
      <c r="E3" s="527"/>
      <c r="F3" s="527"/>
    </row>
    <row r="4" spans="1:45">
      <c r="A4" s="64"/>
      <c r="B4" s="62"/>
      <c r="C4" s="62"/>
      <c r="D4" s="62"/>
      <c r="E4" s="62"/>
      <c r="F4" s="62"/>
    </row>
    <row r="5" spans="1:45" ht="12" customHeight="1">
      <c r="A5" s="322"/>
      <c r="B5" s="310"/>
      <c r="C5" s="342"/>
      <c r="D5" s="322" t="s">
        <v>49</v>
      </c>
      <c r="E5" s="532" t="s">
        <v>11</v>
      </c>
      <c r="F5" s="533"/>
    </row>
    <row r="6" spans="1:45" ht="14.25" customHeight="1">
      <c r="A6" s="320" t="s">
        <v>270</v>
      </c>
      <c r="B6" s="536" t="s">
        <v>261</v>
      </c>
      <c r="C6" s="537"/>
      <c r="D6" s="322" t="s">
        <v>13</v>
      </c>
      <c r="E6" s="532" t="s">
        <v>13</v>
      </c>
      <c r="F6" s="533"/>
    </row>
    <row r="7" spans="1:45" ht="15" customHeight="1">
      <c r="A7" s="374" t="s">
        <v>34</v>
      </c>
      <c r="B7" s="538" t="s">
        <v>262</v>
      </c>
      <c r="C7" s="539"/>
      <c r="D7" s="313" t="s">
        <v>50</v>
      </c>
      <c r="E7" s="528" t="s">
        <v>17</v>
      </c>
      <c r="F7" s="529"/>
    </row>
    <row r="8" spans="1:45" ht="12" customHeight="1">
      <c r="A8" s="313"/>
      <c r="B8" s="310"/>
      <c r="C8" s="342"/>
      <c r="D8" s="313" t="s">
        <v>18</v>
      </c>
      <c r="E8" s="528" t="s">
        <v>18</v>
      </c>
      <c r="F8" s="529"/>
    </row>
    <row r="9" spans="1:45" ht="12.75" thickBot="1">
      <c r="A9" s="65" t="str">
        <f>' F4'!A10</f>
        <v>Janar - Qershor / January - June</v>
      </c>
      <c r="B9" s="66">
        <v>2019</v>
      </c>
      <c r="C9" s="225">
        <v>2020</v>
      </c>
      <c r="D9" s="66" t="s">
        <v>452</v>
      </c>
      <c r="E9" s="66">
        <v>2019</v>
      </c>
      <c r="F9" s="225">
        <v>2020</v>
      </c>
    </row>
    <row r="10" spans="1:45" ht="15.75" thickBot="1">
      <c r="A10" s="524" t="s">
        <v>334</v>
      </c>
      <c r="B10" s="524"/>
      <c r="C10" s="524"/>
      <c r="D10" s="524"/>
      <c r="E10" s="524"/>
      <c r="F10" s="524"/>
    </row>
    <row r="11" spans="1:45" ht="15">
      <c r="A11" s="180" t="s">
        <v>320</v>
      </c>
      <c r="B11" s="150">
        <v>3889560.0900000003</v>
      </c>
      <c r="C11" s="150">
        <v>2628896.9699999997</v>
      </c>
      <c r="D11" s="151">
        <f>(C11/B11-1)*100</f>
        <v>-32.411457615506343</v>
      </c>
      <c r="E11" s="151">
        <f>B11/B$23*100</f>
        <v>13.026401034515226</v>
      </c>
      <c r="F11" s="151">
        <f>C11/C$23*100</f>
        <v>9.0700132680047076</v>
      </c>
    </row>
    <row r="12" spans="1:45" ht="15">
      <c r="A12" s="181" t="s">
        <v>41</v>
      </c>
      <c r="B12" s="150">
        <v>2574880.5499999998</v>
      </c>
      <c r="C12" s="150">
        <v>2973727.4899999998</v>
      </c>
      <c r="D12" s="151">
        <f>(C12/B12-1)*100</f>
        <v>15.489920105225853</v>
      </c>
      <c r="E12" s="151">
        <f>B12/B$23*100</f>
        <v>8.6234499234264632</v>
      </c>
      <c r="F12" s="151">
        <f>C12/C$23*100</f>
        <v>10.259720368474669</v>
      </c>
    </row>
    <row r="13" spans="1:45" ht="15">
      <c r="A13" s="181" t="s">
        <v>317</v>
      </c>
      <c r="B13" s="150">
        <v>2948610.14</v>
      </c>
      <c r="C13" s="150">
        <v>3249304.0900000003</v>
      </c>
      <c r="D13" s="151">
        <f>(C13/B13-1)*100</f>
        <v>10.197819844708267</v>
      </c>
      <c r="E13" s="151">
        <f t="shared" ref="E13:F22" si="0">B13/B$23*100</f>
        <v>9.8750957150216134</v>
      </c>
      <c r="F13" s="151">
        <f t="shared" si="0"/>
        <v>11.210493048756479</v>
      </c>
    </row>
    <row r="14" spans="1:45" ht="15">
      <c r="A14" s="181" t="s">
        <v>263</v>
      </c>
      <c r="B14" s="150">
        <v>2077502.91</v>
      </c>
      <c r="C14" s="150">
        <v>2527632.6</v>
      </c>
      <c r="D14" s="151">
        <f>(C14/B14-1)*100</f>
        <v>21.666862069521731</v>
      </c>
      <c r="E14" s="151">
        <f t="shared" si="0"/>
        <v>6.9576984105758823</v>
      </c>
      <c r="F14" s="151">
        <f t="shared" si="0"/>
        <v>8.7206389144422189</v>
      </c>
    </row>
    <row r="15" spans="1:45" ht="15">
      <c r="A15" s="182" t="s">
        <v>33</v>
      </c>
      <c r="B15" s="150">
        <v>1347754.86</v>
      </c>
      <c r="C15" s="150">
        <v>0</v>
      </c>
      <c r="D15" s="151">
        <f>(C15/B15-1)*100</f>
        <v>-100</v>
      </c>
      <c r="E15" s="151">
        <f t="shared" si="0"/>
        <v>4.5137226052154711</v>
      </c>
      <c r="F15" s="151">
        <f t="shared" si="0"/>
        <v>0</v>
      </c>
    </row>
    <row r="16" spans="1:45" ht="15">
      <c r="A16" s="181" t="s">
        <v>271</v>
      </c>
      <c r="B16" s="150">
        <v>2094790.8954370001</v>
      </c>
      <c r="C16" s="150">
        <v>1835222.8395459999</v>
      </c>
      <c r="D16" s="151">
        <f t="shared" ref="D16:D22" si="1">(C16/B16-1)*100</f>
        <v>-12.391120109238917</v>
      </c>
      <c r="E16" s="151">
        <f t="shared" si="0"/>
        <v>7.0155970485118822</v>
      </c>
      <c r="F16" s="151">
        <f t="shared" si="0"/>
        <v>6.331741294687367</v>
      </c>
    </row>
    <row r="17" spans="1:6" ht="15">
      <c r="A17" s="181" t="s">
        <v>314</v>
      </c>
      <c r="B17" s="150">
        <v>3456065.5200000056</v>
      </c>
      <c r="C17" s="150">
        <v>3013985.2400000133</v>
      </c>
      <c r="D17" s="151">
        <f t="shared" si="1"/>
        <v>-12.7914322642816</v>
      </c>
      <c r="E17" s="151">
        <f t="shared" si="0"/>
        <v>11.574598263908161</v>
      </c>
      <c r="F17" s="151">
        <f t="shared" si="0"/>
        <v>10.398614486732995</v>
      </c>
    </row>
    <row r="18" spans="1:6" ht="15">
      <c r="A18" s="181" t="s">
        <v>306</v>
      </c>
      <c r="B18" s="68">
        <v>2947127.6107677966</v>
      </c>
      <c r="C18" s="150">
        <v>3001766.7192483041</v>
      </c>
      <c r="D18" s="151">
        <f t="shared" si="1"/>
        <v>1.8539783713767521</v>
      </c>
      <c r="E18" s="151">
        <f t="shared" si="0"/>
        <v>9.8701306238860571</v>
      </c>
      <c r="F18" s="151">
        <f t="shared" si="0"/>
        <v>10.356459108793862</v>
      </c>
    </row>
    <row r="19" spans="1:6" ht="15">
      <c r="A19" s="181" t="s">
        <v>272</v>
      </c>
      <c r="B19" s="150">
        <v>3642745.1500000004</v>
      </c>
      <c r="C19" s="150">
        <v>3649970.3229000103</v>
      </c>
      <c r="D19" s="151">
        <f t="shared" si="1"/>
        <v>0.19834417733037846</v>
      </c>
      <c r="E19" s="151">
        <f t="shared" si="0"/>
        <v>12.199801029538875</v>
      </c>
      <c r="F19" s="151">
        <f t="shared" si="0"/>
        <v>12.592840128126637</v>
      </c>
    </row>
    <row r="20" spans="1:6" ht="15">
      <c r="A20" s="181" t="s">
        <v>264</v>
      </c>
      <c r="B20" s="150">
        <v>574689.78</v>
      </c>
      <c r="C20" s="150">
        <v>1250391.0300000012</v>
      </c>
      <c r="D20" s="151">
        <f t="shared" si="1"/>
        <v>117.57669503014326</v>
      </c>
      <c r="E20" s="151">
        <f t="shared" si="0"/>
        <v>1.9246751230207444</v>
      </c>
      <c r="F20" s="151">
        <f t="shared" si="0"/>
        <v>4.3140006480718354</v>
      </c>
    </row>
    <row r="21" spans="1:6" ht="15">
      <c r="A21" s="181" t="s">
        <v>265</v>
      </c>
      <c r="B21" s="150">
        <v>2606992.6599999992</v>
      </c>
      <c r="C21" s="150">
        <v>2836269.7100000014</v>
      </c>
      <c r="D21" s="151">
        <f t="shared" si="1"/>
        <v>8.7946948803454781</v>
      </c>
      <c r="E21" s="151">
        <f t="shared" si="0"/>
        <v>8.7309955618136712</v>
      </c>
      <c r="F21" s="151">
        <f t="shared" si="0"/>
        <v>9.7854743624052638</v>
      </c>
    </row>
    <row r="22" spans="1:6" ht="15.75" thickBot="1">
      <c r="A22" s="239" t="s">
        <v>266</v>
      </c>
      <c r="B22" s="169">
        <v>1698333.6099999999</v>
      </c>
      <c r="C22" s="169">
        <v>2017321.68</v>
      </c>
      <c r="D22" s="240">
        <f t="shared" si="1"/>
        <v>18.782415193443658</v>
      </c>
      <c r="E22" s="240">
        <f t="shared" si="0"/>
        <v>5.6878346605659393</v>
      </c>
      <c r="F22" s="240">
        <f t="shared" si="0"/>
        <v>6.9600043715039739</v>
      </c>
    </row>
    <row r="23" spans="1:6" ht="15" thickBot="1">
      <c r="A23" s="357" t="s">
        <v>8</v>
      </c>
      <c r="B23" s="392">
        <v>29859053.776204806</v>
      </c>
      <c r="C23" s="392">
        <v>28984488.691694327</v>
      </c>
      <c r="D23" s="397">
        <f>(C23/B23-1)*100</f>
        <v>-2.9289778941603117</v>
      </c>
      <c r="E23" s="397">
        <f>SUM(E11:E22)</f>
        <v>99.999999999999986</v>
      </c>
      <c r="F23" s="377">
        <f>SUM(F11:F22)</f>
        <v>100.00000000000001</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H24"/>
  <sheetViews>
    <sheetView topLeftCell="A4" zoomScaleNormal="100" workbookViewId="0">
      <selection activeCell="B11" sqref="B11:C24"/>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7" width="9.140625" style="111"/>
    <col min="8" max="8" width="14" style="259" bestFit="1" customWidth="1"/>
    <col min="9" max="16384" width="9.140625" style="111"/>
  </cols>
  <sheetData>
    <row r="2" spans="1:8" ht="15.75" customHeight="1">
      <c r="A2" s="530" t="s">
        <v>187</v>
      </c>
      <c r="B2" s="530"/>
      <c r="C2" s="530"/>
      <c r="D2" s="530"/>
      <c r="E2" s="530"/>
      <c r="F2" s="530"/>
    </row>
    <row r="3" spans="1:8" ht="15.75">
      <c r="A3" s="527" t="s">
        <v>188</v>
      </c>
      <c r="B3" s="527"/>
      <c r="C3" s="527"/>
      <c r="D3" s="527"/>
      <c r="E3" s="527"/>
      <c r="F3" s="527"/>
    </row>
    <row r="4" spans="1:8" ht="15.75">
      <c r="A4" s="192"/>
      <c r="B4" s="192"/>
      <c r="C4" s="192"/>
      <c r="D4" s="192"/>
      <c r="E4" s="192"/>
      <c r="F4" s="192"/>
    </row>
    <row r="5" spans="1:8">
      <c r="A5" s="322"/>
      <c r="B5" s="310"/>
      <c r="C5" s="342"/>
      <c r="D5" s="322" t="s">
        <v>49</v>
      </c>
      <c r="E5" s="532" t="s">
        <v>11</v>
      </c>
      <c r="F5" s="533"/>
    </row>
    <row r="6" spans="1:8" ht="14.25">
      <c r="A6" s="320" t="s">
        <v>270</v>
      </c>
      <c r="B6" s="536" t="s">
        <v>261</v>
      </c>
      <c r="C6" s="537"/>
      <c r="D6" s="322" t="s">
        <v>13</v>
      </c>
      <c r="E6" s="532" t="s">
        <v>13</v>
      </c>
      <c r="F6" s="533"/>
    </row>
    <row r="7" spans="1:8" ht="15">
      <c r="A7" s="374" t="s">
        <v>34</v>
      </c>
      <c r="B7" s="538" t="s">
        <v>262</v>
      </c>
      <c r="C7" s="539"/>
      <c r="D7" s="313" t="s">
        <v>50</v>
      </c>
      <c r="E7" s="528" t="s">
        <v>17</v>
      </c>
      <c r="F7" s="529"/>
    </row>
    <row r="8" spans="1:8">
      <c r="A8" s="313"/>
      <c r="B8" s="310"/>
      <c r="C8" s="342"/>
      <c r="D8" s="313" t="s">
        <v>18</v>
      </c>
      <c r="E8" s="528" t="s">
        <v>18</v>
      </c>
      <c r="F8" s="529"/>
    </row>
    <row r="9" spans="1:8" ht="13.5" thickBot="1">
      <c r="A9" s="65" t="str">
        <f>' F4'!A10</f>
        <v>Janar - Qershor / January - June</v>
      </c>
      <c r="B9" s="66">
        <v>2019</v>
      </c>
      <c r="C9" s="225">
        <v>2020</v>
      </c>
      <c r="D9" s="66" t="s">
        <v>452</v>
      </c>
      <c r="E9" s="66">
        <v>2019</v>
      </c>
      <c r="F9" s="225">
        <v>2020</v>
      </c>
    </row>
    <row r="10" spans="1:8" ht="15.75" thickBot="1">
      <c r="A10" s="524" t="s">
        <v>335</v>
      </c>
      <c r="B10" s="524"/>
      <c r="C10" s="524"/>
      <c r="D10" s="524"/>
      <c r="E10" s="524"/>
      <c r="F10" s="524"/>
    </row>
    <row r="11" spans="1:8" ht="15">
      <c r="A11" s="180" t="s">
        <v>320</v>
      </c>
      <c r="B11" s="150">
        <v>971843.92</v>
      </c>
      <c r="C11" s="150">
        <v>826748.77</v>
      </c>
      <c r="D11" s="151">
        <f>(C11/B11-1)*100</f>
        <v>-14.929881950591406</v>
      </c>
      <c r="E11" s="151">
        <f>B11/B$24*100</f>
        <v>5.8212064443502332</v>
      </c>
      <c r="F11" s="151">
        <f>C11/C$24*100</f>
        <v>5.0424434209834859</v>
      </c>
    </row>
    <row r="12" spans="1:8" ht="15">
      <c r="A12" s="181" t="s">
        <v>41</v>
      </c>
      <c r="B12" s="150">
        <v>1493176.8900000001</v>
      </c>
      <c r="C12" s="150">
        <v>1118031.57</v>
      </c>
      <c r="D12" s="151">
        <f>(C12/B12-1)*100</f>
        <v>-25.123970409158957</v>
      </c>
      <c r="E12" s="151">
        <f>B12/B$24*100</f>
        <v>8.9439165649385757</v>
      </c>
      <c r="F12" s="151">
        <f>C12/C$24*100</f>
        <v>6.8190133921799942</v>
      </c>
    </row>
    <row r="13" spans="1:8" ht="16.5" customHeight="1">
      <c r="A13" s="181" t="s">
        <v>317</v>
      </c>
      <c r="B13" s="150">
        <v>1795128.9800000002</v>
      </c>
      <c r="C13" s="150">
        <v>1085088.6300000001</v>
      </c>
      <c r="D13" s="151">
        <f t="shared" ref="D13" si="0">(C13/B13-1)*100</f>
        <v>-39.553723320761044</v>
      </c>
      <c r="E13" s="151">
        <f t="shared" ref="E13:E23" si="1">B13/B$24*100</f>
        <v>10.752566509667377</v>
      </c>
      <c r="F13" s="151">
        <f t="shared" ref="F13:F23" si="2">C13/C$24*100</f>
        <v>6.6180903099831463</v>
      </c>
    </row>
    <row r="14" spans="1:8" s="112" customFormat="1" ht="15">
      <c r="A14" s="181" t="s">
        <v>263</v>
      </c>
      <c r="B14" s="152">
        <v>1242675.92</v>
      </c>
      <c r="C14" s="152">
        <v>1110906.0799999998</v>
      </c>
      <c r="D14" s="151">
        <f t="shared" ref="D14:D24" si="3">(C14/B14-1)*100</f>
        <v>-10.603717178329175</v>
      </c>
      <c r="E14" s="151">
        <f t="shared" si="1"/>
        <v>7.443451489353202</v>
      </c>
      <c r="F14" s="151">
        <f t="shared" si="2"/>
        <v>6.7755541437655271</v>
      </c>
      <c r="H14" s="268"/>
    </row>
    <row r="15" spans="1:8" s="112" customFormat="1" ht="15">
      <c r="A15" s="182" t="s">
        <v>33</v>
      </c>
      <c r="B15" s="152">
        <v>692128.59</v>
      </c>
      <c r="C15" s="152">
        <v>2460675.5099999998</v>
      </c>
      <c r="D15" s="151">
        <f t="shared" si="3"/>
        <v>255.52288195463794</v>
      </c>
      <c r="E15" s="151">
        <f t="shared" si="1"/>
        <v>4.1457515198809292</v>
      </c>
      <c r="F15" s="151">
        <f t="shared" si="2"/>
        <v>15.007965523280648</v>
      </c>
      <c r="H15" s="268"/>
    </row>
    <row r="16" spans="1:8" ht="15">
      <c r="A16" s="181" t="s">
        <v>271</v>
      </c>
      <c r="B16" s="150">
        <v>1013918.25</v>
      </c>
      <c r="C16" s="150">
        <v>1017463.45</v>
      </c>
      <c r="D16" s="151">
        <f t="shared" si="3"/>
        <v>0.34965343606350174</v>
      </c>
      <c r="E16" s="151">
        <f t="shared" si="1"/>
        <v>6.0732256790208767</v>
      </c>
      <c r="F16" s="151">
        <f t="shared" si="2"/>
        <v>6.2056359388882543</v>
      </c>
    </row>
    <row r="17" spans="1:8" s="63" customFormat="1" ht="15">
      <c r="A17" s="181" t="s">
        <v>314</v>
      </c>
      <c r="B17" s="150">
        <v>1139400.31</v>
      </c>
      <c r="C17" s="150">
        <v>942513.25</v>
      </c>
      <c r="D17" s="151">
        <f t="shared" si="3"/>
        <v>-17.279884714091398</v>
      </c>
      <c r="E17" s="151">
        <f t="shared" si="1"/>
        <v>6.8248453180286957</v>
      </c>
      <c r="F17" s="151">
        <f t="shared" si="2"/>
        <v>5.7485053611295527</v>
      </c>
      <c r="H17" s="76"/>
    </row>
    <row r="18" spans="1:8" ht="15">
      <c r="A18" s="181" t="s">
        <v>306</v>
      </c>
      <c r="B18" s="150">
        <v>800125</v>
      </c>
      <c r="C18" s="150">
        <v>1156342</v>
      </c>
      <c r="D18" s="151">
        <f t="shared" si="3"/>
        <v>44.520168723636935</v>
      </c>
      <c r="E18" s="151">
        <f t="shared" si="1"/>
        <v>4.7926346097691592</v>
      </c>
      <c r="F18" s="151">
        <f t="shared" si="2"/>
        <v>7.0526734624677889</v>
      </c>
    </row>
    <row r="19" spans="1:8" ht="15">
      <c r="A19" s="181" t="s">
        <v>272</v>
      </c>
      <c r="B19" s="150">
        <v>1381240.4500000002</v>
      </c>
      <c r="C19" s="150">
        <v>1916752</v>
      </c>
      <c r="D19" s="151">
        <f t="shared" si="3"/>
        <v>38.770335027474736</v>
      </c>
      <c r="E19" s="151">
        <f t="shared" si="1"/>
        <v>8.2734332574074401</v>
      </c>
      <c r="F19" s="151">
        <f t="shared" si="2"/>
        <v>11.690508486703813</v>
      </c>
    </row>
    <row r="20" spans="1:8" ht="15">
      <c r="A20" s="181" t="s">
        <v>264</v>
      </c>
      <c r="B20" s="150">
        <v>252380.6</v>
      </c>
      <c r="C20" s="150">
        <v>444385.28000000003</v>
      </c>
      <c r="D20" s="151">
        <f t="shared" si="3"/>
        <v>76.077432259056366</v>
      </c>
      <c r="E20" s="151">
        <f t="shared" si="1"/>
        <v>1.5117237911505157</v>
      </c>
      <c r="F20" s="151">
        <f t="shared" si="2"/>
        <v>2.7103610102956721</v>
      </c>
    </row>
    <row r="21" spans="1:8" ht="15">
      <c r="A21" s="181" t="s">
        <v>265</v>
      </c>
      <c r="B21" s="150">
        <v>1407472.8199999998</v>
      </c>
      <c r="C21" s="150">
        <v>1052274.54</v>
      </c>
      <c r="D21" s="151">
        <f t="shared" si="3"/>
        <v>-25.236599595578678</v>
      </c>
      <c r="E21" s="151">
        <f t="shared" si="1"/>
        <v>8.4305614115811878</v>
      </c>
      <c r="F21" s="151">
        <f t="shared" si="2"/>
        <v>6.4179530999379937</v>
      </c>
    </row>
    <row r="22" spans="1:8" ht="15">
      <c r="A22" s="181" t="s">
        <v>266</v>
      </c>
      <c r="B22" s="150">
        <v>1302544</v>
      </c>
      <c r="C22" s="150">
        <v>931942.41999999993</v>
      </c>
      <c r="D22" s="151">
        <f t="shared" si="3"/>
        <v>-28.45213520618114</v>
      </c>
      <c r="E22" s="151">
        <f t="shared" si="1"/>
        <v>7.8020527481920441</v>
      </c>
      <c r="F22" s="151">
        <f t="shared" si="2"/>
        <v>5.6840325561832143</v>
      </c>
    </row>
    <row r="23" spans="1:8" ht="15.75" thickBot="1">
      <c r="A23" s="239" t="s">
        <v>267</v>
      </c>
      <c r="B23" s="238">
        <v>3202852.68</v>
      </c>
      <c r="C23" s="238">
        <v>2332673.1599999997</v>
      </c>
      <c r="D23" s="151">
        <f t="shared" si="3"/>
        <v>-27.168889953439891</v>
      </c>
      <c r="E23" s="151">
        <f t="shared" si="1"/>
        <v>19.184630656659778</v>
      </c>
      <c r="F23" s="151">
        <f t="shared" si="2"/>
        <v>14.227263294200917</v>
      </c>
    </row>
    <row r="24" spans="1:8" ht="15" thickBot="1">
      <c r="A24" s="357" t="s">
        <v>8</v>
      </c>
      <c r="B24" s="392">
        <v>16694888.409999998</v>
      </c>
      <c r="C24" s="392">
        <v>16395796.659999998</v>
      </c>
      <c r="D24" s="397">
        <f t="shared" si="3"/>
        <v>-1.7915169161648814</v>
      </c>
      <c r="E24" s="397">
        <f>SUM(E11:E23)</f>
        <v>100</v>
      </c>
      <c r="F24" s="377">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4" zoomScaleNormal="100" workbookViewId="0">
      <selection activeCell="B10" sqref="B10:G21"/>
    </sheetView>
  </sheetViews>
  <sheetFormatPr defaultColWidth="9.140625"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30" t="s">
        <v>189</v>
      </c>
      <c r="B2" s="530"/>
      <c r="C2" s="530"/>
      <c r="D2" s="530"/>
      <c r="E2" s="530"/>
      <c r="F2" s="530"/>
      <c r="G2" s="530"/>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27" t="s">
        <v>190</v>
      </c>
      <c r="C3" s="527"/>
      <c r="D3" s="527"/>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13"/>
      <c r="B5" s="552" t="s">
        <v>274</v>
      </c>
      <c r="C5" s="552" t="s">
        <v>122</v>
      </c>
      <c r="D5" s="552" t="s">
        <v>122</v>
      </c>
      <c r="E5" s="552" t="s">
        <v>122</v>
      </c>
      <c r="F5" s="552"/>
      <c r="G5" s="552"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98"/>
      <c r="B6" s="553" t="s">
        <v>262</v>
      </c>
      <c r="C6" s="553"/>
      <c r="D6" s="553"/>
      <c r="E6" s="553"/>
      <c r="F6" s="553"/>
      <c r="G6" s="553"/>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14" t="s">
        <v>277</v>
      </c>
      <c r="B7" s="415" t="s">
        <v>258</v>
      </c>
      <c r="C7" s="416" t="s">
        <v>278</v>
      </c>
      <c r="D7" s="417" t="s">
        <v>166</v>
      </c>
      <c r="E7" s="417" t="s">
        <v>174</v>
      </c>
      <c r="F7" s="417" t="s">
        <v>289</v>
      </c>
      <c r="G7" s="416"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54" t="str">
        <f>' F4'!A10</f>
        <v>Janar - Qershor / January - June</v>
      </c>
      <c r="B8" s="554"/>
      <c r="C8" s="554"/>
      <c r="D8" s="554"/>
      <c r="E8" s="554"/>
      <c r="F8" s="554"/>
      <c r="G8" s="429">
        <v>2020</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24" t="s">
        <v>345</v>
      </c>
      <c r="B9" s="524"/>
      <c r="C9" s="524"/>
      <c r="D9" s="524"/>
      <c r="E9" s="524"/>
      <c r="F9" s="524"/>
      <c r="G9" s="524"/>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80" t="s">
        <v>320</v>
      </c>
      <c r="B10" s="424">
        <v>2305679.21</v>
      </c>
      <c r="C10" s="424">
        <v>70671.899999999994</v>
      </c>
      <c r="D10" s="424">
        <v>153590.41</v>
      </c>
      <c r="E10" s="424">
        <v>98823.290000000008</v>
      </c>
      <c r="F10" s="424">
        <v>132.16</v>
      </c>
      <c r="G10" s="424">
        <v>2628896.9700000002</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1" t="s">
        <v>41</v>
      </c>
      <c r="B11" s="424">
        <v>2370150.2000000002</v>
      </c>
      <c r="C11" s="424">
        <v>70034.95</v>
      </c>
      <c r="D11" s="424">
        <v>124145.15999999999</v>
      </c>
      <c r="E11" s="424">
        <v>329529.47000000003</v>
      </c>
      <c r="F11" s="424">
        <v>79867.709999999992</v>
      </c>
      <c r="G11" s="424">
        <v>2973727.4900000007</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317</v>
      </c>
      <c r="B12" s="424">
        <v>2774970.58</v>
      </c>
      <c r="C12" s="424">
        <v>111119.49000000002</v>
      </c>
      <c r="D12" s="424">
        <v>197406.15</v>
      </c>
      <c r="E12" s="424">
        <v>163998.88999999998</v>
      </c>
      <c r="F12" s="424">
        <v>1808.98</v>
      </c>
      <c r="G12" s="424">
        <v>3249304.0900000003</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1" t="s">
        <v>263</v>
      </c>
      <c r="B13" s="424">
        <v>1919159.69</v>
      </c>
      <c r="C13" s="424">
        <v>78466.760000000009</v>
      </c>
      <c r="D13" s="424">
        <v>136392.22</v>
      </c>
      <c r="E13" s="424">
        <v>393521.24</v>
      </c>
      <c r="F13" s="424">
        <v>92.69</v>
      </c>
      <c r="G13" s="424">
        <v>2527632.6</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2" t="s">
        <v>33</v>
      </c>
      <c r="B14" s="424">
        <v>0</v>
      </c>
      <c r="C14" s="424">
        <v>0</v>
      </c>
      <c r="D14" s="424">
        <v>0</v>
      </c>
      <c r="E14" s="424">
        <v>0</v>
      </c>
      <c r="F14" s="424">
        <v>0</v>
      </c>
      <c r="G14" s="424">
        <v>0</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1" t="s">
        <v>271</v>
      </c>
      <c r="B15" s="424">
        <v>1621891.2827999997</v>
      </c>
      <c r="C15" s="424">
        <v>62965.773136999996</v>
      </c>
      <c r="D15" s="424">
        <v>126504.674</v>
      </c>
      <c r="E15" s="424">
        <v>23861.109608999999</v>
      </c>
      <c r="F15" s="424">
        <v>0</v>
      </c>
      <c r="G15" s="424">
        <v>1835222.8395459997</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1" t="s">
        <v>314</v>
      </c>
      <c r="B16" s="150">
        <v>2527715.4900000137</v>
      </c>
      <c r="C16" s="150">
        <v>94732.06</v>
      </c>
      <c r="D16" s="150">
        <v>182350.69</v>
      </c>
      <c r="E16" s="150">
        <v>208631.31</v>
      </c>
      <c r="F16" s="150">
        <v>555.69000000000005</v>
      </c>
      <c r="G16" s="424">
        <v>3013985.2400000137</v>
      </c>
    </row>
    <row r="17" spans="1:137" ht="15">
      <c r="A17" s="181" t="s">
        <v>306</v>
      </c>
      <c r="B17" s="150">
        <v>2397787.1247372879</v>
      </c>
      <c r="C17" s="150">
        <v>102000.06541694856</v>
      </c>
      <c r="D17" s="150">
        <v>174297.5790940678</v>
      </c>
      <c r="E17" s="150">
        <v>327077.30000000005</v>
      </c>
      <c r="F17" s="150">
        <v>604.65000000000009</v>
      </c>
      <c r="G17" s="424">
        <v>3001766.7192483037</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1" t="s">
        <v>272</v>
      </c>
      <c r="B18" s="424">
        <v>2617912.23290001</v>
      </c>
      <c r="C18" s="424">
        <v>95098.310000000012</v>
      </c>
      <c r="D18" s="424">
        <v>182692.04</v>
      </c>
      <c r="E18" s="424">
        <v>535850.18000000005</v>
      </c>
      <c r="F18" s="424">
        <v>218417.56</v>
      </c>
      <c r="G18" s="424">
        <v>3649970.3229000103</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1" t="s">
        <v>264</v>
      </c>
      <c r="B19" s="424">
        <v>1088281.1500000011</v>
      </c>
      <c r="C19" s="424">
        <v>46643.550000000017</v>
      </c>
      <c r="D19" s="424">
        <v>68552.63</v>
      </c>
      <c r="E19" s="424">
        <v>46913.700000000004</v>
      </c>
      <c r="F19" s="424">
        <v>0</v>
      </c>
      <c r="G19" s="424">
        <v>1250391.030000001</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1" t="s">
        <v>265</v>
      </c>
      <c r="B20" s="424">
        <v>2253037.0900000008</v>
      </c>
      <c r="C20" s="424">
        <v>67432.070000000007</v>
      </c>
      <c r="D20" s="424">
        <v>161813.01</v>
      </c>
      <c r="E20" s="424">
        <v>339119.93999999994</v>
      </c>
      <c r="F20" s="424">
        <v>14867.6</v>
      </c>
      <c r="G20" s="424">
        <v>2836269.7100000009</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9" t="s">
        <v>266</v>
      </c>
      <c r="B21" s="238">
        <v>1709363.21</v>
      </c>
      <c r="C21" s="238">
        <v>69373.84</v>
      </c>
      <c r="D21" s="238">
        <v>124375.16</v>
      </c>
      <c r="E21" s="238">
        <v>114209.47</v>
      </c>
      <c r="F21" s="238">
        <v>0</v>
      </c>
      <c r="G21" s="424">
        <v>2017321.68</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57" t="s">
        <v>121</v>
      </c>
      <c r="B22" s="392">
        <v>23585947.260437313</v>
      </c>
      <c r="C22" s="392">
        <v>868538.76855394861</v>
      </c>
      <c r="D22" s="392">
        <v>1632119.7230940675</v>
      </c>
      <c r="E22" s="392">
        <v>2581535.8996090004</v>
      </c>
      <c r="F22" s="392">
        <v>316347.03999999998</v>
      </c>
      <c r="G22" s="392">
        <v>28984488.691694327</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zoomScaleNormal="100" workbookViewId="0">
      <selection activeCell="A24" sqref="A24"/>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5" s="60" customFormat="1" ht="14.25" customHeight="1">
      <c r="A2" s="530" t="s">
        <v>455</v>
      </c>
      <c r="B2" s="530"/>
      <c r="C2" s="530"/>
      <c r="D2" s="530"/>
      <c r="E2" s="530"/>
      <c r="F2" s="53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7" t="s">
        <v>191</v>
      </c>
      <c r="B3" s="527"/>
      <c r="C3" s="527"/>
      <c r="D3" s="527"/>
      <c r="E3" s="527"/>
      <c r="F3" s="52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2"/>
      <c r="B5" s="310"/>
      <c r="C5" s="342"/>
      <c r="D5" s="322" t="s">
        <v>49</v>
      </c>
      <c r="E5" s="532" t="s">
        <v>11</v>
      </c>
      <c r="F5" s="533"/>
    </row>
    <row r="6" spans="1:45" ht="12" customHeight="1">
      <c r="A6" s="320" t="s">
        <v>270</v>
      </c>
      <c r="B6" s="536" t="s">
        <v>261</v>
      </c>
      <c r="C6" s="537"/>
      <c r="D6" s="322" t="s">
        <v>13</v>
      </c>
      <c r="E6" s="532" t="s">
        <v>13</v>
      </c>
      <c r="F6" s="533"/>
    </row>
    <row r="7" spans="1:45" ht="12" customHeight="1">
      <c r="A7" s="374" t="s">
        <v>34</v>
      </c>
      <c r="B7" s="538" t="s">
        <v>262</v>
      </c>
      <c r="C7" s="539"/>
      <c r="D7" s="313" t="s">
        <v>50</v>
      </c>
      <c r="E7" s="528" t="s">
        <v>17</v>
      </c>
      <c r="F7" s="529"/>
    </row>
    <row r="8" spans="1:45" ht="12" customHeight="1">
      <c r="A8" s="313"/>
      <c r="B8" s="310"/>
      <c r="C8" s="342"/>
      <c r="D8" s="313" t="s">
        <v>18</v>
      </c>
      <c r="E8" s="528" t="s">
        <v>18</v>
      </c>
      <c r="F8" s="529"/>
    </row>
    <row r="9" spans="1:45" ht="12.75" thickBot="1">
      <c r="A9" s="65" t="str">
        <f>' F4'!A10</f>
        <v>Janar - Qershor / January - June</v>
      </c>
      <c r="B9" s="66">
        <v>2019</v>
      </c>
      <c r="C9" s="225">
        <v>2020</v>
      </c>
      <c r="D9" s="66" t="s">
        <v>452</v>
      </c>
      <c r="E9" s="66">
        <v>2019</v>
      </c>
      <c r="F9" s="225">
        <v>2020</v>
      </c>
    </row>
    <row r="10" spans="1:45" ht="15.75" thickBot="1">
      <c r="A10" s="524" t="s">
        <v>334</v>
      </c>
      <c r="B10" s="524"/>
      <c r="C10" s="524"/>
      <c r="D10" s="524"/>
      <c r="E10" s="524"/>
      <c r="F10" s="524"/>
    </row>
    <row r="11" spans="1:45" ht="15">
      <c r="A11" s="180" t="s">
        <v>320</v>
      </c>
      <c r="B11" s="150">
        <v>3296129.71</v>
      </c>
      <c r="C11" s="150">
        <v>2305679.21</v>
      </c>
      <c r="D11" s="151">
        <f>(C11/B11-1)*100</f>
        <v>-30.048893312514689</v>
      </c>
      <c r="E11" s="151">
        <f>B11/B$23*100</f>
        <v>14.245133499377644</v>
      </c>
      <c r="F11" s="151">
        <f>C11/C$23*100</f>
        <v>9.7756481202156706</v>
      </c>
    </row>
    <row r="12" spans="1:45" ht="15">
      <c r="A12" s="181" t="s">
        <v>41</v>
      </c>
      <c r="B12" s="150">
        <v>1940216.1400000001</v>
      </c>
      <c r="C12" s="150">
        <v>2370150.2000000002</v>
      </c>
      <c r="D12" s="151">
        <f t="shared" ref="D12:D22" si="0">(C12/B12-1)*100</f>
        <v>22.159080688814402</v>
      </c>
      <c r="E12" s="151">
        <f t="shared" ref="E12:E22" si="1">B12/B$23*100</f>
        <v>8.385179092951164</v>
      </c>
      <c r="F12" s="151">
        <f t="shared" ref="F12:F22" si="2">C12/C$23*100</f>
        <v>10.048993045853418</v>
      </c>
    </row>
    <row r="13" spans="1:45" ht="15">
      <c r="A13" s="181" t="s">
        <v>317</v>
      </c>
      <c r="B13" s="152">
        <v>2443119.2799999998</v>
      </c>
      <c r="C13" s="150">
        <v>2774970.58</v>
      </c>
      <c r="D13" s="151">
        <f t="shared" si="0"/>
        <v>13.583098570610929</v>
      </c>
      <c r="E13" s="151">
        <f t="shared" si="1"/>
        <v>10.558613695607077</v>
      </c>
      <c r="F13" s="151">
        <f t="shared" si="2"/>
        <v>11.765355655885362</v>
      </c>
    </row>
    <row r="14" spans="1:45" ht="15">
      <c r="A14" s="181" t="s">
        <v>263</v>
      </c>
      <c r="B14" s="150">
        <v>1419622.18</v>
      </c>
      <c r="C14" s="150">
        <v>1919159.69</v>
      </c>
      <c r="D14" s="151">
        <f t="shared" si="0"/>
        <v>35.188060389419952</v>
      </c>
      <c r="E14" s="151">
        <f t="shared" si="1"/>
        <v>6.1352887331541082</v>
      </c>
      <c r="F14" s="151">
        <f t="shared" si="2"/>
        <v>8.1368777298131558</v>
      </c>
    </row>
    <row r="15" spans="1:45" ht="15">
      <c r="A15" s="182" t="s">
        <v>33</v>
      </c>
      <c r="B15" s="150">
        <v>1077244.97</v>
      </c>
      <c r="C15" s="150">
        <v>0</v>
      </c>
      <c r="D15" s="151">
        <f t="shared" si="0"/>
        <v>-100</v>
      </c>
      <c r="E15" s="151">
        <f t="shared" si="1"/>
        <v>4.6556112044459148</v>
      </c>
      <c r="F15" s="151">
        <f t="shared" si="2"/>
        <v>0</v>
      </c>
    </row>
    <row r="16" spans="1:45" ht="15">
      <c r="A16" s="181" t="s">
        <v>271</v>
      </c>
      <c r="B16" s="150">
        <v>1701201.7154000001</v>
      </c>
      <c r="C16" s="150">
        <v>1621891.2827999997</v>
      </c>
      <c r="D16" s="151">
        <f t="shared" si="0"/>
        <v>-4.6620240199647505</v>
      </c>
      <c r="E16" s="151">
        <f t="shared" si="1"/>
        <v>7.3522123452002308</v>
      </c>
      <c r="F16" s="151">
        <f t="shared" si="2"/>
        <v>6.8765153457310308</v>
      </c>
    </row>
    <row r="17" spans="1:6" ht="15">
      <c r="A17" s="181" t="s">
        <v>314</v>
      </c>
      <c r="B17" s="150">
        <v>2746638.2600000058</v>
      </c>
      <c r="C17" s="150">
        <v>2527715.4900000137</v>
      </c>
      <c r="D17" s="151">
        <f t="shared" si="0"/>
        <v>-7.9705716325378706</v>
      </c>
      <c r="E17" s="151">
        <f t="shared" si="1"/>
        <v>11.870354667625749</v>
      </c>
      <c r="F17" s="151">
        <f t="shared" si="2"/>
        <v>10.717040371916555</v>
      </c>
    </row>
    <row r="18" spans="1:6" ht="15">
      <c r="A18" s="181" t="s">
        <v>306</v>
      </c>
      <c r="B18" s="150">
        <v>2238685.2400847459</v>
      </c>
      <c r="C18" s="150">
        <v>2397787.1247372879</v>
      </c>
      <c r="D18" s="151">
        <f t="shared" si="0"/>
        <v>7.1069340970202344</v>
      </c>
      <c r="E18" s="151">
        <f t="shared" si="1"/>
        <v>9.6750956163352857</v>
      </c>
      <c r="F18" s="151">
        <f t="shared" si="2"/>
        <v>10.166168431824222</v>
      </c>
    </row>
    <row r="19" spans="1:6" ht="15">
      <c r="A19" s="181" t="s">
        <v>272</v>
      </c>
      <c r="B19" s="150">
        <v>2532531.4700000002</v>
      </c>
      <c r="C19" s="150">
        <v>2617912.23290001</v>
      </c>
      <c r="D19" s="151">
        <f t="shared" si="0"/>
        <v>3.3713603922169488</v>
      </c>
      <c r="E19" s="151">
        <f t="shared" si="1"/>
        <v>10.945033131455592</v>
      </c>
      <c r="F19" s="151">
        <f t="shared" si="2"/>
        <v>11.099457672795078</v>
      </c>
    </row>
    <row r="20" spans="1:6" ht="15">
      <c r="A20" s="181" t="s">
        <v>264</v>
      </c>
      <c r="B20" s="150">
        <v>437517.37</v>
      </c>
      <c r="C20" s="150">
        <v>1088281.1500000011</v>
      </c>
      <c r="D20" s="151">
        <f t="shared" si="0"/>
        <v>148.74010145014381</v>
      </c>
      <c r="E20" s="151">
        <f t="shared" si="1"/>
        <v>1.890851966486053</v>
      </c>
      <c r="F20" s="151">
        <f t="shared" si="2"/>
        <v>4.6141082992476044</v>
      </c>
    </row>
    <row r="21" spans="1:6" ht="15">
      <c r="A21" s="181" t="s">
        <v>265</v>
      </c>
      <c r="B21" s="150">
        <v>1934778.5699999994</v>
      </c>
      <c r="C21" s="150">
        <v>2253037.0900000008</v>
      </c>
      <c r="D21" s="151">
        <f t="shared" si="0"/>
        <v>16.449351100679266</v>
      </c>
      <c r="E21" s="151">
        <f t="shared" si="1"/>
        <v>8.3616791347040067</v>
      </c>
      <c r="F21" s="151">
        <f t="shared" si="2"/>
        <v>9.5524553884643364</v>
      </c>
    </row>
    <row r="22" spans="1:6" ht="15.75" thickBot="1">
      <c r="A22" s="239" t="s">
        <v>266</v>
      </c>
      <c r="B22" s="238">
        <v>1370951.9500000002</v>
      </c>
      <c r="C22" s="238">
        <v>1709363.21</v>
      </c>
      <c r="D22" s="151">
        <f t="shared" si="0"/>
        <v>24.684399770538977</v>
      </c>
      <c r="E22" s="151">
        <f t="shared" si="1"/>
        <v>5.9249469126571803</v>
      </c>
      <c r="F22" s="151">
        <f t="shared" si="2"/>
        <v>7.2473799382535651</v>
      </c>
    </row>
    <row r="23" spans="1:6" ht="15" thickBot="1">
      <c r="A23" s="367" t="s">
        <v>8</v>
      </c>
      <c r="B23" s="392">
        <v>23138636.85548475</v>
      </c>
      <c r="C23" s="392">
        <v>23585947.260437313</v>
      </c>
      <c r="D23" s="397">
        <f>(C23/B23-1)*100</f>
        <v>1.9331752676110314</v>
      </c>
      <c r="E23" s="397">
        <f>B23/B$23*100</f>
        <v>100</v>
      </c>
      <c r="F23" s="377">
        <f>C23/C$23*100</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zoomScaleNormal="100" workbookViewId="0">
      <selection activeCell="I20" sqref="I20"/>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6" ht="15.75" customHeight="1">
      <c r="A2" s="530" t="s">
        <v>456</v>
      </c>
      <c r="B2" s="530"/>
      <c r="C2" s="530"/>
      <c r="D2" s="530"/>
      <c r="E2" s="530"/>
      <c r="F2" s="530"/>
    </row>
    <row r="3" spans="1:6" ht="15.75">
      <c r="A3" s="527" t="s">
        <v>192</v>
      </c>
      <c r="B3" s="527"/>
      <c r="C3" s="527"/>
      <c r="D3" s="527"/>
      <c r="E3" s="527"/>
      <c r="F3" s="527"/>
    </row>
    <row r="4" spans="1:6" ht="9" customHeight="1"/>
    <row r="5" spans="1:6" ht="18" customHeight="1">
      <c r="A5" s="322"/>
      <c r="B5" s="310"/>
      <c r="C5" s="342"/>
      <c r="D5" s="322" t="s">
        <v>49</v>
      </c>
      <c r="E5" s="532" t="s">
        <v>11</v>
      </c>
      <c r="F5" s="533"/>
    </row>
    <row r="6" spans="1:6" ht="14.25">
      <c r="A6" s="320" t="s">
        <v>270</v>
      </c>
      <c r="B6" s="536" t="s">
        <v>261</v>
      </c>
      <c r="C6" s="537"/>
      <c r="D6" s="322" t="s">
        <v>13</v>
      </c>
      <c r="E6" s="532" t="s">
        <v>13</v>
      </c>
      <c r="F6" s="533"/>
    </row>
    <row r="7" spans="1:6" ht="15">
      <c r="A7" s="374" t="s">
        <v>34</v>
      </c>
      <c r="B7" s="538" t="s">
        <v>262</v>
      </c>
      <c r="C7" s="539"/>
      <c r="D7" s="313" t="s">
        <v>50</v>
      </c>
      <c r="E7" s="528" t="s">
        <v>17</v>
      </c>
      <c r="F7" s="529"/>
    </row>
    <row r="8" spans="1:6">
      <c r="A8" s="313"/>
      <c r="B8" s="310"/>
      <c r="C8" s="342"/>
      <c r="D8" s="313" t="s">
        <v>18</v>
      </c>
      <c r="E8" s="528" t="s">
        <v>18</v>
      </c>
      <c r="F8" s="529"/>
    </row>
    <row r="9" spans="1:6" ht="13.5" thickBot="1">
      <c r="A9" s="65" t="str">
        <f>' F4'!A10</f>
        <v>Janar - Qershor / January - June</v>
      </c>
      <c r="B9" s="66">
        <v>2019</v>
      </c>
      <c r="C9" s="225">
        <v>2020</v>
      </c>
      <c r="D9" s="66" t="s">
        <v>452</v>
      </c>
      <c r="E9" s="66">
        <v>2019</v>
      </c>
      <c r="F9" s="225">
        <v>2020</v>
      </c>
    </row>
    <row r="10" spans="1:6" ht="15.75" thickBot="1">
      <c r="A10" s="524" t="s">
        <v>346</v>
      </c>
      <c r="B10" s="524"/>
      <c r="C10" s="524"/>
      <c r="D10" s="524"/>
      <c r="E10" s="524"/>
      <c r="F10" s="524"/>
    </row>
    <row r="11" spans="1:6" ht="15">
      <c r="A11" s="180" t="s">
        <v>320</v>
      </c>
      <c r="B11" s="150">
        <v>938168.98</v>
      </c>
      <c r="C11" s="150">
        <v>773300.2</v>
      </c>
      <c r="D11" s="151">
        <f>(C11/B11-1)*100</f>
        <v>-17.573463151595568</v>
      </c>
      <c r="E11" s="151">
        <f>B11/B$23*100</f>
        <v>8.017532617904326</v>
      </c>
      <c r="F11" s="151">
        <f>C11/C$23*100</f>
        <v>6.22456284112807</v>
      </c>
    </row>
    <row r="12" spans="1:6" ht="15">
      <c r="A12" s="181" t="s">
        <v>41</v>
      </c>
      <c r="B12" s="150">
        <v>1320598.3599999999</v>
      </c>
      <c r="C12" s="150">
        <v>986177.95000000007</v>
      </c>
      <c r="D12" s="151">
        <f>(C12/B12-1)*100</f>
        <v>-25.323400371328631</v>
      </c>
      <c r="E12" s="151">
        <f>B12/B$23*100</f>
        <v>11.285749851216524</v>
      </c>
      <c r="F12" s="151">
        <f>C12/C$23*100</f>
        <v>7.9380900487415582</v>
      </c>
    </row>
    <row r="13" spans="1:6" ht="15">
      <c r="A13" s="181" t="s">
        <v>317</v>
      </c>
      <c r="B13" s="152">
        <v>1612375.58</v>
      </c>
      <c r="C13" s="152">
        <v>965599.53999999992</v>
      </c>
      <c r="D13" s="151">
        <f t="shared" ref="D13:D22" si="0">(C13/B13-1)*100</f>
        <v>-40.113237140443424</v>
      </c>
      <c r="E13" s="151">
        <f t="shared" ref="E13:F22" si="1">B13/B$23*100</f>
        <v>13.779259473024153</v>
      </c>
      <c r="F13" s="151">
        <f t="shared" si="1"/>
        <v>7.7724472541121266</v>
      </c>
    </row>
    <row r="14" spans="1:6" s="112" customFormat="1" ht="15">
      <c r="A14" s="181" t="s">
        <v>263</v>
      </c>
      <c r="B14" s="150">
        <v>1004928.04</v>
      </c>
      <c r="C14" s="150">
        <v>923816.14</v>
      </c>
      <c r="D14" s="151">
        <f t="shared" si="0"/>
        <v>-8.071413750182554</v>
      </c>
      <c r="E14" s="151">
        <f t="shared" si="1"/>
        <v>8.5880513117654598</v>
      </c>
      <c r="F14" s="151">
        <f t="shared" si="1"/>
        <v>7.4361181040407951</v>
      </c>
    </row>
    <row r="15" spans="1:6" s="112" customFormat="1" ht="15">
      <c r="A15" s="182" t="s">
        <v>33</v>
      </c>
      <c r="B15" s="152">
        <v>597954.84</v>
      </c>
      <c r="C15" s="152">
        <v>2418673.17</v>
      </c>
      <c r="D15" s="151">
        <f t="shared" si="0"/>
        <v>304.49094282772256</v>
      </c>
      <c r="E15" s="151">
        <f t="shared" si="1"/>
        <v>5.1100841489491176</v>
      </c>
      <c r="F15" s="151">
        <f t="shared" si="1"/>
        <v>19.468743366179702</v>
      </c>
    </row>
    <row r="16" spans="1:6" s="112" customFormat="1" ht="15">
      <c r="A16" s="181" t="s">
        <v>271</v>
      </c>
      <c r="B16" s="150">
        <v>906423.88000000012</v>
      </c>
      <c r="C16" s="150">
        <v>899456.58</v>
      </c>
      <c r="D16" s="151">
        <f t="shared" si="0"/>
        <v>-0.76865803667928168</v>
      </c>
      <c r="E16" s="151">
        <f t="shared" si="1"/>
        <v>7.7462410061217302</v>
      </c>
      <c r="F16" s="151">
        <f t="shared" si="1"/>
        <v>7.2400395151535433</v>
      </c>
    </row>
    <row r="17" spans="1:6" s="63" customFormat="1" ht="15">
      <c r="A17" s="181" t="s">
        <v>314</v>
      </c>
      <c r="B17" s="150">
        <v>953173.29</v>
      </c>
      <c r="C17" s="152">
        <v>801960.13</v>
      </c>
      <c r="D17" s="151">
        <f t="shared" si="0"/>
        <v>-15.864183521130769</v>
      </c>
      <c r="E17" s="151">
        <f t="shared" si="1"/>
        <v>8.1457584998069112</v>
      </c>
      <c r="F17" s="151">
        <f t="shared" si="1"/>
        <v>6.4552566070256248</v>
      </c>
    </row>
    <row r="18" spans="1:6" ht="15">
      <c r="A18" s="181" t="s">
        <v>306</v>
      </c>
      <c r="B18" s="152">
        <v>682296</v>
      </c>
      <c r="C18" s="150">
        <v>871139</v>
      </c>
      <c r="D18" s="151">
        <f t="shared" si="0"/>
        <v>27.677576887450606</v>
      </c>
      <c r="E18" s="151">
        <f t="shared" si="1"/>
        <v>5.8308583546064909</v>
      </c>
      <c r="F18" s="151">
        <f t="shared" si="1"/>
        <v>7.0121014437309936</v>
      </c>
    </row>
    <row r="19" spans="1:6" ht="15">
      <c r="A19" s="181" t="s">
        <v>272</v>
      </c>
      <c r="B19" s="152">
        <v>1046438.45</v>
      </c>
      <c r="C19" s="152">
        <v>1564985.2</v>
      </c>
      <c r="D19" s="151">
        <f t="shared" si="0"/>
        <v>49.553487832944221</v>
      </c>
      <c r="E19" s="151">
        <f t="shared" si="1"/>
        <v>8.9427966436326258</v>
      </c>
      <c r="F19" s="151">
        <f t="shared" si="1"/>
        <v>12.597111345419776</v>
      </c>
    </row>
    <row r="20" spans="1:6" ht="15">
      <c r="A20" s="181" t="s">
        <v>264</v>
      </c>
      <c r="B20" s="150">
        <v>197229.69</v>
      </c>
      <c r="C20" s="150">
        <v>389761.54000000004</v>
      </c>
      <c r="D20" s="151">
        <f t="shared" si="0"/>
        <v>97.618086810358037</v>
      </c>
      <c r="E20" s="151">
        <f t="shared" si="1"/>
        <v>1.6855124252713607</v>
      </c>
      <c r="F20" s="151">
        <f t="shared" si="1"/>
        <v>3.1373264856065632</v>
      </c>
    </row>
    <row r="21" spans="1:6" ht="15">
      <c r="A21" s="181" t="s">
        <v>265</v>
      </c>
      <c r="B21" s="150">
        <v>1214852.47</v>
      </c>
      <c r="C21" s="150">
        <v>934204.96</v>
      </c>
      <c r="D21" s="151">
        <f t="shared" si="0"/>
        <v>-23.101365550995666</v>
      </c>
      <c r="E21" s="151">
        <f t="shared" si="1"/>
        <v>10.382052180159098</v>
      </c>
      <c r="F21" s="151">
        <f t="shared" si="1"/>
        <v>7.5197413372110011</v>
      </c>
    </row>
    <row r="22" spans="1:6" ht="15.75" thickBot="1">
      <c r="A22" s="239" t="s">
        <v>266</v>
      </c>
      <c r="B22" s="238">
        <v>1227028</v>
      </c>
      <c r="C22" s="238">
        <v>894291.21</v>
      </c>
      <c r="D22" s="240">
        <f t="shared" si="0"/>
        <v>-27.117293981881431</v>
      </c>
      <c r="E22" s="240">
        <f t="shared" si="1"/>
        <v>10.4861034875422</v>
      </c>
      <c r="F22" s="240">
        <f t="shared" si="1"/>
        <v>7.1984616516502387</v>
      </c>
    </row>
    <row r="23" spans="1:6" ht="15" thickBot="1">
      <c r="A23" s="367" t="s">
        <v>8</v>
      </c>
      <c r="B23" s="392">
        <v>11701467.58</v>
      </c>
      <c r="C23" s="392">
        <v>12423365.620000001</v>
      </c>
      <c r="D23" s="399">
        <f>(C23/B23-1)*100</f>
        <v>6.1692948774550338</v>
      </c>
      <c r="E23" s="397">
        <f>SUM(E11:E22)</f>
        <v>99.999999999999986</v>
      </c>
      <c r="F23" s="377">
        <f>SUM(F11:F22)</f>
        <v>99.999999999999986</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57" t="s">
        <v>53</v>
      </c>
      <c r="B1" s="557"/>
      <c r="C1" s="557"/>
      <c r="D1" s="557"/>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58" t="s">
        <v>42</v>
      </c>
      <c r="B2" s="558"/>
      <c r="C2" s="558"/>
      <c r="D2" s="558"/>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56" t="s">
        <v>10</v>
      </c>
      <c r="C6" s="556"/>
      <c r="D6" s="6" t="s">
        <v>49</v>
      </c>
      <c r="E6" s="556" t="s">
        <v>11</v>
      </c>
      <c r="F6" s="556"/>
    </row>
    <row r="7" spans="1:69" ht="12" customHeight="1">
      <c r="A7" s="6" t="s">
        <v>52</v>
      </c>
      <c r="B7" s="12"/>
      <c r="C7" s="12"/>
      <c r="D7" s="6" t="s">
        <v>13</v>
      </c>
      <c r="E7" s="559" t="s">
        <v>14</v>
      </c>
      <c r="F7" s="559"/>
    </row>
    <row r="8" spans="1:69" ht="12" customHeight="1">
      <c r="A8" s="7" t="s">
        <v>34</v>
      </c>
      <c r="B8" s="555" t="s">
        <v>16</v>
      </c>
      <c r="C8" s="555"/>
      <c r="D8" s="7" t="s">
        <v>50</v>
      </c>
      <c r="E8" s="555" t="s">
        <v>17</v>
      </c>
      <c r="F8" s="555"/>
    </row>
    <row r="9" spans="1:69" ht="12" customHeight="1">
      <c r="A9" s="7"/>
      <c r="B9" s="13"/>
      <c r="C9" s="13"/>
      <c r="D9" s="7" t="s">
        <v>18</v>
      </c>
      <c r="E9" s="555" t="s">
        <v>19</v>
      </c>
      <c r="F9" s="555"/>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Z43"/>
  <sheetViews>
    <sheetView zoomScale="84" zoomScaleNormal="84" workbookViewId="0">
      <selection activeCell="L19" sqref="L19"/>
    </sheetView>
  </sheetViews>
  <sheetFormatPr defaultColWidth="9.140625" defaultRowHeight="12"/>
  <cols>
    <col min="1" max="1" width="26.7109375" style="286" customWidth="1"/>
    <col min="2" max="2" width="10.85546875" style="286" bestFit="1" customWidth="1"/>
    <col min="3" max="3" width="13.5703125" style="286" bestFit="1" customWidth="1"/>
    <col min="4" max="4" width="18.140625" style="286" bestFit="1" customWidth="1"/>
    <col min="5" max="5" width="14" style="286" bestFit="1" customWidth="1"/>
    <col min="6" max="6" width="16.5703125" style="286" bestFit="1" customWidth="1"/>
    <col min="7" max="7" width="17.28515625" style="286" bestFit="1" customWidth="1"/>
    <col min="8" max="8" width="14.140625" style="286" bestFit="1" customWidth="1"/>
    <col min="9" max="9" width="15.5703125" style="286" bestFit="1" customWidth="1"/>
    <col min="10" max="10" width="13.140625" style="286" customWidth="1"/>
    <col min="11" max="11" width="10.85546875" style="286" bestFit="1" customWidth="1"/>
    <col min="12" max="12" width="11" style="286" bestFit="1" customWidth="1"/>
    <col min="13" max="13" width="14.42578125" style="286" bestFit="1" customWidth="1"/>
    <col min="14" max="16384" width="9.140625" style="286"/>
  </cols>
  <sheetData>
    <row r="2" spans="1:78" s="285" customFormat="1" ht="15.75" customHeight="1">
      <c r="A2" s="489" t="s">
        <v>193</v>
      </c>
    </row>
    <row r="3" spans="1:78" s="285" customFormat="1" ht="17.25" customHeight="1">
      <c r="A3" s="490" t="s">
        <v>194</v>
      </c>
    </row>
    <row r="4" spans="1:78" ht="12" customHeight="1" thickBot="1">
      <c r="A4" s="491" t="s">
        <v>279</v>
      </c>
    </row>
    <row r="5" spans="1:78" s="288" customFormat="1" ht="12.75" customHeight="1">
      <c r="A5" s="563" t="s">
        <v>376</v>
      </c>
      <c r="B5" s="560">
        <v>2019</v>
      </c>
      <c r="C5" s="561"/>
      <c r="D5" s="561"/>
      <c r="E5" s="561"/>
      <c r="F5" s="561"/>
      <c r="G5" s="562"/>
      <c r="H5" s="560">
        <v>2020</v>
      </c>
      <c r="I5" s="561"/>
      <c r="J5" s="561"/>
      <c r="K5" s="561"/>
      <c r="L5" s="561"/>
      <c r="M5" s="562"/>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row>
    <row r="6" spans="1:78" s="288" customFormat="1" ht="12.75" thickBot="1">
      <c r="A6" s="564"/>
      <c r="B6" s="493" t="s">
        <v>410</v>
      </c>
      <c r="C6" s="492" t="s">
        <v>441</v>
      </c>
      <c r="D6" s="492" t="s">
        <v>445</v>
      </c>
      <c r="E6" s="492" t="s">
        <v>446</v>
      </c>
      <c r="F6" s="492" t="s">
        <v>448</v>
      </c>
      <c r="G6" s="492" t="s">
        <v>451</v>
      </c>
      <c r="H6" s="492" t="s">
        <v>453</v>
      </c>
      <c r="I6" s="492" t="s">
        <v>454</v>
      </c>
      <c r="J6" s="492" t="s">
        <v>382</v>
      </c>
      <c r="K6" s="492" t="s">
        <v>319</v>
      </c>
      <c r="L6" s="492" t="s">
        <v>383</v>
      </c>
      <c r="M6" s="492" t="s">
        <v>409</v>
      </c>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row>
    <row r="7" spans="1:78" s="288" customFormat="1">
      <c r="A7" s="289"/>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row>
    <row r="8" spans="1:78" s="291" customFormat="1" ht="24">
      <c r="A8" s="432" t="s">
        <v>323</v>
      </c>
      <c r="B8" s="433">
        <v>38399</v>
      </c>
      <c r="C8" s="433">
        <v>34004</v>
      </c>
      <c r="D8" s="477">
        <v>28501</v>
      </c>
      <c r="E8" s="477">
        <v>30396</v>
      </c>
      <c r="F8" s="477">
        <v>28673</v>
      </c>
      <c r="G8" s="477">
        <v>28717</v>
      </c>
      <c r="H8" s="477">
        <v>25287</v>
      </c>
      <c r="I8" s="477">
        <v>30002</v>
      </c>
      <c r="J8" s="477">
        <v>17400</v>
      </c>
      <c r="K8" s="477">
        <v>13523</v>
      </c>
      <c r="L8" s="477">
        <v>30214</v>
      </c>
      <c r="M8" s="477">
        <v>41018</v>
      </c>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row>
    <row r="9" spans="1:78" s="291" customFormat="1" ht="24">
      <c r="A9" s="431" t="s">
        <v>324</v>
      </c>
      <c r="B9" s="436" t="e">
        <f>(B8/#REF!-1)*100</f>
        <v>#REF!</v>
      </c>
      <c r="C9" s="436">
        <f t="shared" ref="C9:H9" si="0">(C8/B8-1)*100</f>
        <v>-11.445610562775077</v>
      </c>
      <c r="D9" s="478">
        <f t="shared" si="0"/>
        <v>-16.183390189389478</v>
      </c>
      <c r="E9" s="478">
        <f t="shared" si="0"/>
        <v>6.6488895126486813</v>
      </c>
      <c r="F9" s="478">
        <f t="shared" si="0"/>
        <v>-5.668509014343992</v>
      </c>
      <c r="G9" s="478">
        <f t="shared" si="0"/>
        <v>0.15345446936141371</v>
      </c>
      <c r="H9" s="478">
        <f t="shared" si="0"/>
        <v>-11.944144583347837</v>
      </c>
      <c r="I9" s="478">
        <f>(I8/H8-1)*100</f>
        <v>18.645944556491468</v>
      </c>
      <c r="J9" s="478">
        <f>(J8/I8-1)*100</f>
        <v>-42.003866408906077</v>
      </c>
      <c r="K9" s="478">
        <f>(K8/J8-1)*100</f>
        <v>-22.281609195402297</v>
      </c>
      <c r="L9" s="478">
        <f>(L8/K8-1)*100</f>
        <v>123.42675441839827</v>
      </c>
      <c r="M9" s="478">
        <f>(M8/L8-1)*100</f>
        <v>35.758257761302701</v>
      </c>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row>
    <row r="10" spans="1:78" s="291" customFormat="1" ht="24">
      <c r="A10" s="432" t="s">
        <v>325</v>
      </c>
      <c r="B10" s="435">
        <v>4801743.13</v>
      </c>
      <c r="C10" s="435">
        <v>4194434.28</v>
      </c>
      <c r="D10" s="479">
        <v>3656900.4569999999</v>
      </c>
      <c r="E10" s="479">
        <v>3829363.9127000002</v>
      </c>
      <c r="F10" s="479">
        <v>3765833.19</v>
      </c>
      <c r="G10" s="479">
        <v>4320997.57</v>
      </c>
      <c r="H10" s="479">
        <v>3750318.31</v>
      </c>
      <c r="I10" s="479">
        <v>4257244</v>
      </c>
      <c r="J10" s="479">
        <v>2692696.46</v>
      </c>
      <c r="K10" s="479">
        <v>2001706.01</v>
      </c>
      <c r="L10" s="479">
        <v>4482600.41</v>
      </c>
      <c r="M10" s="479">
        <v>6178103.4000000004</v>
      </c>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row>
    <row r="11" spans="1:78" s="291" customFormat="1" ht="24">
      <c r="A11" s="431" t="s">
        <v>324</v>
      </c>
      <c r="B11" s="436" t="e">
        <f>(B10/#REF!-1)*100</f>
        <v>#REF!</v>
      </c>
      <c r="C11" s="436">
        <f t="shared" ref="C11:H11" si="1">(C10/B10-1)*100</f>
        <v>-12.647674678924348</v>
      </c>
      <c r="D11" s="478">
        <f t="shared" si="1"/>
        <v>-12.815406968302778</v>
      </c>
      <c r="E11" s="478">
        <f t="shared" si="1"/>
        <v>4.7161102066607397</v>
      </c>
      <c r="F11" s="478">
        <f t="shared" si="1"/>
        <v>-1.6590411396864679</v>
      </c>
      <c r="G11" s="478">
        <f t="shared" si="1"/>
        <v>14.742139441391465</v>
      </c>
      <c r="H11" s="478">
        <f t="shared" si="1"/>
        <v>-13.207118281253749</v>
      </c>
      <c r="I11" s="478">
        <f>(I10/H10-1)*100</f>
        <v>13.516871051940127</v>
      </c>
      <c r="J11" s="478">
        <f>(J10/I10-1)*100</f>
        <v>-36.750243584816843</v>
      </c>
      <c r="K11" s="478">
        <f>(K10/J10-1)*100</f>
        <v>-25.661654043248529</v>
      </c>
      <c r="L11" s="478">
        <f>(L10/K10-1)*100</f>
        <v>123.93899941380502</v>
      </c>
      <c r="M11" s="478">
        <f>(M10/L10-1)*100</f>
        <v>37.824093939258809</v>
      </c>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row>
    <row r="12" spans="1:78" s="288" customFormat="1">
      <c r="A12" s="292"/>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row>
    <row r="13" spans="1:78" ht="12" customHeight="1">
      <c r="A13" s="293"/>
    </row>
    <row r="14" spans="1:78" ht="12" customHeight="1">
      <c r="A14" s="293"/>
    </row>
    <row r="15" spans="1:78" ht="12" customHeight="1">
      <c r="A15" s="294" t="s">
        <v>368</v>
      </c>
    </row>
    <row r="16" spans="1:78" ht="12" customHeight="1">
      <c r="A16" s="293"/>
    </row>
    <row r="17" spans="1:1" ht="57" customHeight="1">
      <c r="A17" s="295"/>
    </row>
    <row r="18" spans="1:1" ht="33" customHeight="1">
      <c r="A18" s="295"/>
    </row>
    <row r="19" spans="1:1" ht="27" customHeight="1">
      <c r="A19" s="296"/>
    </row>
    <row r="20" spans="1:1" ht="27" customHeight="1">
      <c r="A20" s="296"/>
    </row>
    <row r="21" spans="1:1" ht="27" customHeight="1">
      <c r="A21" s="296"/>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7"/>
    </row>
    <row r="32" spans="1:1" ht="12" hidden="1" customHeight="1"/>
    <row r="33" spans="1:1" ht="12" hidden="1" customHeight="1"/>
    <row r="36" spans="1:1" ht="12.75" customHeight="1"/>
    <row r="42" spans="1:1" ht="12" customHeight="1">
      <c r="A42" s="293"/>
    </row>
    <row r="43" spans="1:1" ht="12" customHeight="1">
      <c r="A43" s="293"/>
    </row>
  </sheetData>
  <mergeCells count="3">
    <mergeCell ref="B5:G5"/>
    <mergeCell ref="A5:A6"/>
    <mergeCell ref="H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J18" sqref="J18"/>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30" t="s">
        <v>280</v>
      </c>
      <c r="B2" s="530"/>
      <c r="C2" s="530"/>
      <c r="D2" s="530"/>
      <c r="E2" s="530"/>
      <c r="F2" s="53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7" t="s">
        <v>281</v>
      </c>
      <c r="B3" s="527"/>
      <c r="C3" s="527"/>
      <c r="D3" s="527"/>
      <c r="E3" s="527"/>
      <c r="F3" s="52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2"/>
      <c r="B5" s="310"/>
      <c r="C5" s="342"/>
      <c r="D5" s="322" t="s">
        <v>49</v>
      </c>
      <c r="E5" s="532" t="s">
        <v>11</v>
      </c>
      <c r="F5" s="533"/>
    </row>
    <row r="6" spans="1:45" ht="12" customHeight="1">
      <c r="A6" s="320" t="s">
        <v>270</v>
      </c>
      <c r="B6" s="536" t="s">
        <v>261</v>
      </c>
      <c r="C6" s="537"/>
      <c r="D6" s="322" t="s">
        <v>13</v>
      </c>
      <c r="E6" s="532" t="s">
        <v>13</v>
      </c>
      <c r="F6" s="533"/>
    </row>
    <row r="7" spans="1:45" ht="12" customHeight="1">
      <c r="A7" s="374" t="s">
        <v>34</v>
      </c>
      <c r="B7" s="538" t="s">
        <v>262</v>
      </c>
      <c r="C7" s="539"/>
      <c r="D7" s="313" t="s">
        <v>50</v>
      </c>
      <c r="E7" s="528" t="s">
        <v>17</v>
      </c>
      <c r="F7" s="529"/>
    </row>
    <row r="8" spans="1:45" ht="12" customHeight="1">
      <c r="A8" s="313"/>
      <c r="B8" s="310"/>
      <c r="C8" s="342"/>
      <c r="D8" s="313" t="s">
        <v>18</v>
      </c>
      <c r="E8" s="528" t="s">
        <v>18</v>
      </c>
      <c r="F8" s="529"/>
    </row>
    <row r="9" spans="1:45" ht="12.75" thickBot="1">
      <c r="A9" s="65" t="str">
        <f>' F4'!A10</f>
        <v>Janar - Qershor / January - June</v>
      </c>
      <c r="B9" s="66">
        <v>2019</v>
      </c>
      <c r="C9" s="225">
        <v>2020</v>
      </c>
      <c r="D9" s="66" t="s">
        <v>452</v>
      </c>
      <c r="E9" s="66">
        <v>2019</v>
      </c>
      <c r="F9" s="225">
        <v>2020</v>
      </c>
    </row>
    <row r="10" spans="1:45" ht="15.75" thickBot="1">
      <c r="A10" s="524" t="s">
        <v>334</v>
      </c>
      <c r="B10" s="524"/>
      <c r="C10" s="524"/>
      <c r="D10" s="524"/>
      <c r="E10" s="524"/>
      <c r="F10" s="524"/>
    </row>
    <row r="11" spans="1:45" ht="15">
      <c r="A11" s="180" t="s">
        <v>320</v>
      </c>
      <c r="B11" s="150">
        <v>157161.06</v>
      </c>
      <c r="C11" s="150">
        <v>70671.899999999994</v>
      </c>
      <c r="D11" s="151">
        <f>(C11/B11-1)*100</f>
        <v>-55.0321816358327</v>
      </c>
      <c r="E11" s="151">
        <f>B11/B$23*100</f>
        <v>12.366645164547862</v>
      </c>
      <c r="F11" s="151">
        <f>C11/C$23*100</f>
        <v>8.1368733968736215</v>
      </c>
    </row>
    <row r="12" spans="1:45" ht="15">
      <c r="A12" s="181" t="s">
        <v>41</v>
      </c>
      <c r="B12" s="150">
        <v>94490.120000000024</v>
      </c>
      <c r="C12" s="150">
        <v>70034.95</v>
      </c>
      <c r="D12" s="151">
        <f>(C12/B12-1)*100</f>
        <v>-25.881192658026066</v>
      </c>
      <c r="E12" s="151">
        <f>B12/B$23*100</f>
        <v>7.4352119131516901</v>
      </c>
      <c r="F12" s="151">
        <f>C12/C$23*100</f>
        <v>8.0635375800901663</v>
      </c>
    </row>
    <row r="13" spans="1:45" ht="15">
      <c r="A13" s="181" t="s">
        <v>318</v>
      </c>
      <c r="B13" s="152">
        <v>128741.93000000002</v>
      </c>
      <c r="C13" s="152">
        <v>111119.49000000002</v>
      </c>
      <c r="D13" s="151">
        <f t="shared" ref="D13:D22" si="0">(C13/B13-1)*100</f>
        <v>-13.688190009268929</v>
      </c>
      <c r="E13" s="151">
        <f t="shared" ref="E13:F22" si="1">B13/B$23*100</f>
        <v>10.130408678263302</v>
      </c>
      <c r="F13" s="151">
        <f t="shared" si="1"/>
        <v>12.793843409546998</v>
      </c>
    </row>
    <row r="14" spans="1:45" ht="15">
      <c r="A14" s="181" t="s">
        <v>263</v>
      </c>
      <c r="B14" s="150">
        <v>87146.9</v>
      </c>
      <c r="C14" s="150">
        <v>78466.760000000009</v>
      </c>
      <c r="D14" s="151">
        <f t="shared" si="0"/>
        <v>-9.9603542983169646</v>
      </c>
      <c r="E14" s="151">
        <f t="shared" si="1"/>
        <v>6.8573906888279845</v>
      </c>
      <c r="F14" s="151">
        <f t="shared" si="1"/>
        <v>9.0343416829442447</v>
      </c>
    </row>
    <row r="15" spans="1:45" ht="15">
      <c r="A15" s="182" t="s">
        <v>33</v>
      </c>
      <c r="B15" s="150">
        <v>65872.2</v>
      </c>
      <c r="C15" s="150">
        <v>0</v>
      </c>
      <c r="D15" s="151">
        <f t="shared" si="0"/>
        <v>-100</v>
      </c>
      <c r="E15" s="151">
        <f t="shared" si="1"/>
        <v>5.1833330954126273</v>
      </c>
      <c r="F15" s="151">
        <f t="shared" si="1"/>
        <v>0</v>
      </c>
    </row>
    <row r="16" spans="1:45" ht="15">
      <c r="A16" s="181" t="s">
        <v>271</v>
      </c>
      <c r="B16" s="150">
        <v>100366.32990099999</v>
      </c>
      <c r="C16" s="150">
        <v>62965.773136999996</v>
      </c>
      <c r="D16" s="151">
        <f t="shared" si="0"/>
        <v>-37.264047415992394</v>
      </c>
      <c r="E16" s="151">
        <f t="shared" si="1"/>
        <v>7.8975974605517241</v>
      </c>
      <c r="F16" s="151">
        <f t="shared" si="1"/>
        <v>7.2496214811266571</v>
      </c>
    </row>
    <row r="17" spans="1:6" ht="15">
      <c r="A17" s="181" t="s">
        <v>314</v>
      </c>
      <c r="B17" s="150">
        <v>154447.16999999981</v>
      </c>
      <c r="C17" s="150">
        <v>94732.06</v>
      </c>
      <c r="D17" s="151">
        <f t="shared" si="0"/>
        <v>-38.663777393913975</v>
      </c>
      <c r="E17" s="151">
        <f t="shared" si="1"/>
        <v>12.153095353636578</v>
      </c>
      <c r="F17" s="151">
        <f t="shared" si="1"/>
        <v>10.907061772006069</v>
      </c>
    </row>
    <row r="18" spans="1:6" ht="15">
      <c r="A18" s="181" t="s">
        <v>306</v>
      </c>
      <c r="B18" s="150">
        <v>157951.17068305076</v>
      </c>
      <c r="C18" s="150">
        <v>102000.06541694856</v>
      </c>
      <c r="D18" s="151">
        <f t="shared" si="0"/>
        <v>-35.423039300148808</v>
      </c>
      <c r="E18" s="151">
        <f t="shared" si="1"/>
        <v>12.428817171137837</v>
      </c>
      <c r="F18" s="151">
        <f t="shared" si="1"/>
        <v>11.743870177121853</v>
      </c>
    </row>
    <row r="19" spans="1:6" ht="15">
      <c r="A19" s="181" t="s">
        <v>272</v>
      </c>
      <c r="B19" s="150">
        <v>130839.42000000001</v>
      </c>
      <c r="C19" s="150">
        <v>95098.310000000012</v>
      </c>
      <c r="D19" s="151">
        <f t="shared" si="0"/>
        <v>-27.316775020861449</v>
      </c>
      <c r="E19" s="151">
        <f t="shared" si="1"/>
        <v>10.295455379820211</v>
      </c>
      <c r="F19" s="151">
        <f t="shared" si="1"/>
        <v>10.949230298416214</v>
      </c>
    </row>
    <row r="20" spans="1:6" ht="15">
      <c r="A20" s="181" t="s">
        <v>264</v>
      </c>
      <c r="B20" s="150">
        <v>28151.29</v>
      </c>
      <c r="C20" s="150">
        <v>46643.550000000017</v>
      </c>
      <c r="D20" s="151">
        <f t="shared" si="0"/>
        <v>65.68885475585671</v>
      </c>
      <c r="E20" s="151">
        <f t="shared" si="1"/>
        <v>2.2151607679044965</v>
      </c>
      <c r="F20" s="151">
        <f t="shared" si="1"/>
        <v>5.3703474949837879</v>
      </c>
    </row>
    <row r="21" spans="1:6" ht="15">
      <c r="A21" s="181" t="s">
        <v>265</v>
      </c>
      <c r="B21" s="150">
        <v>85228.35</v>
      </c>
      <c r="C21" s="150">
        <v>67432.070000000007</v>
      </c>
      <c r="D21" s="151">
        <f t="shared" si="0"/>
        <v>-20.880704601227173</v>
      </c>
      <c r="E21" s="151">
        <f t="shared" si="1"/>
        <v>6.7064243675239457</v>
      </c>
      <c r="F21" s="151">
        <f t="shared" si="1"/>
        <v>7.7638526271278954</v>
      </c>
    </row>
    <row r="22" spans="1:6" ht="15.75" thickBot="1">
      <c r="A22" s="239" t="s">
        <v>266</v>
      </c>
      <c r="B22" s="238">
        <v>80450.42</v>
      </c>
      <c r="C22" s="238">
        <v>69373.84</v>
      </c>
      <c r="D22" s="240">
        <f t="shared" si="0"/>
        <v>-13.768206555043472</v>
      </c>
      <c r="E22" s="240">
        <f t="shared" si="1"/>
        <v>6.3304599592217343</v>
      </c>
      <c r="F22" s="240">
        <f t="shared" si="1"/>
        <v>7.9874200797624955</v>
      </c>
    </row>
    <row r="23" spans="1:6" ht="15" thickBot="1">
      <c r="A23" s="367" t="s">
        <v>8</v>
      </c>
      <c r="B23" s="392">
        <v>1270846.3605840506</v>
      </c>
      <c r="C23" s="392">
        <v>868538.76855394861</v>
      </c>
      <c r="D23" s="397">
        <f>(C23/B23-1)*100</f>
        <v>-31.656666337322715</v>
      </c>
      <c r="E23" s="397">
        <f>SUM(E11:E22)</f>
        <v>100</v>
      </c>
      <c r="F23" s="377">
        <f>SUM(F11:F22)</f>
        <v>100</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zoomScale="84" zoomScaleNormal="84" workbookViewId="0">
      <selection activeCell="M21" sqref="M21"/>
    </sheetView>
  </sheetViews>
  <sheetFormatPr defaultColWidth="9.140625"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6" ht="15.75" customHeight="1">
      <c r="A2" s="530" t="s">
        <v>282</v>
      </c>
      <c r="B2" s="530"/>
      <c r="C2" s="530"/>
      <c r="D2" s="530"/>
      <c r="E2" s="530"/>
      <c r="F2" s="530"/>
    </row>
    <row r="3" spans="1:6" ht="15.75">
      <c r="A3" s="527" t="s">
        <v>283</v>
      </c>
      <c r="B3" s="527"/>
      <c r="C3" s="527"/>
      <c r="D3" s="527"/>
      <c r="E3" s="527"/>
      <c r="F3" s="527"/>
    </row>
    <row r="5" spans="1:6">
      <c r="A5" s="322"/>
      <c r="B5" s="310"/>
      <c r="C5" s="342"/>
      <c r="D5" s="322" t="s">
        <v>49</v>
      </c>
      <c r="E5" s="532" t="s">
        <v>11</v>
      </c>
      <c r="F5" s="533"/>
    </row>
    <row r="6" spans="1:6" ht="14.25">
      <c r="A6" s="320" t="s">
        <v>270</v>
      </c>
      <c r="B6" s="536" t="s">
        <v>261</v>
      </c>
      <c r="C6" s="537"/>
      <c r="D6" s="322" t="s">
        <v>13</v>
      </c>
      <c r="E6" s="532" t="s">
        <v>13</v>
      </c>
      <c r="F6" s="533"/>
    </row>
    <row r="7" spans="1:6" ht="15">
      <c r="A7" s="374" t="s">
        <v>34</v>
      </c>
      <c r="B7" s="538" t="s">
        <v>262</v>
      </c>
      <c r="C7" s="539"/>
      <c r="D7" s="313" t="s">
        <v>50</v>
      </c>
      <c r="E7" s="528" t="s">
        <v>17</v>
      </c>
      <c r="F7" s="529"/>
    </row>
    <row r="8" spans="1:6">
      <c r="A8" s="313"/>
      <c r="B8" s="310"/>
      <c r="C8" s="342"/>
      <c r="D8" s="313" t="s">
        <v>18</v>
      </c>
      <c r="E8" s="528" t="s">
        <v>18</v>
      </c>
      <c r="F8" s="529"/>
    </row>
    <row r="9" spans="1:6" ht="13.5" thickBot="1">
      <c r="A9" s="65" t="str">
        <f>' F4'!A10</f>
        <v>Janar - Qershor / January - June</v>
      </c>
      <c r="B9" s="66">
        <v>2019</v>
      </c>
      <c r="C9" s="225">
        <v>2020</v>
      </c>
      <c r="D9" s="66" t="s">
        <v>452</v>
      </c>
      <c r="E9" s="66">
        <v>2019</v>
      </c>
      <c r="F9" s="225">
        <v>2020</v>
      </c>
    </row>
    <row r="10" spans="1:6" ht="15.75" thickBot="1">
      <c r="A10" s="524" t="s">
        <v>346</v>
      </c>
      <c r="B10" s="524"/>
      <c r="C10" s="524"/>
      <c r="D10" s="524"/>
      <c r="E10" s="524"/>
      <c r="F10" s="524"/>
    </row>
    <row r="11" spans="1:6" ht="15">
      <c r="A11" s="180" t="s">
        <v>320</v>
      </c>
      <c r="B11" s="150">
        <v>7516.01</v>
      </c>
      <c r="C11" s="150">
        <v>1833.5</v>
      </c>
      <c r="D11" s="151">
        <f>(C11/B11-1)*100</f>
        <v>-75.605407656456023</v>
      </c>
      <c r="E11" s="151">
        <f>B11/B$23*100</f>
        <v>4.9577460886726934</v>
      </c>
      <c r="F11" s="151">
        <f>C11/C$23*100</f>
        <v>1.283185047951299</v>
      </c>
    </row>
    <row r="12" spans="1:6" ht="15">
      <c r="A12" s="181" t="s">
        <v>41</v>
      </c>
      <c r="B12" s="150">
        <v>3459.95</v>
      </c>
      <c r="C12" s="150">
        <v>26047.440000000002</v>
      </c>
      <c r="D12" s="151">
        <f>(C12/B12-1)*100</f>
        <v>652.82706397491302</v>
      </c>
      <c r="E12" s="151">
        <f>B12/B$23*100</f>
        <v>2.2822685945738606</v>
      </c>
      <c r="F12" s="151">
        <f>C12/C$23*100</f>
        <v>18.2294439844061</v>
      </c>
    </row>
    <row r="13" spans="1:6" ht="15">
      <c r="A13" s="181" t="s">
        <v>318</v>
      </c>
      <c r="B13" s="150">
        <v>13815</v>
      </c>
      <c r="C13" s="150">
        <v>4883.83</v>
      </c>
      <c r="D13" s="151">
        <f t="shared" ref="D13:D22" si="0">(C13/B13-1)*100</f>
        <v>-64.648353239232719</v>
      </c>
      <c r="E13" s="151">
        <f t="shared" ref="E13:F22" si="1">B13/B$23*100</f>
        <v>9.1127156849196922</v>
      </c>
      <c r="F13" s="151">
        <f t="shared" si="1"/>
        <v>3.417975256469044</v>
      </c>
    </row>
    <row r="14" spans="1:6" ht="15">
      <c r="A14" s="181" t="s">
        <v>263</v>
      </c>
      <c r="B14" s="150">
        <v>0</v>
      </c>
      <c r="C14" s="150">
        <v>0</v>
      </c>
      <c r="D14" s="151"/>
      <c r="E14" s="151">
        <f t="shared" si="1"/>
        <v>0</v>
      </c>
      <c r="F14" s="151">
        <f t="shared" si="1"/>
        <v>0</v>
      </c>
    </row>
    <row r="15" spans="1:6" ht="15">
      <c r="A15" s="182" t="s">
        <v>33</v>
      </c>
      <c r="B15" s="150">
        <v>24858.46</v>
      </c>
      <c r="C15" s="152">
        <v>19414.53</v>
      </c>
      <c r="D15" s="151">
        <f t="shared" si="0"/>
        <v>-21.89970738332141</v>
      </c>
      <c r="E15" s="151">
        <f t="shared" si="1"/>
        <v>16.397255037636537</v>
      </c>
      <c r="F15" s="151">
        <f t="shared" si="1"/>
        <v>13.587365480775526</v>
      </c>
    </row>
    <row r="16" spans="1:6" ht="15">
      <c r="A16" s="181" t="s">
        <v>271</v>
      </c>
      <c r="B16" s="150">
        <v>41.33</v>
      </c>
      <c r="C16" s="152">
        <v>0</v>
      </c>
      <c r="D16" s="151">
        <f t="shared" si="0"/>
        <v>-100</v>
      </c>
      <c r="E16" s="151">
        <f t="shared" si="1"/>
        <v>2.7262290210476353E-2</v>
      </c>
      <c r="F16" s="151">
        <f t="shared" si="1"/>
        <v>0</v>
      </c>
    </row>
    <row r="17" spans="1:6" s="63" customFormat="1" ht="15">
      <c r="A17" s="181" t="s">
        <v>314</v>
      </c>
      <c r="B17" s="150">
        <v>14469.79</v>
      </c>
      <c r="C17" s="150">
        <v>20690.07</v>
      </c>
      <c r="D17" s="151">
        <f t="shared" si="0"/>
        <v>42.988046129211256</v>
      </c>
      <c r="E17" s="151">
        <f t="shared" si="1"/>
        <v>9.5446313637708382</v>
      </c>
      <c r="F17" s="151">
        <f t="shared" si="1"/>
        <v>14.480059157385181</v>
      </c>
    </row>
    <row r="18" spans="1:6" ht="15">
      <c r="A18" s="181" t="s">
        <v>306</v>
      </c>
      <c r="B18" s="150">
        <v>28705</v>
      </c>
      <c r="C18" s="152">
        <v>43963</v>
      </c>
      <c r="D18" s="151">
        <f t="shared" si="0"/>
        <v>53.154502699878073</v>
      </c>
      <c r="E18" s="151">
        <f t="shared" si="1"/>
        <v>18.934527957699583</v>
      </c>
      <c r="F18" s="151">
        <f t="shared" si="1"/>
        <v>30.767747075583827</v>
      </c>
    </row>
    <row r="19" spans="1:6" ht="15">
      <c r="A19" s="181" t="s">
        <v>272</v>
      </c>
      <c r="B19" s="150">
        <v>18120.41</v>
      </c>
      <c r="C19" s="152">
        <v>19270.23</v>
      </c>
      <c r="D19" s="151">
        <f t="shared" si="0"/>
        <v>6.3454414110938995</v>
      </c>
      <c r="E19" s="151">
        <f t="shared" si="1"/>
        <v>11.952670606165446</v>
      </c>
      <c r="F19" s="151">
        <f t="shared" si="1"/>
        <v>13.486376333014757</v>
      </c>
    </row>
    <row r="20" spans="1:6" ht="15">
      <c r="A20" s="181" t="s">
        <v>264</v>
      </c>
      <c r="B20" s="150">
        <v>2917.9</v>
      </c>
      <c r="C20" s="152">
        <v>0</v>
      </c>
      <c r="D20" s="151">
        <f t="shared" si="0"/>
        <v>-100</v>
      </c>
      <c r="E20" s="151">
        <f t="shared" si="1"/>
        <v>1.9247190081090968</v>
      </c>
      <c r="F20" s="151">
        <f t="shared" si="1"/>
        <v>0</v>
      </c>
    </row>
    <row r="21" spans="1:6" ht="17.25" customHeight="1">
      <c r="A21" s="181" t="s">
        <v>265</v>
      </c>
      <c r="B21" s="150">
        <v>7761.5</v>
      </c>
      <c r="C21" s="150">
        <v>6784.04</v>
      </c>
      <c r="D21" s="151">
        <f t="shared" si="0"/>
        <v>-12.59369967145526</v>
      </c>
      <c r="E21" s="151">
        <f t="shared" si="1"/>
        <v>5.1196773643506468</v>
      </c>
      <c r="F21" s="151">
        <f t="shared" si="1"/>
        <v>4.7478476644142518</v>
      </c>
    </row>
    <row r="22" spans="1:6" ht="17.25" customHeight="1" thickBot="1">
      <c r="A22" s="239" t="s">
        <v>266</v>
      </c>
      <c r="B22" s="169">
        <v>29936</v>
      </c>
      <c r="C22" s="169">
        <v>0</v>
      </c>
      <c r="D22" s="240">
        <f t="shared" si="0"/>
        <v>-100</v>
      </c>
      <c r="E22" s="240">
        <f t="shared" si="1"/>
        <v>19.746526003891127</v>
      </c>
      <c r="F22" s="240">
        <f t="shared" si="1"/>
        <v>0</v>
      </c>
    </row>
    <row r="23" spans="1:6" ht="15" thickBot="1">
      <c r="A23" s="367" t="s">
        <v>8</v>
      </c>
      <c r="B23" s="392">
        <v>151601.35</v>
      </c>
      <c r="C23" s="392">
        <v>142886.64000000001</v>
      </c>
      <c r="D23" s="397">
        <f>(C23/B23-1)*100</f>
        <v>-5.7484382559917835</v>
      </c>
      <c r="E23" s="397">
        <f>SUM(E11:E22)</f>
        <v>100</v>
      </c>
      <c r="F23" s="377">
        <f>SUM(F11:F22)</f>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H16" sqref="H16"/>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30" t="s">
        <v>242</v>
      </c>
      <c r="B2" s="530"/>
      <c r="C2" s="530"/>
      <c r="D2" s="530"/>
      <c r="E2" s="530"/>
      <c r="F2" s="53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7" t="s">
        <v>243</v>
      </c>
      <c r="B3" s="527"/>
      <c r="C3" s="527"/>
      <c r="D3" s="527"/>
      <c r="E3" s="527"/>
      <c r="F3" s="52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2"/>
      <c r="B5" s="310"/>
      <c r="C5" s="342"/>
      <c r="D5" s="322" t="s">
        <v>49</v>
      </c>
      <c r="E5" s="532" t="s">
        <v>11</v>
      </c>
      <c r="F5" s="533"/>
    </row>
    <row r="6" spans="1:45" ht="12" customHeight="1">
      <c r="A6" s="320" t="s">
        <v>270</v>
      </c>
      <c r="B6" s="536" t="s">
        <v>261</v>
      </c>
      <c r="C6" s="537"/>
      <c r="D6" s="322" t="s">
        <v>13</v>
      </c>
      <c r="E6" s="532" t="s">
        <v>13</v>
      </c>
      <c r="F6" s="533"/>
    </row>
    <row r="7" spans="1:45" ht="12" customHeight="1">
      <c r="A7" s="374" t="s">
        <v>34</v>
      </c>
      <c r="B7" s="538" t="s">
        <v>262</v>
      </c>
      <c r="C7" s="539"/>
      <c r="D7" s="313" t="s">
        <v>50</v>
      </c>
      <c r="E7" s="528" t="s">
        <v>17</v>
      </c>
      <c r="F7" s="529"/>
    </row>
    <row r="8" spans="1:45" ht="12" customHeight="1">
      <c r="A8" s="313"/>
      <c r="B8" s="310"/>
      <c r="C8" s="342"/>
      <c r="D8" s="313" t="s">
        <v>18</v>
      </c>
      <c r="E8" s="528" t="s">
        <v>18</v>
      </c>
      <c r="F8" s="529"/>
    </row>
    <row r="9" spans="1:45" ht="12.75" thickBot="1">
      <c r="A9" s="65" t="str">
        <f>' F4'!A10</f>
        <v>Janar - Qershor / January - June</v>
      </c>
      <c r="B9" s="66">
        <v>2019</v>
      </c>
      <c r="C9" s="225">
        <v>2020</v>
      </c>
      <c r="D9" s="66" t="s">
        <v>452</v>
      </c>
      <c r="E9" s="66">
        <v>2019</v>
      </c>
      <c r="F9" s="225">
        <v>2020</v>
      </c>
    </row>
    <row r="10" spans="1:45" ht="15.75" thickBot="1">
      <c r="A10" s="524" t="s">
        <v>347</v>
      </c>
      <c r="B10" s="524"/>
      <c r="C10" s="524"/>
      <c r="D10" s="524"/>
      <c r="E10" s="524"/>
      <c r="F10" s="524"/>
    </row>
    <row r="11" spans="1:45" ht="15">
      <c r="A11" s="180" t="s">
        <v>320</v>
      </c>
      <c r="B11" s="152">
        <v>42440.14</v>
      </c>
      <c r="C11" s="152">
        <v>36869</v>
      </c>
      <c r="D11" s="151">
        <f>(C11/B11-1)*100</f>
        <v>-13.127053775034669</v>
      </c>
      <c r="E11" s="151">
        <f>B11/B$23*100</f>
        <v>1.587597383261927</v>
      </c>
      <c r="F11" s="151">
        <f>C11/C$23*100</f>
        <v>1.0261613352953198</v>
      </c>
    </row>
    <row r="12" spans="1:45" ht="15">
      <c r="A12" s="181" t="s">
        <v>41</v>
      </c>
      <c r="B12" s="150">
        <v>377979.43</v>
      </c>
      <c r="C12" s="150">
        <v>63444.619999999995</v>
      </c>
      <c r="D12" s="151">
        <f>(C12/B12-1)*100</f>
        <v>-83.214795577632358</v>
      </c>
      <c r="E12" s="151">
        <f>B12/B$23*100</f>
        <v>14.139424469260343</v>
      </c>
      <c r="F12" s="151">
        <f>C12/C$23*100</f>
        <v>1.7658308057312149</v>
      </c>
    </row>
    <row r="13" spans="1:45" ht="15">
      <c r="A13" s="181" t="s">
        <v>317</v>
      </c>
      <c r="B13" s="150">
        <v>33111.910000000003</v>
      </c>
      <c r="C13" s="150">
        <v>34498.15</v>
      </c>
      <c r="D13" s="151">
        <f t="shared" ref="D13:D22" si="0">(C13/B13-1)*100</f>
        <v>4.1865298619137237</v>
      </c>
      <c r="E13" s="151">
        <f t="shared" ref="E13:F22" si="1">B13/B$23*100</f>
        <v>1.2386476969869664</v>
      </c>
      <c r="F13" s="151">
        <f t="shared" si="1"/>
        <v>0.96017433804058272</v>
      </c>
    </row>
    <row r="14" spans="1:45" ht="15">
      <c r="A14" s="181" t="s">
        <v>263</v>
      </c>
      <c r="B14" s="150">
        <v>409801.06000000006</v>
      </c>
      <c r="C14" s="150">
        <v>753055.13</v>
      </c>
      <c r="D14" s="151">
        <f t="shared" si="0"/>
        <v>83.761147421141359</v>
      </c>
      <c r="E14" s="151">
        <f t="shared" si="1"/>
        <v>15.329805474580526</v>
      </c>
      <c r="F14" s="151">
        <f t="shared" si="1"/>
        <v>20.959506841839779</v>
      </c>
    </row>
    <row r="15" spans="1:45" ht="15">
      <c r="A15" s="182" t="s">
        <v>33</v>
      </c>
      <c r="B15" s="150">
        <v>12687.9</v>
      </c>
      <c r="C15" s="150">
        <v>0</v>
      </c>
      <c r="D15" s="151">
        <f t="shared" si="0"/>
        <v>-100</v>
      </c>
      <c r="E15" s="151">
        <f t="shared" si="1"/>
        <v>0.47462795455172868</v>
      </c>
      <c r="F15" s="151">
        <f t="shared" si="1"/>
        <v>0</v>
      </c>
    </row>
    <row r="16" spans="1:45" ht="15">
      <c r="A16" s="181" t="s">
        <v>271</v>
      </c>
      <c r="B16" s="150">
        <v>34786.789576999996</v>
      </c>
      <c r="C16" s="150">
        <v>10841.874719000001</v>
      </c>
      <c r="D16" s="151">
        <f t="shared" si="0"/>
        <v>-68.833356423990537</v>
      </c>
      <c r="E16" s="151">
        <f t="shared" si="1"/>
        <v>1.3013014590557068</v>
      </c>
      <c r="F16" s="151">
        <f t="shared" si="1"/>
        <v>0.30175791691539267</v>
      </c>
    </row>
    <row r="17" spans="1:6" ht="15">
      <c r="A17" s="181" t="s">
        <v>314</v>
      </c>
      <c r="B17" s="150">
        <v>111289.18999999999</v>
      </c>
      <c r="C17" s="150">
        <v>75064.59</v>
      </c>
      <c r="D17" s="151">
        <f t="shared" si="0"/>
        <v>-32.5499718346409</v>
      </c>
      <c r="E17" s="151">
        <f t="shared" si="1"/>
        <v>4.1630971723783041</v>
      </c>
      <c r="F17" s="151">
        <f t="shared" si="1"/>
        <v>2.0892451628141724</v>
      </c>
    </row>
    <row r="18" spans="1:6" ht="15">
      <c r="A18" s="181" t="s">
        <v>306</v>
      </c>
      <c r="B18" s="150">
        <v>122069.64</v>
      </c>
      <c r="C18" s="150">
        <v>116056.74779661014</v>
      </c>
      <c r="D18" s="151">
        <f t="shared" si="0"/>
        <v>-4.9257884297765226</v>
      </c>
      <c r="E18" s="151">
        <f t="shared" si="1"/>
        <v>4.5663713889663287</v>
      </c>
      <c r="F18" s="151">
        <f t="shared" si="1"/>
        <v>3.2301648346578871</v>
      </c>
    </row>
    <row r="19" spans="1:6" ht="15">
      <c r="A19" s="181" t="s">
        <v>272</v>
      </c>
      <c r="B19" s="150">
        <v>378907.20000000007</v>
      </c>
      <c r="C19" s="150">
        <v>1531023.38</v>
      </c>
      <c r="D19" s="151">
        <f t="shared" si="0"/>
        <v>304.06288927737438</v>
      </c>
      <c r="E19" s="151">
        <f t="shared" si="1"/>
        <v>14.174130415665539</v>
      </c>
      <c r="F19" s="151">
        <f t="shared" si="1"/>
        <v>42.612411402239111</v>
      </c>
    </row>
    <row r="20" spans="1:6" ht="15">
      <c r="A20" s="181" t="s">
        <v>264</v>
      </c>
      <c r="B20" s="150">
        <v>67185.119999999995</v>
      </c>
      <c r="C20" s="150">
        <v>63135.609999999993</v>
      </c>
      <c r="D20" s="151">
        <f t="shared" si="0"/>
        <v>-6.027391184238418</v>
      </c>
      <c r="E20" s="151">
        <f t="shared" si="1"/>
        <v>2.5132556279535962</v>
      </c>
      <c r="F20" s="151">
        <f t="shared" si="1"/>
        <v>1.757230243898249</v>
      </c>
    </row>
    <row r="21" spans="1:6" ht="15">
      <c r="A21" s="181" t="s">
        <v>265</v>
      </c>
      <c r="B21" s="150">
        <v>992225.99999999988</v>
      </c>
      <c r="C21" s="150">
        <v>805168.60000000033</v>
      </c>
      <c r="D21" s="151">
        <f t="shared" si="0"/>
        <v>-18.852297762808025</v>
      </c>
      <c r="E21" s="151">
        <f t="shared" si="1"/>
        <v>37.117111329143789</v>
      </c>
      <c r="F21" s="151">
        <f t="shared" si="1"/>
        <v>22.409961911466645</v>
      </c>
    </row>
    <row r="22" spans="1:6" ht="15.75" thickBot="1">
      <c r="A22" s="239" t="s">
        <v>266</v>
      </c>
      <c r="B22" s="238">
        <v>90746.28</v>
      </c>
      <c r="C22" s="238">
        <v>103747.11000000002</v>
      </c>
      <c r="D22" s="240">
        <f t="shared" si="0"/>
        <v>14.326570742073418</v>
      </c>
      <c r="E22" s="240">
        <f t="shared" si="1"/>
        <v>3.3946296281952448</v>
      </c>
      <c r="F22" s="240">
        <f t="shared" si="1"/>
        <v>2.8875552071016424</v>
      </c>
    </row>
    <row r="23" spans="1:6" ht="15" thickBot="1">
      <c r="A23" s="367" t="s">
        <v>8</v>
      </c>
      <c r="B23" s="392">
        <v>2673230.659577</v>
      </c>
      <c r="C23" s="392">
        <v>3592904.8125156104</v>
      </c>
      <c r="D23" s="397">
        <f>(C23/B23-1)*100</f>
        <v>34.403097601915711</v>
      </c>
      <c r="E23" s="397">
        <f>SUM(E11:E22)</f>
        <v>100</v>
      </c>
      <c r="F23" s="377">
        <f>SUM(F11:F22)</f>
        <v>99.999999999999986</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4"/>
  <sheetViews>
    <sheetView zoomScaleNormal="100" workbookViewId="0">
      <selection activeCell="I22" sqref="I22"/>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6" ht="15.75" customHeight="1">
      <c r="A2" s="530" t="s">
        <v>247</v>
      </c>
      <c r="B2" s="530"/>
      <c r="C2" s="530"/>
      <c r="D2" s="530"/>
      <c r="E2" s="530"/>
      <c r="F2" s="530"/>
    </row>
    <row r="3" spans="1:6" ht="15.75">
      <c r="A3" s="527" t="s">
        <v>248</v>
      </c>
      <c r="B3" s="527"/>
      <c r="C3" s="527"/>
      <c r="D3" s="527"/>
      <c r="E3" s="527"/>
      <c r="F3" s="527"/>
    </row>
    <row r="5" spans="1:6">
      <c r="A5" s="322"/>
      <c r="B5" s="310"/>
      <c r="C5" s="342"/>
      <c r="D5" s="322" t="s">
        <v>49</v>
      </c>
      <c r="E5" s="532" t="s">
        <v>11</v>
      </c>
      <c r="F5" s="533"/>
    </row>
    <row r="6" spans="1:6" ht="14.25">
      <c r="A6" s="320" t="s">
        <v>270</v>
      </c>
      <c r="B6" s="536" t="s">
        <v>261</v>
      </c>
      <c r="C6" s="537"/>
      <c r="D6" s="322" t="s">
        <v>13</v>
      </c>
      <c r="E6" s="532" t="s">
        <v>13</v>
      </c>
      <c r="F6" s="533"/>
    </row>
    <row r="7" spans="1:6" ht="15">
      <c r="A7" s="374" t="s">
        <v>34</v>
      </c>
      <c r="B7" s="538" t="s">
        <v>262</v>
      </c>
      <c r="C7" s="539"/>
      <c r="D7" s="313" t="s">
        <v>50</v>
      </c>
      <c r="E7" s="528" t="s">
        <v>17</v>
      </c>
      <c r="F7" s="529"/>
    </row>
    <row r="8" spans="1:6">
      <c r="A8" s="313"/>
      <c r="B8" s="310"/>
      <c r="C8" s="342"/>
      <c r="D8" s="313" t="s">
        <v>18</v>
      </c>
      <c r="E8" s="528" t="s">
        <v>18</v>
      </c>
      <c r="F8" s="529"/>
    </row>
    <row r="9" spans="1:6" ht="13.5" thickBot="1">
      <c r="A9" s="65" t="str">
        <f>' F4'!A10</f>
        <v>Janar - Qershor / January - June</v>
      </c>
      <c r="B9" s="66">
        <v>2019</v>
      </c>
      <c r="C9" s="225">
        <v>2020</v>
      </c>
      <c r="D9" s="66" t="s">
        <v>452</v>
      </c>
      <c r="E9" s="66">
        <v>2019</v>
      </c>
      <c r="F9" s="225">
        <v>2020</v>
      </c>
    </row>
    <row r="10" spans="1:6" ht="15.75" thickBot="1">
      <c r="A10" s="524" t="s">
        <v>330</v>
      </c>
      <c r="B10" s="524"/>
      <c r="C10" s="524"/>
      <c r="D10" s="524"/>
      <c r="E10" s="524"/>
      <c r="F10" s="524"/>
    </row>
    <row r="11" spans="1:6" ht="15">
      <c r="A11" s="180" t="s">
        <v>320</v>
      </c>
      <c r="B11" s="152">
        <v>0</v>
      </c>
      <c r="C11" s="150">
        <v>939</v>
      </c>
      <c r="D11" s="151" t="e">
        <f>(C11/B11-1)*100</f>
        <v>#DIV/0!</v>
      </c>
      <c r="E11" s="151">
        <f>B11/B$23*100</f>
        <v>0</v>
      </c>
      <c r="F11" s="151">
        <f>C11/C$23*100</f>
        <v>0.68519335112890156</v>
      </c>
    </row>
    <row r="12" spans="1:6" ht="15">
      <c r="A12" s="181" t="s">
        <v>41</v>
      </c>
      <c r="B12" s="152">
        <v>0</v>
      </c>
      <c r="C12" s="152">
        <v>12032.220000000001</v>
      </c>
      <c r="D12" s="151" t="e">
        <f>(C12/B12-1)*100</f>
        <v>#DIV/0!</v>
      </c>
      <c r="E12" s="151">
        <f>B12/B$23*100</f>
        <v>0</v>
      </c>
      <c r="F12" s="151">
        <f>C12/C$23*100</f>
        <v>8.7799756584879578</v>
      </c>
    </row>
    <row r="13" spans="1:6" ht="15">
      <c r="A13" s="181" t="s">
        <v>317</v>
      </c>
      <c r="B13" s="150">
        <v>1827</v>
      </c>
      <c r="C13" s="150">
        <v>420</v>
      </c>
      <c r="D13" s="151">
        <f t="shared" ref="D13:D22" si="0">(C13/B13-1)*100</f>
        <v>-77.011494252873575</v>
      </c>
      <c r="E13" s="151">
        <f t="shared" ref="E13:F22" si="1">B13/B$23*100</f>
        <v>0.76173767080466315</v>
      </c>
      <c r="F13" s="151">
        <f t="shared" si="1"/>
        <v>0.30647625929088251</v>
      </c>
    </row>
    <row r="14" spans="1:6" ht="15">
      <c r="A14" s="181" t="s">
        <v>263</v>
      </c>
      <c r="B14" s="150">
        <v>81010.26999999999</v>
      </c>
      <c r="C14" s="150">
        <v>24332.660000000003</v>
      </c>
      <c r="D14" s="151">
        <f t="shared" si="0"/>
        <v>-69.963487345493348</v>
      </c>
      <c r="E14" s="151">
        <f t="shared" si="1"/>
        <v>33.775902781092974</v>
      </c>
      <c r="F14" s="151">
        <f t="shared" si="1"/>
        <v>17.75567289380211</v>
      </c>
    </row>
    <row r="15" spans="1:6" ht="15">
      <c r="A15" s="182" t="s">
        <v>33</v>
      </c>
      <c r="B15" s="150">
        <v>15519.28</v>
      </c>
      <c r="C15" s="150">
        <v>18766.060000000001</v>
      </c>
      <c r="D15" s="151">
        <f t="shared" si="0"/>
        <v>20.920944786098318</v>
      </c>
      <c r="E15" s="151">
        <f t="shared" si="1"/>
        <v>6.4705091405393507</v>
      </c>
      <c r="F15" s="151">
        <f t="shared" si="1"/>
        <v>13.693694929591091</v>
      </c>
    </row>
    <row r="16" spans="1:6" ht="15">
      <c r="A16" s="181" t="s">
        <v>271</v>
      </c>
      <c r="B16" s="150">
        <v>3713.5</v>
      </c>
      <c r="C16" s="150">
        <v>269</v>
      </c>
      <c r="D16" s="151">
        <f t="shared" si="0"/>
        <v>-92.756159956913962</v>
      </c>
      <c r="E16" s="151">
        <f t="shared" si="1"/>
        <v>1.5482828902753785</v>
      </c>
      <c r="F16" s="151">
        <f t="shared" si="1"/>
        <v>0.1962907470220176</v>
      </c>
    </row>
    <row r="17" spans="1:6" s="63" customFormat="1" ht="15">
      <c r="A17" s="181" t="s">
        <v>314</v>
      </c>
      <c r="B17" s="150">
        <v>150</v>
      </c>
      <c r="C17" s="150">
        <v>4483.8</v>
      </c>
      <c r="D17" s="151">
        <f t="shared" si="0"/>
        <v>2889.2</v>
      </c>
      <c r="E17" s="151">
        <f t="shared" si="1"/>
        <v>6.2540038653913235E-2</v>
      </c>
      <c r="F17" s="151">
        <f t="shared" si="1"/>
        <v>3.2718529795439504</v>
      </c>
    </row>
    <row r="18" spans="1:6" ht="15">
      <c r="A18" s="181" t="s">
        <v>306</v>
      </c>
      <c r="B18" s="150">
        <v>7250</v>
      </c>
      <c r="C18" s="150">
        <v>24678</v>
      </c>
      <c r="D18" s="151">
        <f t="shared" si="0"/>
        <v>240.38620689655176</v>
      </c>
      <c r="E18" s="151">
        <f t="shared" si="1"/>
        <v>3.0227685349391393</v>
      </c>
      <c r="F18" s="151">
        <f t="shared" si="1"/>
        <v>18.007669349477137</v>
      </c>
    </row>
    <row r="19" spans="1:6" ht="15">
      <c r="A19" s="181" t="s">
        <v>272</v>
      </c>
      <c r="B19" s="150">
        <v>32502.120000000003</v>
      </c>
      <c r="C19" s="150">
        <v>12864.020000000002</v>
      </c>
      <c r="D19" s="151">
        <f t="shared" si="0"/>
        <v>-60.420981769804548</v>
      </c>
      <c r="E19" s="151">
        <f t="shared" si="1"/>
        <v>13.551225607560843</v>
      </c>
      <c r="F19" s="151">
        <f t="shared" si="1"/>
        <v>9.3869445929597592</v>
      </c>
    </row>
    <row r="20" spans="1:6" ht="15">
      <c r="A20" s="181" t="s">
        <v>264</v>
      </c>
      <c r="B20" s="150">
        <v>7137.71</v>
      </c>
      <c r="C20" s="150">
        <v>400</v>
      </c>
      <c r="D20" s="151">
        <f t="shared" si="0"/>
        <v>-94.395961730022663</v>
      </c>
      <c r="E20" s="151">
        <f t="shared" si="1"/>
        <v>2.97595106200282</v>
      </c>
      <c r="F20" s="151">
        <f t="shared" si="1"/>
        <v>0.29188215170560239</v>
      </c>
    </row>
    <row r="21" spans="1:6" ht="15">
      <c r="A21" s="181" t="s">
        <v>265</v>
      </c>
      <c r="B21" s="150">
        <v>87130.47</v>
      </c>
      <c r="C21" s="150">
        <v>33958.85</v>
      </c>
      <c r="D21" s="151">
        <f t="shared" si="0"/>
        <v>-61.025287709339793</v>
      </c>
      <c r="E21" s="151">
        <f t="shared" si="1"/>
        <v>36.327619744890846</v>
      </c>
      <c r="F21" s="151">
        <f t="shared" si="1"/>
        <v>24.779955518619488</v>
      </c>
    </row>
    <row r="22" spans="1:6" ht="15" customHeight="1" thickBot="1">
      <c r="A22" s="239" t="s">
        <v>266</v>
      </c>
      <c r="B22" s="169">
        <v>3606</v>
      </c>
      <c r="C22" s="169">
        <v>3898</v>
      </c>
      <c r="D22" s="151">
        <f t="shared" si="0"/>
        <v>8.0976150859678242</v>
      </c>
      <c r="E22" s="240">
        <f t="shared" si="1"/>
        <v>1.5034625292400741</v>
      </c>
      <c r="F22" s="240">
        <f t="shared" si="1"/>
        <v>2.8443915683710954</v>
      </c>
    </row>
    <row r="23" spans="1:6" ht="15" thickBot="1">
      <c r="A23" s="367" t="s">
        <v>8</v>
      </c>
      <c r="B23" s="392">
        <v>239846.34999999998</v>
      </c>
      <c r="C23" s="392">
        <v>137041.61000000002</v>
      </c>
      <c r="D23" s="397">
        <f>(C23/B23-1)*100</f>
        <v>-42.862749422703317</v>
      </c>
      <c r="E23" s="397">
        <f>SUM(E11:E22)</f>
        <v>100</v>
      </c>
      <c r="F23" s="377">
        <f>SUM(F11:F22)</f>
        <v>100</v>
      </c>
    </row>
    <row r="24" spans="1:6">
      <c r="C24" s="488">
        <f>C23/1000000</f>
        <v>0.13704161000000001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topLeftCell="A4" zoomScaleNormal="100" workbookViewId="0">
      <selection activeCell="B11" sqref="B11:C22"/>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30" t="s">
        <v>195</v>
      </c>
      <c r="B2" s="530"/>
      <c r="C2" s="530"/>
      <c r="D2" s="530"/>
      <c r="E2" s="530"/>
      <c r="F2" s="53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27" t="s">
        <v>196</v>
      </c>
      <c r="B3" s="527"/>
      <c r="C3" s="527"/>
      <c r="D3" s="527"/>
      <c r="E3" s="527"/>
      <c r="F3" s="52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2"/>
      <c r="B5" s="310"/>
      <c r="C5" s="342"/>
      <c r="D5" s="322" t="s">
        <v>49</v>
      </c>
      <c r="E5" s="532" t="s">
        <v>11</v>
      </c>
      <c r="F5" s="533"/>
    </row>
    <row r="6" spans="1:47" ht="12" customHeight="1">
      <c r="A6" s="320" t="s">
        <v>270</v>
      </c>
      <c r="B6" s="536" t="s">
        <v>261</v>
      </c>
      <c r="C6" s="537"/>
      <c r="D6" s="322" t="s">
        <v>13</v>
      </c>
      <c r="E6" s="532" t="s">
        <v>13</v>
      </c>
      <c r="F6" s="533"/>
    </row>
    <row r="7" spans="1:47" ht="12" customHeight="1">
      <c r="A7" s="374" t="s">
        <v>34</v>
      </c>
      <c r="B7" s="538" t="s">
        <v>262</v>
      </c>
      <c r="C7" s="539"/>
      <c r="D7" s="313" t="s">
        <v>50</v>
      </c>
      <c r="E7" s="528" t="s">
        <v>17</v>
      </c>
      <c r="F7" s="529"/>
    </row>
    <row r="8" spans="1:47" ht="12" customHeight="1">
      <c r="A8" s="313"/>
      <c r="B8" s="310"/>
      <c r="C8" s="342"/>
      <c r="D8" s="313" t="s">
        <v>18</v>
      </c>
      <c r="E8" s="528" t="s">
        <v>18</v>
      </c>
      <c r="F8" s="529"/>
    </row>
    <row r="9" spans="1:47" ht="12.75" thickBot="1">
      <c r="A9" s="65" t="str">
        <f>' F4'!A10</f>
        <v>Janar - Qershor / January - June</v>
      </c>
      <c r="B9" s="66">
        <v>2019</v>
      </c>
      <c r="C9" s="225">
        <v>2020</v>
      </c>
      <c r="D9" s="66" t="s">
        <v>452</v>
      </c>
      <c r="E9" s="66">
        <v>2019</v>
      </c>
      <c r="F9" s="225">
        <v>2020</v>
      </c>
    </row>
    <row r="10" spans="1:47" ht="15.75" thickBot="1">
      <c r="A10" s="524" t="s">
        <v>334</v>
      </c>
      <c r="B10" s="524"/>
      <c r="C10" s="524"/>
      <c r="D10" s="524"/>
      <c r="E10" s="524"/>
      <c r="F10" s="524"/>
    </row>
    <row r="11" spans="1:47" ht="15" customHeight="1">
      <c r="A11" s="180" t="s">
        <v>320</v>
      </c>
      <c r="B11" s="150">
        <v>164133.28999999998</v>
      </c>
      <c r="C11" s="150">
        <v>135329.65</v>
      </c>
      <c r="D11" s="151">
        <f>(C11/B11-1)*100</f>
        <v>-17.54893233420227</v>
      </c>
      <c r="E11" s="151">
        <f>B11/B$23*100</f>
        <v>1.4633980579166141</v>
      </c>
      <c r="F11" s="151">
        <f>C11/C$23*100</f>
        <v>1.470999692416858</v>
      </c>
    </row>
    <row r="12" spans="1:47" ht="15">
      <c r="A12" s="181" t="s">
        <v>41</v>
      </c>
      <c r="B12" s="150">
        <v>1768458.3800000001</v>
      </c>
      <c r="C12" s="150">
        <v>1671741.5100000002</v>
      </c>
      <c r="D12" s="151">
        <f>(C12/B12-1)*100</f>
        <v>-5.4689932821602394</v>
      </c>
      <c r="E12" s="151">
        <f>B12/B$23*100</f>
        <v>15.767420239966935</v>
      </c>
      <c r="F12" s="151">
        <f>C12/C$23*100</f>
        <v>18.171415111252369</v>
      </c>
    </row>
    <row r="13" spans="1:47" ht="15">
      <c r="A13" s="181" t="s">
        <v>317</v>
      </c>
      <c r="B13" s="150">
        <v>774742.81</v>
      </c>
      <c r="C13" s="150">
        <v>412985.7</v>
      </c>
      <c r="D13" s="151">
        <f t="shared" ref="D13:D22" si="0">(C13/B13-1)*100</f>
        <v>-46.693832499071533</v>
      </c>
      <c r="E13" s="151">
        <f t="shared" ref="E13:F22" si="1">B13/B$23*100</f>
        <v>6.9075391319997346</v>
      </c>
      <c r="F13" s="151">
        <f t="shared" si="1"/>
        <v>4.4890520124197533</v>
      </c>
    </row>
    <row r="14" spans="1:47" ht="15">
      <c r="A14" s="181" t="s">
        <v>263</v>
      </c>
      <c r="B14" s="150">
        <v>2189013.61</v>
      </c>
      <c r="C14" s="150">
        <v>2203614.34</v>
      </c>
      <c r="D14" s="151">
        <f t="shared" si="0"/>
        <v>0.66700042125367176</v>
      </c>
      <c r="E14" s="151">
        <f t="shared" si="1"/>
        <v>19.517053887282934</v>
      </c>
      <c r="F14" s="151">
        <f t="shared" si="1"/>
        <v>23.952740706455515</v>
      </c>
    </row>
    <row r="15" spans="1:47" ht="15">
      <c r="A15" s="182" t="s">
        <v>33</v>
      </c>
      <c r="B15" s="150">
        <v>311634.61</v>
      </c>
      <c r="C15" s="150">
        <v>0</v>
      </c>
      <c r="D15" s="151">
        <f t="shared" si="0"/>
        <v>-100</v>
      </c>
      <c r="E15" s="151">
        <f t="shared" si="1"/>
        <v>2.7785069260087432</v>
      </c>
      <c r="F15" s="151">
        <f t="shared" si="1"/>
        <v>0</v>
      </c>
    </row>
    <row r="16" spans="1:47" ht="15">
      <c r="A16" s="181" t="s">
        <v>271</v>
      </c>
      <c r="B16" s="150">
        <v>435826.55020000075</v>
      </c>
      <c r="C16" s="150">
        <v>475175.75840000156</v>
      </c>
      <c r="D16" s="151">
        <f t="shared" si="0"/>
        <v>9.0286395314703718</v>
      </c>
      <c r="E16" s="151">
        <f t="shared" si="1"/>
        <v>3.8857914025313147</v>
      </c>
      <c r="F16" s="151">
        <f t="shared" si="1"/>
        <v>5.1650425051003204</v>
      </c>
    </row>
    <row r="17" spans="1:6" ht="15">
      <c r="A17" s="181" t="s">
        <v>314</v>
      </c>
      <c r="B17" s="150">
        <v>814665.47000000009</v>
      </c>
      <c r="C17" s="150">
        <v>660165.27</v>
      </c>
      <c r="D17" s="151">
        <f t="shared" si="0"/>
        <v>-18.964864191433083</v>
      </c>
      <c r="E17" s="151">
        <f t="shared" si="1"/>
        <v>7.2634860767716649</v>
      </c>
      <c r="F17" s="151">
        <f t="shared" si="1"/>
        <v>7.1758325622972645</v>
      </c>
    </row>
    <row r="18" spans="1:6" ht="15">
      <c r="A18" s="181" t="s">
        <v>306</v>
      </c>
      <c r="B18" s="150">
        <v>1266777.3799999999</v>
      </c>
      <c r="C18" s="150">
        <v>1268605.03</v>
      </c>
      <c r="D18" s="151">
        <f t="shared" si="0"/>
        <v>0.14427554745255478</v>
      </c>
      <c r="E18" s="151">
        <f t="shared" si="1"/>
        <v>11.294476322900108</v>
      </c>
      <c r="F18" s="151">
        <f t="shared" si="1"/>
        <v>13.789421674618083</v>
      </c>
    </row>
    <row r="19" spans="1:6" ht="15">
      <c r="A19" s="181" t="s">
        <v>272</v>
      </c>
      <c r="B19" s="150">
        <v>1809066.27</v>
      </c>
      <c r="C19" s="150">
        <v>793250.46</v>
      </c>
      <c r="D19" s="151">
        <f t="shared" si="0"/>
        <v>-56.151387422639857</v>
      </c>
      <c r="E19" s="151">
        <f t="shared" si="1"/>
        <v>16.129476635486036</v>
      </c>
      <c r="F19" s="151">
        <f t="shared" si="1"/>
        <v>8.6224355318256638</v>
      </c>
    </row>
    <row r="20" spans="1:6" ht="15">
      <c r="A20" s="181" t="s">
        <v>264</v>
      </c>
      <c r="B20" s="150">
        <v>47926.78</v>
      </c>
      <c r="C20" s="150">
        <v>71984.3</v>
      </c>
      <c r="D20" s="151">
        <f t="shared" si="0"/>
        <v>50.196403764242035</v>
      </c>
      <c r="E20" s="151">
        <f t="shared" si="1"/>
        <v>0.42731097862107575</v>
      </c>
      <c r="F20" s="151">
        <f t="shared" si="1"/>
        <v>0.78245146690945289</v>
      </c>
    </row>
    <row r="21" spans="1:6" ht="15">
      <c r="A21" s="181" t="s">
        <v>265</v>
      </c>
      <c r="B21" s="150">
        <v>1118147.429999985</v>
      </c>
      <c r="C21" s="150">
        <v>1020907.5599999712</v>
      </c>
      <c r="D21" s="151">
        <f t="shared" si="0"/>
        <v>-8.6965159862698158</v>
      </c>
      <c r="E21" s="151">
        <f t="shared" si="1"/>
        <v>9.9693046884421292</v>
      </c>
      <c r="F21" s="151">
        <f t="shared" si="1"/>
        <v>11.097011680337625</v>
      </c>
    </row>
    <row r="22" spans="1:6" ht="15.75" thickBot="1">
      <c r="A22" s="239" t="s">
        <v>266</v>
      </c>
      <c r="B22" s="238">
        <v>515509.28</v>
      </c>
      <c r="C22" s="238">
        <v>486082.59</v>
      </c>
      <c r="D22" s="240">
        <f t="shared" si="0"/>
        <v>-5.7082755134883367</v>
      </c>
      <c r="E22" s="240">
        <f t="shared" si="1"/>
        <v>4.5962356520727283</v>
      </c>
      <c r="F22" s="240">
        <f t="shared" si="1"/>
        <v>5.2835970563670989</v>
      </c>
    </row>
    <row r="23" spans="1:6" ht="14.25" customHeight="1" thickBot="1">
      <c r="A23" s="367" t="s">
        <v>8</v>
      </c>
      <c r="B23" s="392">
        <v>11215901.860199984</v>
      </c>
      <c r="C23" s="392">
        <v>9199842.1683999728</v>
      </c>
      <c r="D23" s="397">
        <f>(C23/B23-1)*100</f>
        <v>-17.975011879821</v>
      </c>
      <c r="E23" s="397">
        <f>SUM(E11:E22)</f>
        <v>100</v>
      </c>
      <c r="F23" s="377">
        <f>SUM(F11:F22)</f>
        <v>100</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F23"/>
  <sheetViews>
    <sheetView topLeftCell="A4" zoomScaleNormal="100" workbookViewId="0">
      <selection activeCell="I18" sqref="I18"/>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6" ht="15.75" customHeight="1">
      <c r="A2" s="530" t="s">
        <v>197</v>
      </c>
      <c r="B2" s="530"/>
      <c r="C2" s="530"/>
      <c r="D2" s="530"/>
      <c r="E2" s="530"/>
      <c r="F2" s="530"/>
    </row>
    <row r="3" spans="1:6" ht="15.75">
      <c r="A3" s="527" t="s">
        <v>149</v>
      </c>
      <c r="B3" s="527"/>
      <c r="C3" s="527"/>
      <c r="D3" s="527"/>
      <c r="E3" s="527"/>
      <c r="F3" s="527"/>
    </row>
    <row r="5" spans="1:6">
      <c r="A5" s="322"/>
      <c r="B5" s="310"/>
      <c r="C5" s="342"/>
      <c r="D5" s="322" t="s">
        <v>49</v>
      </c>
      <c r="E5" s="532" t="s">
        <v>11</v>
      </c>
      <c r="F5" s="533"/>
    </row>
    <row r="6" spans="1:6" ht="14.25">
      <c r="A6" s="320" t="s">
        <v>270</v>
      </c>
      <c r="B6" s="536" t="s">
        <v>261</v>
      </c>
      <c r="C6" s="537"/>
      <c r="D6" s="322" t="s">
        <v>13</v>
      </c>
      <c r="E6" s="532" t="s">
        <v>13</v>
      </c>
      <c r="F6" s="533"/>
    </row>
    <row r="7" spans="1:6" ht="15">
      <c r="A7" s="374" t="s">
        <v>34</v>
      </c>
      <c r="B7" s="538" t="s">
        <v>262</v>
      </c>
      <c r="C7" s="539"/>
      <c r="D7" s="313" t="s">
        <v>50</v>
      </c>
      <c r="E7" s="528" t="s">
        <v>17</v>
      </c>
      <c r="F7" s="529"/>
    </row>
    <row r="8" spans="1:6">
      <c r="A8" s="313"/>
      <c r="B8" s="310"/>
      <c r="C8" s="342"/>
      <c r="D8" s="313" t="s">
        <v>18</v>
      </c>
      <c r="E8" s="528" t="s">
        <v>18</v>
      </c>
      <c r="F8" s="529"/>
    </row>
    <row r="9" spans="1:6" ht="13.5" thickBot="1">
      <c r="A9" s="65" t="str">
        <f>' F4'!A10</f>
        <v>Janar - Qershor / January - June</v>
      </c>
      <c r="B9" s="66">
        <v>2019</v>
      </c>
      <c r="C9" s="225">
        <v>2020</v>
      </c>
      <c r="D9" s="66" t="s">
        <v>452</v>
      </c>
      <c r="E9" s="66">
        <v>2019</v>
      </c>
      <c r="F9" s="225">
        <v>2020</v>
      </c>
    </row>
    <row r="10" spans="1:6" ht="15.75" thickBot="1">
      <c r="A10" s="524" t="s">
        <v>346</v>
      </c>
      <c r="B10" s="524"/>
      <c r="C10" s="524"/>
      <c r="D10" s="524"/>
      <c r="E10" s="524"/>
      <c r="F10" s="524"/>
    </row>
    <row r="11" spans="1:6" ht="15">
      <c r="A11" s="180" t="s">
        <v>320</v>
      </c>
      <c r="B11" s="150">
        <v>3842.5</v>
      </c>
      <c r="C11" s="150">
        <v>2124.2200000000003</v>
      </c>
      <c r="D11" s="151">
        <f>(C11/B11-1)*100</f>
        <v>-44.717761873780084</v>
      </c>
      <c r="E11" s="151">
        <f>B11/B$23*100</f>
        <v>7.6307861791574075E-2</v>
      </c>
      <c r="F11" s="437">
        <f>C11/C$23*100</f>
        <v>4.8170504109715788E-2</v>
      </c>
    </row>
    <row r="12" spans="1:6" ht="15">
      <c r="A12" s="181" t="s">
        <v>41</v>
      </c>
      <c r="B12" s="150">
        <v>1079743.3999999999</v>
      </c>
      <c r="C12" s="159">
        <v>920136.54999999993</v>
      </c>
      <c r="D12" s="151">
        <f>(C12/B12-1)*100</f>
        <v>-14.781924112710488</v>
      </c>
      <c r="E12" s="151">
        <f>B12/B$23*100</f>
        <v>21.442527036451338</v>
      </c>
      <c r="F12" s="151">
        <f>C12/C$23*100</f>
        <v>20.865749057665731</v>
      </c>
    </row>
    <row r="13" spans="1:6" ht="15">
      <c r="A13" s="181" t="s">
        <v>317</v>
      </c>
      <c r="B13" s="150">
        <v>1852.44</v>
      </c>
      <c r="C13" s="150">
        <v>9156.24</v>
      </c>
      <c r="D13" s="151">
        <f t="shared" ref="D13:D22" si="0">(C13/B13-1)*100</f>
        <v>394.27997667940656</v>
      </c>
      <c r="E13" s="151">
        <f t="shared" ref="E13:F22" si="1">B13/B$23*100</f>
        <v>3.6787439296599472E-2</v>
      </c>
      <c r="F13" s="151">
        <f t="shared" si="1"/>
        <v>0.20763418880791257</v>
      </c>
    </row>
    <row r="14" spans="1:6" ht="15">
      <c r="A14" s="181" t="s">
        <v>263</v>
      </c>
      <c r="B14" s="150">
        <v>1341901.96</v>
      </c>
      <c r="C14" s="150">
        <v>1028615.2999999998</v>
      </c>
      <c r="D14" s="151">
        <f t="shared" si="0"/>
        <v>-23.346464148543323</v>
      </c>
      <c r="E14" s="151">
        <f t="shared" si="1"/>
        <v>26.648710293174325</v>
      </c>
      <c r="F14" s="151">
        <f t="shared" si="1"/>
        <v>23.325699567825612</v>
      </c>
    </row>
    <row r="15" spans="1:6" ht="15">
      <c r="A15" s="182" t="s">
        <v>33</v>
      </c>
      <c r="B15" s="150">
        <v>115053.67</v>
      </c>
      <c r="C15" s="150">
        <v>46776.9</v>
      </c>
      <c r="D15" s="151">
        <f t="shared" si="0"/>
        <v>-59.343409036843411</v>
      </c>
      <c r="E15" s="151">
        <f t="shared" si="1"/>
        <v>2.2848404811902072</v>
      </c>
      <c r="F15" s="151">
        <f t="shared" si="1"/>
        <v>1.0607502300560978</v>
      </c>
    </row>
    <row r="16" spans="1:6" ht="15">
      <c r="A16" s="181" t="s">
        <v>271</v>
      </c>
      <c r="B16" s="150">
        <v>275150.04000000004</v>
      </c>
      <c r="C16" s="150">
        <v>285624.46999999986</v>
      </c>
      <c r="D16" s="151">
        <f t="shared" si="0"/>
        <v>3.8068066426593328</v>
      </c>
      <c r="E16" s="151">
        <f t="shared" si="1"/>
        <v>5.4641798892039244</v>
      </c>
      <c r="F16" s="151">
        <f t="shared" si="1"/>
        <v>6.4770479074532705</v>
      </c>
    </row>
    <row r="17" spans="1:6" s="63" customFormat="1" ht="15">
      <c r="A17" s="181" t="s">
        <v>314</v>
      </c>
      <c r="B17" s="150">
        <v>191681.15</v>
      </c>
      <c r="C17" s="150">
        <v>312636.12</v>
      </c>
      <c r="D17" s="151">
        <f t="shared" si="0"/>
        <v>63.10217254017936</v>
      </c>
      <c r="E17" s="151">
        <f t="shared" si="1"/>
        <v>3.8065787123617376</v>
      </c>
      <c r="F17" s="151">
        <f t="shared" si="1"/>
        <v>7.0895855906194249</v>
      </c>
    </row>
    <row r="18" spans="1:6" ht="15">
      <c r="A18" s="181" t="s">
        <v>306</v>
      </c>
      <c r="B18" s="150">
        <v>493822</v>
      </c>
      <c r="C18" s="150">
        <v>508701</v>
      </c>
      <c r="D18" s="151">
        <f t="shared" si="0"/>
        <v>3.0130289861528992</v>
      </c>
      <c r="E18" s="151">
        <f t="shared" si="1"/>
        <v>9.8067666690016111</v>
      </c>
      <c r="F18" s="151">
        <f t="shared" si="1"/>
        <v>11.535708924271747</v>
      </c>
    </row>
    <row r="19" spans="1:6" ht="15">
      <c r="A19" s="181" t="s">
        <v>272</v>
      </c>
      <c r="B19" s="150">
        <v>778026.73999999987</v>
      </c>
      <c r="C19" s="150">
        <v>598069.37</v>
      </c>
      <c r="D19" s="151">
        <f t="shared" si="0"/>
        <v>-23.129972370872487</v>
      </c>
      <c r="E19" s="151">
        <f t="shared" si="1"/>
        <v>15.450763030857233</v>
      </c>
      <c r="F19" s="151">
        <f t="shared" si="1"/>
        <v>13.562297241095617</v>
      </c>
    </row>
    <row r="20" spans="1:6" ht="15">
      <c r="A20" s="181" t="s">
        <v>264</v>
      </c>
      <c r="B20" s="150">
        <v>12333.66</v>
      </c>
      <c r="C20" s="150">
        <v>8373</v>
      </c>
      <c r="D20" s="151">
        <f t="shared" si="0"/>
        <v>-32.11260890927754</v>
      </c>
      <c r="E20" s="151">
        <f t="shared" si="1"/>
        <v>0.24493304428477958</v>
      </c>
      <c r="F20" s="151">
        <f t="shared" si="1"/>
        <v>0.18987281492060629</v>
      </c>
    </row>
    <row r="21" spans="1:6" ht="15">
      <c r="A21" s="181" t="s">
        <v>265</v>
      </c>
      <c r="B21" s="150">
        <v>531466.53000000014</v>
      </c>
      <c r="C21" s="150">
        <v>470392.47000000009</v>
      </c>
      <c r="D21" s="151">
        <f t="shared" si="0"/>
        <v>-11.49160982912697</v>
      </c>
      <c r="E21" s="151">
        <f t="shared" si="1"/>
        <v>10.554346003405977</v>
      </c>
      <c r="F21" s="151">
        <f t="shared" si="1"/>
        <v>10.6669941951937</v>
      </c>
    </row>
    <row r="22" spans="1:6" ht="15.75" thickBot="1">
      <c r="A22" s="239" t="s">
        <v>266</v>
      </c>
      <c r="B22" s="238">
        <v>210649</v>
      </c>
      <c r="C22" s="238">
        <v>219188.36</v>
      </c>
      <c r="D22" s="240">
        <f t="shared" si="0"/>
        <v>4.0538336284530185</v>
      </c>
      <c r="E22" s="240">
        <f t="shared" si="1"/>
        <v>4.1832595389806864</v>
      </c>
      <c r="F22" s="240">
        <f t="shared" si="1"/>
        <v>4.9704897779805588</v>
      </c>
    </row>
    <row r="23" spans="1:6" ht="15" thickBot="1">
      <c r="A23" s="367" t="s">
        <v>8</v>
      </c>
      <c r="B23" s="392">
        <v>5035523.09</v>
      </c>
      <c r="C23" s="392">
        <v>4409794</v>
      </c>
      <c r="D23" s="397">
        <f>(C23/B23-1)*100</f>
        <v>-12.426297701675315</v>
      </c>
      <c r="E23" s="397">
        <f>SUM(E11:E22)</f>
        <v>100</v>
      </c>
      <c r="F23" s="377">
        <f>SUM(F11:F22)</f>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I7" sqref="I7"/>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2" t="s">
        <v>108</v>
      </c>
      <c r="B2" s="53"/>
      <c r="C2" s="54"/>
      <c r="D2" s="53"/>
      <c r="E2" s="51"/>
    </row>
    <row r="3" spans="1:5" ht="14.25" customHeight="1">
      <c r="A3" s="53"/>
      <c r="B3" s="512"/>
      <c r="C3" s="512"/>
      <c r="D3" s="53"/>
      <c r="E3" s="53"/>
    </row>
    <row r="4" spans="1:5" ht="18.75" customHeight="1">
      <c r="A4" s="567" t="s">
        <v>139</v>
      </c>
      <c r="B4" s="567"/>
      <c r="C4" s="567"/>
      <c r="D4" s="48"/>
      <c r="E4" s="174"/>
    </row>
    <row r="5" spans="1:5" ht="78.75" customHeight="1">
      <c r="A5" s="510" t="s">
        <v>322</v>
      </c>
      <c r="B5" s="510"/>
      <c r="C5" s="510"/>
      <c r="D5" s="510"/>
      <c r="E5" s="510"/>
    </row>
    <row r="6" spans="1:5" s="57" customFormat="1" ht="45.75" customHeight="1">
      <c r="A6" s="510" t="s">
        <v>449</v>
      </c>
      <c r="B6" s="510"/>
      <c r="C6" s="510"/>
      <c r="D6" s="510"/>
      <c r="E6" s="272"/>
    </row>
    <row r="7" spans="1:5" s="57" customFormat="1" ht="72.75" customHeight="1">
      <c r="A7" s="565" t="s">
        <v>458</v>
      </c>
      <c r="B7" s="565"/>
      <c r="C7" s="565"/>
      <c r="D7" s="565"/>
      <c r="E7" s="462"/>
    </row>
    <row r="8" spans="1:5" s="57" customFormat="1" ht="31.5" customHeight="1">
      <c r="A8" s="177" t="s">
        <v>4</v>
      </c>
      <c r="B8" s="178"/>
      <c r="C8" s="178"/>
      <c r="D8" s="178"/>
      <c r="E8" s="178"/>
    </row>
    <row r="9" spans="1:5" s="57" customFormat="1" ht="13.5" customHeight="1">
      <c r="A9" s="568" t="s">
        <v>110</v>
      </c>
      <c r="B9" s="568"/>
      <c r="C9" s="568"/>
      <c r="D9" s="568"/>
      <c r="E9" s="568"/>
    </row>
    <row r="10" spans="1:5" s="57" customFormat="1" ht="66" customHeight="1">
      <c r="A10" s="510" t="s">
        <v>440</v>
      </c>
      <c r="B10" s="510"/>
      <c r="C10" s="510"/>
      <c r="D10" s="510"/>
      <c r="E10" s="510"/>
    </row>
    <row r="11" spans="1:5" ht="50.25" customHeight="1">
      <c r="A11" s="566" t="s">
        <v>450</v>
      </c>
      <c r="B11" s="566"/>
      <c r="C11" s="566"/>
      <c r="D11" s="566"/>
      <c r="E11" s="57"/>
    </row>
    <row r="12" spans="1:5" ht="48" customHeight="1">
      <c r="A12" s="565" t="s">
        <v>457</v>
      </c>
      <c r="B12" s="565"/>
      <c r="C12" s="565"/>
      <c r="D12" s="565"/>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30" t="s">
        <v>207</v>
      </c>
      <c r="B2" s="530"/>
      <c r="C2" s="530"/>
      <c r="D2" s="530"/>
    </row>
    <row r="3" spans="1:8" ht="15.75">
      <c r="A3" s="569" t="s">
        <v>208</v>
      </c>
      <c r="B3" s="569"/>
      <c r="C3" s="569"/>
      <c r="D3" s="569"/>
    </row>
    <row r="5" spans="1:8">
      <c r="A5" s="303"/>
      <c r="B5" s="570"/>
      <c r="C5" s="571"/>
      <c r="D5" s="303" t="s">
        <v>49</v>
      </c>
    </row>
    <row r="6" spans="1:8" ht="14.25">
      <c r="A6" s="306" t="s">
        <v>12</v>
      </c>
      <c r="B6" s="570" t="s">
        <v>261</v>
      </c>
      <c r="C6" s="571"/>
      <c r="D6" s="303" t="s">
        <v>13</v>
      </c>
    </row>
    <row r="7" spans="1:8" ht="15">
      <c r="A7" s="307" t="s">
        <v>15</v>
      </c>
      <c r="B7" s="572" t="s">
        <v>262</v>
      </c>
      <c r="C7" s="573"/>
      <c r="D7" s="308" t="s">
        <v>50</v>
      </c>
    </row>
    <row r="8" spans="1:8">
      <c r="A8" s="308"/>
      <c r="B8" s="400"/>
      <c r="C8" s="401"/>
      <c r="D8" s="308" t="s">
        <v>18</v>
      </c>
    </row>
    <row r="9" spans="1:8" ht="13.5" thickBot="1">
      <c r="A9" s="65" t="str">
        <f>' F4'!A10</f>
        <v>Janar - Qershor / January - June</v>
      </c>
      <c r="B9" s="66">
        <v>2018</v>
      </c>
      <c r="C9" s="66">
        <v>2019</v>
      </c>
      <c r="D9" s="66" t="s">
        <v>381</v>
      </c>
    </row>
    <row r="10" spans="1:8" ht="15.75" thickBot="1">
      <c r="A10" s="524" t="s">
        <v>348</v>
      </c>
      <c r="B10" s="524"/>
      <c r="C10" s="524"/>
      <c r="D10" s="524"/>
    </row>
    <row r="11" spans="1:8" ht="15">
      <c r="A11" s="69" t="s">
        <v>236</v>
      </c>
      <c r="B11" s="162">
        <f>' F4'!B18/' F4'!B38</f>
        <v>2246.3205031446537</v>
      </c>
      <c r="C11" s="162">
        <f>' F4'!C18/' F4'!C38</f>
        <v>2555.4644537815129</v>
      </c>
      <c r="D11" s="163">
        <f>(C11/B11-1)*100</f>
        <v>13.762236965031693</v>
      </c>
      <c r="G11" s="260"/>
      <c r="H11" s="260"/>
    </row>
    <row r="12" spans="1:8" ht="15">
      <c r="A12" s="160" t="s">
        <v>209</v>
      </c>
      <c r="B12" s="91">
        <f>' F4'!B19/' F4'!B39</f>
        <v>336.49911395654334</v>
      </c>
      <c r="C12" s="91">
        <f>' F4'!C19/' F4'!C39</f>
        <v>365.45876332659157</v>
      </c>
      <c r="D12" s="164">
        <f>(C12/B12-1)*100</f>
        <v>8.6061591751436683</v>
      </c>
      <c r="G12" s="260"/>
      <c r="H12" s="260"/>
    </row>
    <row r="13" spans="1:8" ht="15">
      <c r="A13" s="314" t="s">
        <v>8</v>
      </c>
      <c r="B13" s="402">
        <f>' F4'!B21/' F4'!B41</f>
        <v>341.07329527309969</v>
      </c>
      <c r="C13" s="402">
        <f>' F4'!C21/' F4'!C41</f>
        <v>369.91661860043456</v>
      </c>
      <c r="D13" s="403">
        <f>(C13/B13-1)*100</f>
        <v>8.4566349013750255</v>
      </c>
    </row>
    <row r="17" spans="1:7" ht="15.75">
      <c r="A17" s="530" t="s">
        <v>210</v>
      </c>
      <c r="B17" s="530"/>
      <c r="C17" s="530"/>
      <c r="D17" s="530"/>
    </row>
    <row r="18" spans="1:7" ht="15.75">
      <c r="A18" s="569" t="s">
        <v>211</v>
      </c>
      <c r="B18" s="569"/>
      <c r="C18" s="569"/>
      <c r="D18" s="569"/>
    </row>
    <row r="20" spans="1:7">
      <c r="A20" s="322"/>
      <c r="B20" s="536"/>
      <c r="C20" s="537"/>
      <c r="D20" s="322" t="s">
        <v>49</v>
      </c>
    </row>
    <row r="21" spans="1:7" ht="14.25">
      <c r="A21" s="320" t="s">
        <v>9</v>
      </c>
      <c r="B21" s="536" t="s">
        <v>261</v>
      </c>
      <c r="C21" s="537"/>
      <c r="D21" s="322" t="s">
        <v>13</v>
      </c>
    </row>
    <row r="22" spans="1:7" ht="15">
      <c r="A22" s="374" t="s">
        <v>178</v>
      </c>
      <c r="B22" s="538" t="s">
        <v>262</v>
      </c>
      <c r="C22" s="539"/>
      <c r="D22" s="313" t="s">
        <v>50</v>
      </c>
    </row>
    <row r="23" spans="1:7">
      <c r="A23" s="313"/>
      <c r="B23" s="310"/>
      <c r="C23" s="342"/>
      <c r="D23" s="313" t="s">
        <v>18</v>
      </c>
    </row>
    <row r="24" spans="1:7" ht="18.75" customHeight="1" thickBot="1">
      <c r="A24" s="65" t="str">
        <f>' F4'!A10</f>
        <v>Janar - Qershor / January - June</v>
      </c>
      <c r="B24" s="66">
        <v>2018</v>
      </c>
      <c r="C24" s="66">
        <v>2019</v>
      </c>
      <c r="D24" s="66" t="s">
        <v>381</v>
      </c>
    </row>
    <row r="25" spans="1:7" ht="15.75" thickBot="1">
      <c r="A25" s="524" t="s">
        <v>348</v>
      </c>
      <c r="B25" s="524"/>
      <c r="C25" s="524"/>
      <c r="D25" s="524"/>
    </row>
    <row r="26" spans="1:7" ht="26.25">
      <c r="A26" s="161" t="s">
        <v>321</v>
      </c>
      <c r="B26" s="150">
        <f>' F30'!B23/'F14'!B28</f>
        <v>93.33685060240964</v>
      </c>
      <c r="C26" s="150">
        <f>' F30'!C23/'F14'!C28</f>
        <v>94.248519951270595</v>
      </c>
      <c r="D26" s="163">
        <f t="shared" ref="D26:D31" si="0">(C26/B26-1)*100</f>
        <v>0.97675177914928746</v>
      </c>
    </row>
    <row r="27" spans="1:7" ht="15">
      <c r="A27" s="161" t="s">
        <v>202</v>
      </c>
      <c r="B27" s="150">
        <f>'F20'!B24/'F11'!C13+'F11'!C17+'F11'!C20</f>
        <v>16787.317204890387</v>
      </c>
      <c r="C27" s="150">
        <f>'F20'!C24/'F11'!D13+'F11'!D17+'F11'!D20</f>
        <v>17134.384526866379</v>
      </c>
      <c r="D27" s="278">
        <f t="shared" si="0"/>
        <v>2.0674376836990138</v>
      </c>
      <c r="F27" s="259"/>
      <c r="G27" s="259"/>
    </row>
    <row r="28" spans="1:7" ht="27">
      <c r="A28" s="261" t="s">
        <v>212</v>
      </c>
      <c r="B28" s="150">
        <f>'F13'!B21/'F11'!C26</f>
        <v>486.33333333333331</v>
      </c>
      <c r="C28" s="150">
        <f>'F13'!C21/'F11'!D26</f>
        <v>0</v>
      </c>
      <c r="D28" s="278">
        <f t="shared" si="0"/>
        <v>-100</v>
      </c>
    </row>
    <row r="29" spans="1:7" ht="15">
      <c r="A29" s="161" t="s">
        <v>203</v>
      </c>
      <c r="B29" s="150">
        <f>'F13'!B23/'F11'!C28</f>
        <v>10453.665666666666</v>
      </c>
      <c r="C29" s="150">
        <f>'F13'!C23/'F11'!D28</f>
        <v>18045.852380952383</v>
      </c>
      <c r="D29" s="262">
        <f t="shared" si="0"/>
        <v>72.627028225082114</v>
      </c>
    </row>
    <row r="30" spans="1:7" ht="15">
      <c r="A30" s="161" t="s">
        <v>237</v>
      </c>
      <c r="B30" s="150">
        <f>'F13'!B19/'F11'!C19+'F11'!C18</f>
        <v>8979.1981481481489</v>
      </c>
      <c r="C30" s="150">
        <f>'F13'!C19/'F11'!D19+'F11'!D18</f>
        <v>6297.164090909092</v>
      </c>
      <c r="D30" s="164">
        <f t="shared" si="0"/>
        <v>-29.86941609916687</v>
      </c>
    </row>
    <row r="31" spans="1:7" ht="15">
      <c r="A31" s="314" t="s">
        <v>8</v>
      </c>
      <c r="B31" s="402">
        <f>'F13'!B25/'F11'!C29</f>
        <v>336.49911395654334</v>
      </c>
      <c r="C31" s="402">
        <f>'F13'!C25/'F11'!D29</f>
        <v>365.45876332659157</v>
      </c>
      <c r="D31" s="403">
        <f t="shared" si="0"/>
        <v>8.6061591751436683</v>
      </c>
    </row>
    <row r="33" spans="1:4" ht="15.75">
      <c r="A33" s="530" t="s">
        <v>213</v>
      </c>
      <c r="B33" s="530"/>
      <c r="C33" s="530"/>
      <c r="D33" s="530"/>
    </row>
    <row r="34" spans="1:4" ht="15.75">
      <c r="A34" s="569" t="s">
        <v>214</v>
      </c>
      <c r="B34" s="569"/>
      <c r="C34" s="569"/>
      <c r="D34" s="569"/>
    </row>
    <row r="35" spans="1:4" ht="15.75">
      <c r="A35" s="58"/>
      <c r="B35" s="58"/>
      <c r="C35" s="58"/>
      <c r="D35" s="58"/>
    </row>
    <row r="36" spans="1:4">
      <c r="A36" s="322"/>
      <c r="B36" s="536"/>
      <c r="C36" s="537"/>
      <c r="D36" s="322" t="s">
        <v>49</v>
      </c>
    </row>
    <row r="37" spans="1:4" ht="14.25">
      <c r="A37" s="320"/>
      <c r="B37" s="536" t="s">
        <v>261</v>
      </c>
      <c r="C37" s="537"/>
      <c r="D37" s="322" t="s">
        <v>13</v>
      </c>
    </row>
    <row r="38" spans="1:4" ht="15">
      <c r="A38" s="374" t="s">
        <v>178</v>
      </c>
      <c r="B38" s="538" t="s">
        <v>262</v>
      </c>
      <c r="C38" s="539"/>
      <c r="D38" s="313" t="s">
        <v>50</v>
      </c>
    </row>
    <row r="39" spans="1:4">
      <c r="A39" s="313"/>
      <c r="B39" s="310"/>
      <c r="C39" s="342"/>
      <c r="D39" s="313" t="s">
        <v>18</v>
      </c>
    </row>
    <row r="40" spans="1:4" ht="13.5" thickBot="1">
      <c r="A40" s="65" t="str">
        <f>' F4'!A10</f>
        <v>Janar - Qershor / January - June</v>
      </c>
      <c r="B40" s="66">
        <v>2018</v>
      </c>
      <c r="C40" s="66">
        <v>2019</v>
      </c>
      <c r="D40" s="66" t="s">
        <v>381</v>
      </c>
    </row>
    <row r="41" spans="1:4" ht="15.75" thickBot="1">
      <c r="A41" s="524" t="s">
        <v>349</v>
      </c>
      <c r="B41" s="524"/>
      <c r="C41" s="524"/>
      <c r="D41" s="524"/>
    </row>
    <row r="42" spans="1:4" ht="15">
      <c r="A42" s="121" t="s">
        <v>238</v>
      </c>
      <c r="B42" s="150">
        <f>'F13'!B15/'F11'!C13</f>
        <v>688.92525295109613</v>
      </c>
      <c r="C42" s="150">
        <f>'F13'!C15/'F11'!D13</f>
        <v>692.20710889205884</v>
      </c>
      <c r="D42" s="262">
        <f>(C42/B42-1)*100</f>
        <v>0.47637329694396602</v>
      </c>
    </row>
    <row r="43" spans="1:4" ht="15">
      <c r="A43" s="121" t="s">
        <v>204</v>
      </c>
      <c r="B43" s="150">
        <f>'F23'!B23/'F11'!C21</f>
        <v>1417.8441269841269</v>
      </c>
      <c r="C43" s="150">
        <f>'F23'!C23/'F11'!D21</f>
        <v>1546.9263628439796</v>
      </c>
      <c r="D43" s="262">
        <f>(C43/B43-1)*100</f>
        <v>9.1041203615535249</v>
      </c>
    </row>
    <row r="44" spans="1:4" ht="15">
      <c r="A44" s="121" t="s">
        <v>284</v>
      </c>
      <c r="B44" s="150">
        <f>' F26'!B23/'F11'!C22</f>
        <v>2860.4028301886792</v>
      </c>
      <c r="C44" s="150">
        <f>' F26'!C23/'F11'!D22</f>
        <v>3969.0733333333337</v>
      </c>
      <c r="D44" s="262">
        <f>(C44/B44-1)*100</f>
        <v>38.759243678678779</v>
      </c>
    </row>
    <row r="45" spans="1:4" ht="15">
      <c r="A45" s="121" t="s">
        <v>205</v>
      </c>
      <c r="B45" s="150"/>
      <c r="C45" s="150"/>
      <c r="D45" s="151"/>
    </row>
    <row r="46" spans="1:4" ht="14.25">
      <c r="A46" s="314" t="s">
        <v>8</v>
      </c>
      <c r="B46" s="402"/>
      <c r="C46" s="402"/>
      <c r="D46" s="404"/>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80" customWidth="1"/>
    <col min="11" max="11" width="13.140625" bestFit="1" customWidth="1"/>
    <col min="12" max="12" width="20.5703125" style="480" bestFit="1" customWidth="1"/>
    <col min="13" max="13" width="7" bestFit="1" customWidth="1"/>
    <col min="14" max="14" width="11.42578125" bestFit="1" customWidth="1"/>
  </cols>
  <sheetData>
    <row r="2" spans="1:14">
      <c r="A2" t="s">
        <v>384</v>
      </c>
      <c r="B2" t="s">
        <v>385</v>
      </c>
      <c r="C2" t="s">
        <v>386</v>
      </c>
      <c r="D2" t="s">
        <v>387</v>
      </c>
      <c r="E2" t="s">
        <v>388</v>
      </c>
      <c r="F2" t="s">
        <v>389</v>
      </c>
      <c r="G2" t="s">
        <v>390</v>
      </c>
      <c r="H2" t="s">
        <v>391</v>
      </c>
      <c r="I2" t="s">
        <v>392</v>
      </c>
      <c r="J2" s="480" t="s">
        <v>408</v>
      </c>
      <c r="K2" s="442" t="s">
        <v>393</v>
      </c>
      <c r="L2" s="480" t="s">
        <v>394</v>
      </c>
      <c r="M2" t="s">
        <v>395</v>
      </c>
      <c r="N2" t="s">
        <v>396</v>
      </c>
    </row>
    <row r="3" spans="1:14">
      <c r="B3" t="s">
        <v>397</v>
      </c>
      <c r="C3" t="s">
        <v>398</v>
      </c>
      <c r="D3" t="s">
        <v>399</v>
      </c>
      <c r="E3" t="s">
        <v>400</v>
      </c>
      <c r="H3" t="s">
        <v>401</v>
      </c>
      <c r="N3" t="s">
        <v>402</v>
      </c>
    </row>
    <row r="4" spans="1:14">
      <c r="A4" t="s">
        <v>320</v>
      </c>
      <c r="B4">
        <v>3681</v>
      </c>
      <c r="C4">
        <v>1</v>
      </c>
      <c r="D4">
        <v>0</v>
      </c>
      <c r="E4">
        <v>3682</v>
      </c>
      <c r="F4" s="438">
        <v>94886.13</v>
      </c>
      <c r="G4" s="438">
        <v>622022.92000000004</v>
      </c>
      <c r="H4">
        <v>106</v>
      </c>
      <c r="I4" s="438">
        <v>10889.47</v>
      </c>
      <c r="J4" s="482">
        <f>E4-H4</f>
        <v>3576</v>
      </c>
      <c r="K4" s="438">
        <v>609173.35</v>
      </c>
      <c r="L4" s="481">
        <v>516247.32</v>
      </c>
      <c r="M4">
        <v>323</v>
      </c>
      <c r="N4">
        <v>24</v>
      </c>
    </row>
    <row r="5" spans="1:14">
      <c r="B5" s="438">
        <v>527044.07999999996</v>
      </c>
      <c r="C5" s="438">
        <v>92.71</v>
      </c>
      <c r="D5" s="439">
        <v>0</v>
      </c>
      <c r="E5" s="438">
        <v>527136.79</v>
      </c>
      <c r="H5" s="438">
        <v>12849.57</v>
      </c>
      <c r="N5" s="439">
        <v>0</v>
      </c>
    </row>
    <row r="6" spans="1:14">
      <c r="A6" t="s">
        <v>318</v>
      </c>
      <c r="B6">
        <v>3986</v>
      </c>
      <c r="C6">
        <v>1</v>
      </c>
      <c r="D6">
        <v>1</v>
      </c>
      <c r="E6">
        <v>3988</v>
      </c>
      <c r="F6" s="438">
        <v>97760.75</v>
      </c>
      <c r="G6" s="438">
        <v>640968.95999999996</v>
      </c>
      <c r="H6">
        <v>126</v>
      </c>
      <c r="I6" s="438">
        <v>12588.19</v>
      </c>
      <c r="J6" s="482">
        <f>E6-H6</f>
        <v>3862</v>
      </c>
      <c r="K6" s="438">
        <v>626114.9</v>
      </c>
      <c r="L6" s="481">
        <v>530620.02</v>
      </c>
      <c r="M6">
        <v>338</v>
      </c>
      <c r="N6">
        <v>59</v>
      </c>
    </row>
    <row r="7" spans="1:14">
      <c r="B7" s="438">
        <v>543032.26</v>
      </c>
      <c r="C7" s="438">
        <v>70.95</v>
      </c>
      <c r="D7" s="439">
        <v>105</v>
      </c>
      <c r="E7" s="438">
        <v>543208.21</v>
      </c>
      <c r="H7" s="438">
        <v>14854.06</v>
      </c>
      <c r="N7" s="439">
        <v>0</v>
      </c>
    </row>
    <row r="8" spans="1:14">
      <c r="A8" t="s">
        <v>41</v>
      </c>
      <c r="B8">
        <v>2432</v>
      </c>
      <c r="C8">
        <v>0</v>
      </c>
      <c r="D8">
        <v>13</v>
      </c>
      <c r="E8">
        <v>2445</v>
      </c>
      <c r="F8" s="438">
        <v>58062.46</v>
      </c>
      <c r="G8" s="438">
        <v>382444.18</v>
      </c>
      <c r="H8">
        <v>92</v>
      </c>
      <c r="I8" s="438">
        <v>7486.94</v>
      </c>
      <c r="J8" s="482">
        <f t="shared" ref="J8" si="0">E8-H8</f>
        <v>2353</v>
      </c>
      <c r="K8" s="438">
        <v>373609.59</v>
      </c>
      <c r="L8" s="481">
        <v>316894.78000000003</v>
      </c>
      <c r="M8">
        <v>183</v>
      </c>
      <c r="N8">
        <v>40</v>
      </c>
    </row>
    <row r="9" spans="1:14">
      <c r="B9" s="438">
        <v>322562.27</v>
      </c>
      <c r="C9" s="439">
        <v>0</v>
      </c>
      <c r="D9" s="438">
        <v>1819.45</v>
      </c>
      <c r="E9" s="438">
        <v>324381.71999999997</v>
      </c>
      <c r="H9" s="438">
        <v>8834.59</v>
      </c>
      <c r="N9" s="439">
        <v>0</v>
      </c>
    </row>
    <row r="10" spans="1:14">
      <c r="A10" t="s">
        <v>263</v>
      </c>
      <c r="B10">
        <v>2103</v>
      </c>
      <c r="C10">
        <v>97</v>
      </c>
      <c r="D10">
        <v>4</v>
      </c>
      <c r="E10">
        <v>2204</v>
      </c>
      <c r="F10" s="438">
        <v>51374.86</v>
      </c>
      <c r="G10" s="438">
        <v>337337.52</v>
      </c>
      <c r="H10">
        <v>87</v>
      </c>
      <c r="I10" s="438">
        <v>6729.03</v>
      </c>
      <c r="J10" s="482">
        <f t="shared" ref="J10" si="1">E10-H10</f>
        <v>2117</v>
      </c>
      <c r="K10" s="438">
        <v>329397.37</v>
      </c>
      <c r="L10" s="481">
        <v>279233.63</v>
      </c>
      <c r="M10">
        <v>264</v>
      </c>
      <c r="N10">
        <v>46</v>
      </c>
    </row>
    <row r="11" spans="1:14">
      <c r="B11" s="438">
        <v>276235.46000000002</v>
      </c>
      <c r="C11" s="438">
        <v>9174.2000000000007</v>
      </c>
      <c r="D11" s="439">
        <v>553</v>
      </c>
      <c r="E11" s="438">
        <v>285962.65999999997</v>
      </c>
      <c r="H11" s="438">
        <v>7940.15</v>
      </c>
      <c r="N11" s="439">
        <v>0</v>
      </c>
    </row>
    <row r="12" spans="1:14">
      <c r="A12" t="s">
        <v>407</v>
      </c>
      <c r="B12">
        <v>0</v>
      </c>
      <c r="C12">
        <v>0</v>
      </c>
      <c r="D12">
        <v>0</v>
      </c>
      <c r="E12">
        <v>0</v>
      </c>
      <c r="F12" s="439">
        <v>0</v>
      </c>
      <c r="G12" s="439">
        <v>0</v>
      </c>
      <c r="H12">
        <v>2</v>
      </c>
      <c r="I12" s="438">
        <v>252.18</v>
      </c>
      <c r="J12" s="482">
        <f t="shared" ref="J12" si="2">E12-H12</f>
        <v>-2</v>
      </c>
      <c r="K12" s="438">
        <v>-297.57</v>
      </c>
      <c r="L12" s="481">
        <v>-252.18</v>
      </c>
      <c r="M12">
        <v>0</v>
      </c>
      <c r="N12">
        <v>0</v>
      </c>
    </row>
    <row r="13" spans="1:14">
      <c r="B13" s="439">
        <v>0</v>
      </c>
      <c r="C13" s="439">
        <v>0</v>
      </c>
      <c r="D13" s="439">
        <v>0</v>
      </c>
      <c r="E13" s="439">
        <v>0</v>
      </c>
      <c r="H13" s="438">
        <v>297.57</v>
      </c>
      <c r="N13" s="439">
        <v>0</v>
      </c>
    </row>
    <row r="14" spans="1:14">
      <c r="A14" t="s">
        <v>406</v>
      </c>
      <c r="B14">
        <v>2480</v>
      </c>
      <c r="C14">
        <v>1</v>
      </c>
      <c r="D14">
        <v>14</v>
      </c>
      <c r="E14">
        <v>2495</v>
      </c>
      <c r="F14" s="438">
        <v>60932.1</v>
      </c>
      <c r="G14" s="438">
        <v>401470.9</v>
      </c>
      <c r="H14">
        <v>96</v>
      </c>
      <c r="I14" s="438">
        <v>8927.56</v>
      </c>
      <c r="J14" s="482">
        <f t="shared" ref="J14" si="3">E14-H14</f>
        <v>2399</v>
      </c>
      <c r="K14" s="438">
        <v>390936.38</v>
      </c>
      <c r="L14" s="481">
        <v>331611.24</v>
      </c>
      <c r="M14">
        <v>181</v>
      </c>
      <c r="N14">
        <v>56</v>
      </c>
    </row>
    <row r="15" spans="1:14">
      <c r="B15" s="438">
        <v>338358.61</v>
      </c>
      <c r="C15" s="438">
        <v>147.99</v>
      </c>
      <c r="D15" s="438">
        <v>2032.2</v>
      </c>
      <c r="E15" s="438">
        <v>340538.8</v>
      </c>
      <c r="H15" s="438">
        <v>10534.52</v>
      </c>
      <c r="N15" s="439">
        <v>0</v>
      </c>
    </row>
    <row r="16" spans="1:14">
      <c r="A16" t="s">
        <v>314</v>
      </c>
      <c r="B16">
        <v>4503</v>
      </c>
      <c r="C16">
        <v>1</v>
      </c>
      <c r="D16">
        <v>5</v>
      </c>
      <c r="E16">
        <v>4509</v>
      </c>
      <c r="F16" s="438">
        <v>105774.68</v>
      </c>
      <c r="G16" s="438">
        <v>694031.43</v>
      </c>
      <c r="H16">
        <v>215</v>
      </c>
      <c r="I16" s="438">
        <v>19853.71</v>
      </c>
      <c r="J16" s="482">
        <f t="shared" ref="J16" si="4">E16-H16</f>
        <v>4294</v>
      </c>
      <c r="K16" s="438">
        <v>670604.05000000005</v>
      </c>
      <c r="L16" s="481">
        <v>568403.04</v>
      </c>
      <c r="M16">
        <v>432</v>
      </c>
      <c r="N16">
        <v>106</v>
      </c>
    </row>
    <row r="17" spans="1:14">
      <c r="B17" s="438">
        <v>587626.12</v>
      </c>
      <c r="C17" s="438">
        <v>1.33</v>
      </c>
      <c r="D17" s="438">
        <v>629.29999999999995</v>
      </c>
      <c r="E17" s="438">
        <v>588256.75</v>
      </c>
      <c r="H17" s="438">
        <v>23427.38</v>
      </c>
      <c r="N17" s="439">
        <v>0</v>
      </c>
    </row>
    <row r="18" spans="1:14">
      <c r="A18" t="s">
        <v>306</v>
      </c>
      <c r="B18">
        <v>3606</v>
      </c>
      <c r="C18">
        <v>0</v>
      </c>
      <c r="D18">
        <v>12</v>
      </c>
      <c r="E18">
        <v>3618</v>
      </c>
      <c r="F18" s="438">
        <v>83128.240000000005</v>
      </c>
      <c r="G18" s="438">
        <v>547135.53</v>
      </c>
      <c r="H18">
        <v>151</v>
      </c>
      <c r="I18" s="438">
        <v>16168.59</v>
      </c>
      <c r="J18" s="482">
        <f t="shared" ref="J18" si="5">E18-H18</f>
        <v>3467</v>
      </c>
      <c r="K18" s="438">
        <v>528056.59</v>
      </c>
      <c r="L18" s="481">
        <v>447838.7</v>
      </c>
      <c r="M18">
        <v>285</v>
      </c>
      <c r="N18">
        <v>68</v>
      </c>
    </row>
    <row r="19" spans="1:14">
      <c r="B19" s="438">
        <v>461815.44</v>
      </c>
      <c r="C19" s="439">
        <v>0</v>
      </c>
      <c r="D19" s="438">
        <v>2191.85</v>
      </c>
      <c r="E19" s="438">
        <v>464007.29</v>
      </c>
      <c r="H19" s="438">
        <v>19078.939999999999</v>
      </c>
      <c r="N19" s="439">
        <v>0</v>
      </c>
    </row>
    <row r="20" spans="1:14">
      <c r="A20" t="s">
        <v>405</v>
      </c>
      <c r="B20">
        <v>4184</v>
      </c>
      <c r="C20">
        <v>3</v>
      </c>
      <c r="D20">
        <v>10</v>
      </c>
      <c r="E20">
        <v>4197</v>
      </c>
      <c r="F20" s="438">
        <v>96791.22</v>
      </c>
      <c r="G20" s="438">
        <v>637211.98</v>
      </c>
      <c r="H20">
        <v>148</v>
      </c>
      <c r="I20" s="438">
        <v>15577.85</v>
      </c>
      <c r="J20" s="482">
        <f t="shared" ref="J20" si="6">E20-H20</f>
        <v>4049</v>
      </c>
      <c r="K20" s="438">
        <v>618833.84</v>
      </c>
      <c r="L20" s="481">
        <v>524842.91</v>
      </c>
      <c r="M20">
        <v>318</v>
      </c>
      <c r="N20">
        <v>101</v>
      </c>
    </row>
    <row r="21" spans="1:14">
      <c r="B21" s="438">
        <v>537338.57999999996</v>
      </c>
      <c r="C21" s="438">
        <v>379.18</v>
      </c>
      <c r="D21" s="439">
        <v>2703</v>
      </c>
      <c r="E21" s="438">
        <v>540420.76</v>
      </c>
      <c r="H21" s="438">
        <v>18378.14</v>
      </c>
      <c r="N21" s="439">
        <v>0</v>
      </c>
    </row>
    <row r="22" spans="1:14">
      <c r="A22" t="s">
        <v>264</v>
      </c>
      <c r="B22">
        <v>680</v>
      </c>
      <c r="C22">
        <v>1</v>
      </c>
      <c r="D22">
        <v>0</v>
      </c>
      <c r="E22">
        <v>681</v>
      </c>
      <c r="F22" s="438">
        <v>14882.1</v>
      </c>
      <c r="G22" s="438">
        <v>97558.54</v>
      </c>
      <c r="H22">
        <v>24</v>
      </c>
      <c r="I22" s="438">
        <v>2200.2600000000002</v>
      </c>
      <c r="J22" s="482">
        <f t="shared" ref="J22" si="7">E22-H22</f>
        <v>657</v>
      </c>
      <c r="K22" s="438">
        <v>94962.23</v>
      </c>
      <c r="L22" s="481">
        <v>80476.179999999993</v>
      </c>
      <c r="M22">
        <v>42</v>
      </c>
      <c r="N22">
        <v>16</v>
      </c>
    </row>
    <row r="23" spans="1:14">
      <c r="B23" s="438">
        <v>82676.03</v>
      </c>
      <c r="C23" s="438">
        <v>0.41</v>
      </c>
      <c r="D23" s="439">
        <v>0</v>
      </c>
      <c r="E23" s="438">
        <v>82676.44</v>
      </c>
      <c r="H23" s="438">
        <v>2596.31</v>
      </c>
      <c r="N23" s="439">
        <v>0</v>
      </c>
    </row>
    <row r="24" spans="1:14">
      <c r="A24" t="s">
        <v>404</v>
      </c>
      <c r="B24">
        <v>3162</v>
      </c>
      <c r="C24">
        <v>1</v>
      </c>
      <c r="D24">
        <v>6</v>
      </c>
      <c r="E24">
        <v>3169</v>
      </c>
      <c r="F24" s="438">
        <v>71930.11</v>
      </c>
      <c r="G24" s="438">
        <v>472156.94</v>
      </c>
      <c r="H24">
        <v>110</v>
      </c>
      <c r="I24" s="438">
        <v>9304.25</v>
      </c>
      <c r="J24" s="482">
        <f t="shared" ref="J24" si="8">E24-H24</f>
        <v>3059</v>
      </c>
      <c r="K24" s="438">
        <v>461178.23</v>
      </c>
      <c r="L24" s="481">
        <v>390922.58</v>
      </c>
      <c r="M24">
        <v>176</v>
      </c>
      <c r="N24">
        <v>43</v>
      </c>
    </row>
    <row r="25" spans="1:14">
      <c r="B25" s="438">
        <v>399487.97</v>
      </c>
      <c r="C25" s="438">
        <v>116.36</v>
      </c>
      <c r="D25" s="438">
        <v>622.5</v>
      </c>
      <c r="E25" s="438">
        <v>400226.83</v>
      </c>
      <c r="H25" s="438">
        <v>10978.71</v>
      </c>
      <c r="N25" s="439">
        <v>0</v>
      </c>
    </row>
    <row r="26" spans="1:14">
      <c r="A26" t="s">
        <v>403</v>
      </c>
      <c r="B26">
        <v>2203</v>
      </c>
      <c r="C26">
        <v>2</v>
      </c>
      <c r="D26">
        <v>2</v>
      </c>
      <c r="E26">
        <v>2207</v>
      </c>
      <c r="F26" s="438">
        <v>47553.19</v>
      </c>
      <c r="G26" s="438">
        <v>311896.71999999997</v>
      </c>
      <c r="H26">
        <v>83</v>
      </c>
      <c r="I26" s="438">
        <v>8588.6299999999992</v>
      </c>
      <c r="J26" s="482">
        <f>E26-H26</f>
        <v>2124</v>
      </c>
      <c r="K26" s="438">
        <v>301799.32</v>
      </c>
      <c r="L26" s="481">
        <v>255754.9</v>
      </c>
      <c r="M26">
        <v>119</v>
      </c>
      <c r="N26">
        <v>22</v>
      </c>
    </row>
    <row r="27" spans="1:14">
      <c r="B27" s="438">
        <v>264073.55</v>
      </c>
      <c r="C27" s="438">
        <v>104.58</v>
      </c>
      <c r="D27" s="438">
        <v>165.4</v>
      </c>
      <c r="E27" s="438">
        <v>264343.53000000003</v>
      </c>
      <c r="H27" s="438">
        <v>10097.4</v>
      </c>
      <c r="N27" s="439">
        <v>0</v>
      </c>
    </row>
    <row r="28" spans="1:14">
      <c r="B28">
        <v>33020</v>
      </c>
      <c r="C28">
        <v>108</v>
      </c>
      <c r="D28">
        <v>67</v>
      </c>
      <c r="E28">
        <v>33195</v>
      </c>
      <c r="F28" s="438">
        <v>783075.83999999997</v>
      </c>
      <c r="G28" s="438">
        <v>5144235.62</v>
      </c>
      <c r="H28">
        <v>1240</v>
      </c>
      <c r="I28" s="438">
        <v>118566.67</v>
      </c>
      <c r="J28" s="483">
        <f>E28-H28</f>
        <v>31955</v>
      </c>
      <c r="K28" s="440">
        <v>5004368.3</v>
      </c>
      <c r="L28" s="481">
        <v>4242593.1100000003</v>
      </c>
      <c r="M28">
        <v>2661</v>
      </c>
      <c r="N28">
        <v>581</v>
      </c>
    </row>
    <row r="29" spans="1:14">
      <c r="B29" s="438">
        <v>4340250.37</v>
      </c>
      <c r="C29" s="438">
        <v>10087.709999999999</v>
      </c>
      <c r="D29" s="438">
        <v>10821.7</v>
      </c>
      <c r="E29" s="438">
        <v>4361159.78</v>
      </c>
      <c r="H29" s="438">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55" customWidth="1"/>
    <col min="11" max="11" width="15.5703125" customWidth="1"/>
    <col min="12" max="12" width="20.5703125" style="451" bestFit="1" customWidth="1"/>
  </cols>
  <sheetData>
    <row r="1" spans="1:14">
      <c r="A1" t="s">
        <v>384</v>
      </c>
      <c r="B1" t="s">
        <v>385</v>
      </c>
      <c r="C1" t="s">
        <v>386</v>
      </c>
      <c r="D1" t="s">
        <v>387</v>
      </c>
      <c r="E1" t="s">
        <v>388</v>
      </c>
      <c r="F1" t="s">
        <v>389</v>
      </c>
      <c r="G1" t="s">
        <v>390</v>
      </c>
      <c r="H1" t="s">
        <v>391</v>
      </c>
      <c r="I1" t="s">
        <v>392</v>
      </c>
      <c r="J1" s="454" t="s">
        <v>408</v>
      </c>
      <c r="K1" s="442" t="s">
        <v>393</v>
      </c>
      <c r="L1" t="s">
        <v>394</v>
      </c>
      <c r="M1" t="s">
        <v>395</v>
      </c>
      <c r="N1" t="s">
        <v>396</v>
      </c>
    </row>
    <row r="3" spans="1:14">
      <c r="A3" t="s">
        <v>384</v>
      </c>
      <c r="B3" t="s">
        <v>385</v>
      </c>
      <c r="C3" t="s">
        <v>386</v>
      </c>
      <c r="D3" t="s">
        <v>387</v>
      </c>
      <c r="E3" t="s">
        <v>388</v>
      </c>
      <c r="F3" t="s">
        <v>389</v>
      </c>
      <c r="G3" t="s">
        <v>390</v>
      </c>
      <c r="H3" t="s">
        <v>391</v>
      </c>
      <c r="I3" t="s">
        <v>392</v>
      </c>
      <c r="K3" t="s">
        <v>393</v>
      </c>
      <c r="L3" s="451" t="s">
        <v>394</v>
      </c>
      <c r="M3" t="s">
        <v>395</v>
      </c>
      <c r="N3" t="s">
        <v>396</v>
      </c>
    </row>
    <row r="4" spans="1:14">
      <c r="B4" t="s">
        <v>397</v>
      </c>
      <c r="C4" t="s">
        <v>398</v>
      </c>
      <c r="D4" t="s">
        <v>399</v>
      </c>
      <c r="E4" t="s">
        <v>400</v>
      </c>
      <c r="H4" t="s">
        <v>401</v>
      </c>
      <c r="N4" t="s">
        <v>402</v>
      </c>
    </row>
    <row r="5" spans="1:14">
      <c r="A5" t="s">
        <v>41</v>
      </c>
      <c r="B5">
        <v>2038</v>
      </c>
      <c r="C5">
        <v>0</v>
      </c>
      <c r="D5">
        <v>15</v>
      </c>
      <c r="E5">
        <v>2053</v>
      </c>
      <c r="F5" s="438">
        <v>46905.120000000003</v>
      </c>
      <c r="G5" s="438">
        <v>309303.45</v>
      </c>
      <c r="H5">
        <v>69</v>
      </c>
      <c r="I5" s="438">
        <v>5480.38</v>
      </c>
      <c r="J5" s="455">
        <f>E5-H5</f>
        <v>1984</v>
      </c>
      <c r="K5" s="438">
        <v>302860.06</v>
      </c>
      <c r="L5" s="452">
        <v>256917.95</v>
      </c>
      <c r="M5">
        <v>177</v>
      </c>
      <c r="N5">
        <v>29</v>
      </c>
    </row>
    <row r="6" spans="1:14">
      <c r="B6" s="438">
        <v>260578.71</v>
      </c>
      <c r="C6" s="439">
        <v>0</v>
      </c>
      <c r="D6" s="438">
        <v>1819.62</v>
      </c>
      <c r="E6" s="438">
        <v>262398.33</v>
      </c>
      <c r="H6" s="438">
        <v>6443.39</v>
      </c>
      <c r="N6" s="439">
        <v>0</v>
      </c>
    </row>
    <row r="7" spans="1:14">
      <c r="A7" t="s">
        <v>405</v>
      </c>
      <c r="B7">
        <v>3915</v>
      </c>
      <c r="C7">
        <v>2</v>
      </c>
      <c r="D7">
        <v>4</v>
      </c>
      <c r="E7">
        <v>3921</v>
      </c>
      <c r="F7" s="438">
        <v>87603.81</v>
      </c>
      <c r="G7" s="438">
        <v>574837.68999999994</v>
      </c>
      <c r="H7">
        <v>129</v>
      </c>
      <c r="I7" s="438">
        <v>13783.92</v>
      </c>
      <c r="J7" s="455">
        <f>E7-H7</f>
        <v>3792</v>
      </c>
      <c r="K7" s="438">
        <v>558572.71</v>
      </c>
      <c r="L7" s="452">
        <v>473449.96</v>
      </c>
      <c r="M7">
        <v>276</v>
      </c>
      <c r="N7">
        <v>69</v>
      </c>
    </row>
    <row r="8" spans="1:14">
      <c r="B8" s="438">
        <v>486599.78</v>
      </c>
      <c r="C8" s="438">
        <v>78.099999999999994</v>
      </c>
      <c r="D8" s="439">
        <v>556</v>
      </c>
      <c r="E8" s="438">
        <v>487233.88</v>
      </c>
      <c r="H8" s="438">
        <v>16264.98</v>
      </c>
      <c r="N8" s="439">
        <v>0</v>
      </c>
    </row>
    <row r="9" spans="1:14">
      <c r="A9" t="s">
        <v>263</v>
      </c>
      <c r="B9">
        <v>1968</v>
      </c>
      <c r="C9">
        <v>12</v>
      </c>
      <c r="D9">
        <v>12</v>
      </c>
      <c r="E9">
        <v>1992</v>
      </c>
      <c r="F9" s="438">
        <v>45674.06</v>
      </c>
      <c r="G9" s="438">
        <v>301019.27</v>
      </c>
      <c r="H9">
        <v>58</v>
      </c>
      <c r="I9" s="438">
        <v>4569.12</v>
      </c>
      <c r="J9" s="455">
        <f>E9-H9</f>
        <v>1934</v>
      </c>
      <c r="K9" s="438">
        <v>295627.78999999998</v>
      </c>
      <c r="L9" s="452">
        <v>250776.09</v>
      </c>
      <c r="M9">
        <v>220</v>
      </c>
      <c r="N9">
        <v>49</v>
      </c>
    </row>
    <row r="10" spans="1:14">
      <c r="B10" s="438">
        <v>253195.21</v>
      </c>
      <c r="C10" s="438">
        <v>544.25</v>
      </c>
      <c r="D10" s="438">
        <v>1605.75</v>
      </c>
      <c r="E10" s="438">
        <v>255345.21</v>
      </c>
      <c r="H10" s="438">
        <v>5391.48</v>
      </c>
      <c r="N10" s="439">
        <v>0</v>
      </c>
    </row>
    <row r="11" spans="1:14">
      <c r="A11" t="s">
        <v>407</v>
      </c>
      <c r="B11">
        <v>0</v>
      </c>
      <c r="C11">
        <v>0</v>
      </c>
      <c r="D11">
        <v>0</v>
      </c>
      <c r="E11">
        <v>0</v>
      </c>
      <c r="F11" s="439">
        <v>0</v>
      </c>
      <c r="G11" s="439">
        <v>0</v>
      </c>
      <c r="H11">
        <v>0</v>
      </c>
      <c r="I11" s="439">
        <v>0</v>
      </c>
      <c r="J11" s="455">
        <f>E11-H11</f>
        <v>0</v>
      </c>
      <c r="K11" s="439">
        <v>0</v>
      </c>
      <c r="L11" s="453">
        <v>0</v>
      </c>
      <c r="M11">
        <v>0</v>
      </c>
      <c r="N11">
        <v>0</v>
      </c>
    </row>
    <row r="12" spans="1:14">
      <c r="B12" s="439">
        <v>0</v>
      </c>
      <c r="C12" s="439">
        <v>0</v>
      </c>
      <c r="D12" s="439">
        <v>0</v>
      </c>
      <c r="E12" s="439">
        <v>0</v>
      </c>
      <c r="H12" s="439">
        <v>0</v>
      </c>
      <c r="N12" s="439">
        <v>0</v>
      </c>
    </row>
    <row r="13" spans="1:14">
      <c r="A13" t="s">
        <v>406</v>
      </c>
      <c r="B13">
        <v>2425</v>
      </c>
      <c r="C13">
        <v>13</v>
      </c>
      <c r="D13">
        <v>0</v>
      </c>
      <c r="E13">
        <v>2438</v>
      </c>
      <c r="F13" s="438">
        <v>58322.52</v>
      </c>
      <c r="G13" s="438">
        <v>382331.39</v>
      </c>
      <c r="H13">
        <v>82</v>
      </c>
      <c r="I13" s="438">
        <v>7502.55</v>
      </c>
      <c r="J13" s="455">
        <f>E13-H13</f>
        <v>2356</v>
      </c>
      <c r="K13" s="438">
        <v>373478.38</v>
      </c>
      <c r="L13" s="452">
        <v>316506.32</v>
      </c>
      <c r="M13">
        <v>176</v>
      </c>
      <c r="N13">
        <v>43</v>
      </c>
    </row>
    <row r="14" spans="1:14">
      <c r="B14" s="439">
        <v>323574</v>
      </c>
      <c r="C14" s="438">
        <v>434.87</v>
      </c>
      <c r="D14" s="439">
        <v>0</v>
      </c>
      <c r="E14" s="438">
        <v>324008.87</v>
      </c>
      <c r="H14" s="438">
        <v>8853.01</v>
      </c>
      <c r="N14" s="439">
        <v>0</v>
      </c>
    </row>
    <row r="15" spans="1:14">
      <c r="A15" t="s">
        <v>403</v>
      </c>
      <c r="B15">
        <v>2011</v>
      </c>
      <c r="C15">
        <v>1</v>
      </c>
      <c r="D15">
        <v>0</v>
      </c>
      <c r="E15">
        <v>2012</v>
      </c>
      <c r="F15" s="438">
        <v>41978.21</v>
      </c>
      <c r="G15" s="438">
        <v>275184.84000000003</v>
      </c>
      <c r="H15">
        <v>68</v>
      </c>
      <c r="I15" s="438">
        <v>5433.27</v>
      </c>
      <c r="J15" s="455">
        <f>E15-H15</f>
        <v>1944</v>
      </c>
      <c r="K15" s="438">
        <v>268773.62</v>
      </c>
      <c r="L15" s="452">
        <v>227773.36</v>
      </c>
      <c r="M15">
        <v>128</v>
      </c>
      <c r="N15">
        <v>16</v>
      </c>
    </row>
    <row r="16" spans="1:14">
      <c r="B16" s="438">
        <v>233152.93</v>
      </c>
      <c r="C16" s="438">
        <v>53.7</v>
      </c>
      <c r="D16" s="439">
        <v>0</v>
      </c>
      <c r="E16" s="438">
        <v>233206.63</v>
      </c>
      <c r="H16" s="438">
        <v>6411.22</v>
      </c>
      <c r="N16" s="439">
        <v>0</v>
      </c>
    </row>
    <row r="17" spans="1:14">
      <c r="A17" t="s">
        <v>404</v>
      </c>
      <c r="B17">
        <v>2736</v>
      </c>
      <c r="C17">
        <v>2</v>
      </c>
      <c r="D17">
        <v>3</v>
      </c>
      <c r="E17">
        <v>2741</v>
      </c>
      <c r="F17" s="438">
        <v>59374.71</v>
      </c>
      <c r="G17" s="438">
        <v>389501.81</v>
      </c>
      <c r="H17">
        <v>89</v>
      </c>
      <c r="I17" s="438">
        <v>8045.33</v>
      </c>
      <c r="J17" s="455">
        <f>E17-H17</f>
        <v>2652</v>
      </c>
      <c r="K17" s="438">
        <v>380008.51</v>
      </c>
      <c r="L17" s="452">
        <v>322081.77</v>
      </c>
      <c r="M17">
        <v>147</v>
      </c>
      <c r="N17">
        <v>37</v>
      </c>
    </row>
    <row r="18" spans="1:14">
      <c r="B18" s="438">
        <v>329813.58</v>
      </c>
      <c r="C18" s="438">
        <v>40.270000000000003</v>
      </c>
      <c r="D18" s="438">
        <v>273.25</v>
      </c>
      <c r="E18" s="438">
        <v>330127.09999999998</v>
      </c>
      <c r="H18" s="438">
        <v>9493.2999999999993</v>
      </c>
      <c r="N18" s="439">
        <v>0</v>
      </c>
    </row>
    <row r="19" spans="1:14">
      <c r="A19" t="s">
        <v>320</v>
      </c>
      <c r="B19">
        <v>3341</v>
      </c>
      <c r="C19">
        <v>10</v>
      </c>
      <c r="D19">
        <v>0</v>
      </c>
      <c r="E19">
        <v>3351</v>
      </c>
      <c r="F19" s="438">
        <v>83190.2</v>
      </c>
      <c r="G19" s="438">
        <v>545348.01</v>
      </c>
      <c r="H19">
        <v>89</v>
      </c>
      <c r="I19" s="438">
        <v>7711.44</v>
      </c>
      <c r="J19" s="455">
        <f>E19-H19</f>
        <v>3262</v>
      </c>
      <c r="K19" s="438">
        <v>536248.52</v>
      </c>
      <c r="L19" s="452">
        <v>454446.37</v>
      </c>
      <c r="M19">
        <v>288</v>
      </c>
      <c r="N19">
        <v>23</v>
      </c>
    </row>
    <row r="20" spans="1:14">
      <c r="B20" s="438">
        <v>461288.16</v>
      </c>
      <c r="C20" s="438">
        <v>869.65</v>
      </c>
      <c r="D20" s="439">
        <v>0</v>
      </c>
      <c r="E20" s="438">
        <v>462157.81</v>
      </c>
      <c r="H20" s="438">
        <v>9099.49</v>
      </c>
      <c r="N20" s="439">
        <v>0</v>
      </c>
    </row>
    <row r="21" spans="1:14">
      <c r="A21" t="s">
        <v>264</v>
      </c>
      <c r="B21">
        <v>587</v>
      </c>
      <c r="C21">
        <v>1</v>
      </c>
      <c r="D21">
        <v>1</v>
      </c>
      <c r="E21">
        <v>589</v>
      </c>
      <c r="F21" s="438">
        <v>12169.58</v>
      </c>
      <c r="G21" s="438">
        <v>79893.460000000006</v>
      </c>
      <c r="H21">
        <v>11</v>
      </c>
      <c r="I21" s="438">
        <v>1004.26</v>
      </c>
      <c r="J21" s="455">
        <f>E21-H21</f>
        <v>578</v>
      </c>
      <c r="K21" s="438">
        <v>78708.429999999993</v>
      </c>
      <c r="L21" s="452">
        <v>66719.62</v>
      </c>
      <c r="M21">
        <v>33</v>
      </c>
      <c r="N21">
        <v>8</v>
      </c>
    </row>
    <row r="22" spans="1:14">
      <c r="B22" s="438">
        <v>67420.89</v>
      </c>
      <c r="C22" s="438">
        <v>185.99</v>
      </c>
      <c r="D22" s="439">
        <v>117</v>
      </c>
      <c r="E22" s="438">
        <v>67723.88</v>
      </c>
      <c r="H22" s="438">
        <v>1185.03</v>
      </c>
      <c r="N22" s="439">
        <v>0</v>
      </c>
    </row>
    <row r="23" spans="1:14">
      <c r="A23" t="s">
        <v>318</v>
      </c>
      <c r="B23">
        <v>3807</v>
      </c>
      <c r="C23">
        <v>29</v>
      </c>
      <c r="D23">
        <v>2</v>
      </c>
      <c r="E23">
        <v>3838</v>
      </c>
      <c r="F23" s="438">
        <v>93128.45</v>
      </c>
      <c r="G23" s="438">
        <v>610810.30000000005</v>
      </c>
      <c r="H23">
        <v>120</v>
      </c>
      <c r="I23" s="438">
        <v>13211.61</v>
      </c>
      <c r="J23" s="455">
        <f>E23-H23</f>
        <v>3718</v>
      </c>
      <c r="K23" s="438">
        <v>595251.06999999995</v>
      </c>
      <c r="L23" s="452">
        <v>504470.24</v>
      </c>
      <c r="M23">
        <v>379</v>
      </c>
      <c r="N23">
        <v>56</v>
      </c>
    </row>
    <row r="24" spans="1:14">
      <c r="B24" s="438">
        <v>516232.08</v>
      </c>
      <c r="C24" s="438">
        <v>1137.77</v>
      </c>
      <c r="D24" s="439">
        <v>312</v>
      </c>
      <c r="E24" s="438">
        <v>517681.85</v>
      </c>
      <c r="H24" s="438">
        <v>15559.23</v>
      </c>
      <c r="N24" s="439">
        <v>0</v>
      </c>
    </row>
    <row r="25" spans="1:14">
      <c r="A25" t="s">
        <v>306</v>
      </c>
      <c r="B25">
        <v>3439</v>
      </c>
      <c r="C25">
        <v>0</v>
      </c>
      <c r="D25">
        <v>4</v>
      </c>
      <c r="E25">
        <v>3443</v>
      </c>
      <c r="F25" s="438">
        <v>77154.98</v>
      </c>
      <c r="G25" s="438">
        <v>506202.26</v>
      </c>
      <c r="H25">
        <v>146</v>
      </c>
      <c r="I25" s="438">
        <v>13964.28</v>
      </c>
      <c r="J25" s="455">
        <f>E25-H25</f>
        <v>3297</v>
      </c>
      <c r="K25" s="438">
        <v>489724.41</v>
      </c>
      <c r="L25" s="453">
        <v>415083</v>
      </c>
      <c r="M25">
        <v>248</v>
      </c>
      <c r="N25">
        <v>68</v>
      </c>
    </row>
    <row r="26" spans="1:14">
      <c r="B26" s="438">
        <v>428628.18</v>
      </c>
      <c r="C26" s="439">
        <v>0</v>
      </c>
      <c r="D26" s="438">
        <v>419.1</v>
      </c>
      <c r="E26" s="438">
        <v>429047.28</v>
      </c>
      <c r="H26" s="438">
        <v>16477.849999999999</v>
      </c>
      <c r="N26" s="439">
        <v>0</v>
      </c>
    </row>
    <row r="27" spans="1:14">
      <c r="A27" t="s">
        <v>314</v>
      </c>
      <c r="B27">
        <v>3919</v>
      </c>
      <c r="C27">
        <v>35</v>
      </c>
      <c r="D27">
        <v>3</v>
      </c>
      <c r="E27">
        <v>3957</v>
      </c>
      <c r="F27" s="438">
        <v>86922.67</v>
      </c>
      <c r="G27" s="438">
        <v>570199.9</v>
      </c>
      <c r="H27">
        <v>159</v>
      </c>
      <c r="I27" s="438">
        <v>14716.29</v>
      </c>
      <c r="J27" s="455">
        <f>E27-H27</f>
        <v>3798</v>
      </c>
      <c r="K27" s="438">
        <v>552834.68000000005</v>
      </c>
      <c r="L27" s="452">
        <v>468560.94</v>
      </c>
      <c r="M27">
        <v>311</v>
      </c>
      <c r="N27">
        <v>85</v>
      </c>
    </row>
    <row r="28" spans="1:14">
      <c r="B28" s="438">
        <v>481429.66</v>
      </c>
      <c r="C28" s="438">
        <v>1464.67</v>
      </c>
      <c r="D28" s="438">
        <v>382.9</v>
      </c>
      <c r="E28" s="438">
        <v>483277.23</v>
      </c>
      <c r="H28" s="438">
        <v>17365.22</v>
      </c>
      <c r="N28" s="439">
        <v>0</v>
      </c>
    </row>
    <row r="29" spans="1:14">
      <c r="B29">
        <v>30186</v>
      </c>
      <c r="C29">
        <v>105</v>
      </c>
      <c r="D29">
        <v>44</v>
      </c>
      <c r="E29">
        <v>30335</v>
      </c>
      <c r="F29" s="438">
        <v>692424.31</v>
      </c>
      <c r="G29" s="438">
        <v>4544632.38</v>
      </c>
      <c r="H29">
        <v>1020</v>
      </c>
      <c r="I29" s="438">
        <v>95422.46</v>
      </c>
      <c r="J29" s="456">
        <f>E29-H29</f>
        <v>29315</v>
      </c>
      <c r="K29" s="440">
        <v>4432088.18</v>
      </c>
      <c r="L29" s="452">
        <v>3756785.61</v>
      </c>
      <c r="M29">
        <v>2383</v>
      </c>
      <c r="N29">
        <v>483</v>
      </c>
    </row>
    <row r="30" spans="1:14">
      <c r="B30" s="438">
        <v>3841913.18</v>
      </c>
      <c r="C30" s="438">
        <v>4809.2700000000004</v>
      </c>
      <c r="D30" s="438">
        <v>5485.62</v>
      </c>
      <c r="E30" s="438">
        <v>3852208.07</v>
      </c>
      <c r="H30" s="438">
        <v>112544.2</v>
      </c>
    </row>
    <row r="35" spans="1:13">
      <c r="A35" t="s">
        <v>384</v>
      </c>
      <c r="B35" t="s">
        <v>385</v>
      </c>
      <c r="C35" t="s">
        <v>386</v>
      </c>
      <c r="D35" t="s">
        <v>387</v>
      </c>
      <c r="E35" t="s">
        <v>388</v>
      </c>
      <c r="F35" t="s">
        <v>389</v>
      </c>
      <c r="G35" t="s">
        <v>390</v>
      </c>
      <c r="H35" t="s">
        <v>391</v>
      </c>
      <c r="I35" t="s">
        <v>392</v>
      </c>
      <c r="J35" s="455" t="s">
        <v>393</v>
      </c>
      <c r="K35" t="s">
        <v>394</v>
      </c>
      <c r="L35" s="451" t="s">
        <v>395</v>
      </c>
      <c r="M35" t="s">
        <v>396</v>
      </c>
    </row>
    <row r="36" spans="1:13">
      <c r="B36" t="s">
        <v>397</v>
      </c>
      <c r="C36" t="s">
        <v>398</v>
      </c>
      <c r="D36" t="s">
        <v>399</v>
      </c>
      <c r="E36" t="s">
        <v>400</v>
      </c>
      <c r="H36" t="s">
        <v>401</v>
      </c>
      <c r="M36" t="s">
        <v>402</v>
      </c>
    </row>
    <row r="37" spans="1:13">
      <c r="B37">
        <v>32467</v>
      </c>
      <c r="C37">
        <v>17</v>
      </c>
      <c r="D37">
        <v>55</v>
      </c>
      <c r="E37">
        <v>32539</v>
      </c>
      <c r="F37" s="438">
        <v>788744.3</v>
      </c>
      <c r="G37" s="438">
        <v>5181331.3</v>
      </c>
      <c r="H37">
        <v>1259</v>
      </c>
      <c r="I37" s="438">
        <v>117152.59</v>
      </c>
      <c r="J37" s="455">
        <v>5043138.1900000004</v>
      </c>
      <c r="K37" s="438">
        <v>4275434.41</v>
      </c>
      <c r="L37" s="451">
        <v>2458</v>
      </c>
      <c r="M37">
        <v>558</v>
      </c>
    </row>
    <row r="38" spans="1:13">
      <c r="B38" s="438">
        <v>4379567.8</v>
      </c>
      <c r="C38" s="438">
        <v>2274.3000000000002</v>
      </c>
      <c r="D38" s="438">
        <v>10744.9</v>
      </c>
      <c r="E38" s="439">
        <v>4392587</v>
      </c>
      <c r="H38" s="438">
        <v>138193.10999999999</v>
      </c>
    </row>
    <row r="40" spans="1:13">
      <c r="A40" s="441" t="s">
        <v>442</v>
      </c>
    </row>
    <row r="41" spans="1:13">
      <c r="A41" t="s">
        <v>384</v>
      </c>
      <c r="B41" t="s">
        <v>385</v>
      </c>
      <c r="C41" t="s">
        <v>386</v>
      </c>
      <c r="D41" t="s">
        <v>387</v>
      </c>
      <c r="E41" t="s">
        <v>388</v>
      </c>
      <c r="F41" t="s">
        <v>389</v>
      </c>
      <c r="G41" t="s">
        <v>390</v>
      </c>
      <c r="H41" t="s">
        <v>391</v>
      </c>
      <c r="I41" t="s">
        <v>392</v>
      </c>
      <c r="J41" s="455" t="s">
        <v>393</v>
      </c>
      <c r="K41" t="s">
        <v>394</v>
      </c>
      <c r="L41" s="451" t="s">
        <v>395</v>
      </c>
      <c r="M41" t="s">
        <v>396</v>
      </c>
    </row>
    <row r="42" spans="1:13">
      <c r="B42" t="s">
        <v>397</v>
      </c>
      <c r="C42" t="s">
        <v>398</v>
      </c>
      <c r="D42" t="s">
        <v>399</v>
      </c>
      <c r="E42" t="s">
        <v>400</v>
      </c>
      <c r="H42" t="s">
        <v>401</v>
      </c>
      <c r="M42" t="s">
        <v>402</v>
      </c>
    </row>
    <row r="43" spans="1:13">
      <c r="B43">
        <v>33020</v>
      </c>
      <c r="C43">
        <v>108</v>
      </c>
      <c r="D43">
        <v>67</v>
      </c>
      <c r="E43">
        <v>33195</v>
      </c>
      <c r="F43" s="438">
        <v>783075.83999999997</v>
      </c>
      <c r="G43" s="438">
        <v>5144235.62</v>
      </c>
      <c r="H43">
        <v>1240</v>
      </c>
      <c r="I43" s="438">
        <v>118566.67</v>
      </c>
      <c r="J43" s="455">
        <v>5004368.3</v>
      </c>
      <c r="K43" s="438">
        <v>4242593.1100000003</v>
      </c>
      <c r="L43" s="451">
        <v>2661</v>
      </c>
      <c r="M43">
        <v>581</v>
      </c>
    </row>
    <row r="44" spans="1:13">
      <c r="B44" s="438">
        <v>4340250.37</v>
      </c>
      <c r="C44" s="438">
        <v>10087.709999999999</v>
      </c>
      <c r="D44" s="438">
        <v>10821.7</v>
      </c>
      <c r="E44" s="438">
        <v>4361159.78</v>
      </c>
      <c r="H44" s="438">
        <v>139867.32999999999</v>
      </c>
    </row>
    <row r="46" spans="1:13">
      <c r="A46" s="441" t="s">
        <v>443</v>
      </c>
    </row>
    <row r="47" spans="1:13">
      <c r="A47" t="s">
        <v>384</v>
      </c>
      <c r="B47" t="s">
        <v>385</v>
      </c>
      <c r="C47" t="s">
        <v>386</v>
      </c>
      <c r="D47" t="s">
        <v>387</v>
      </c>
      <c r="E47" t="s">
        <v>388</v>
      </c>
      <c r="F47" t="s">
        <v>389</v>
      </c>
      <c r="G47" t="s">
        <v>390</v>
      </c>
      <c r="H47" t="s">
        <v>391</v>
      </c>
      <c r="I47" t="s">
        <v>392</v>
      </c>
      <c r="J47" s="455" t="s">
        <v>393</v>
      </c>
      <c r="K47" t="s">
        <v>394</v>
      </c>
      <c r="L47" s="451" t="s">
        <v>395</v>
      </c>
      <c r="M47" t="s">
        <v>396</v>
      </c>
    </row>
    <row r="48" spans="1:13">
      <c r="B48" t="s">
        <v>397</v>
      </c>
      <c r="C48" t="s">
        <v>398</v>
      </c>
      <c r="D48" t="s">
        <v>399</v>
      </c>
      <c r="E48" t="s">
        <v>400</v>
      </c>
      <c r="H48" t="s">
        <v>401</v>
      </c>
      <c r="M48" t="s">
        <v>402</v>
      </c>
    </row>
    <row r="49" spans="1:13">
      <c r="B49">
        <v>30185</v>
      </c>
      <c r="C49">
        <v>105</v>
      </c>
      <c r="D49">
        <v>44</v>
      </c>
      <c r="E49">
        <v>30334</v>
      </c>
      <c r="F49" s="438">
        <v>692407.93</v>
      </c>
      <c r="G49" s="439">
        <v>4544525</v>
      </c>
      <c r="H49">
        <v>1020</v>
      </c>
      <c r="I49" s="438">
        <v>95422.46</v>
      </c>
      <c r="J49" s="455">
        <v>4431980.8</v>
      </c>
      <c r="K49" s="438">
        <v>3756694.61</v>
      </c>
      <c r="L49" s="451">
        <v>2383</v>
      </c>
      <c r="M49">
        <v>483</v>
      </c>
    </row>
    <row r="50" spans="1:13">
      <c r="B50" s="438">
        <v>3841822.18</v>
      </c>
      <c r="C50" s="438">
        <v>4809.2700000000004</v>
      </c>
      <c r="D50" s="438">
        <v>5485.62</v>
      </c>
      <c r="E50" s="438">
        <v>3852117.07</v>
      </c>
      <c r="H50" s="438">
        <v>112544.2</v>
      </c>
    </row>
    <row r="52" spans="1:13">
      <c r="A52" s="441" t="s">
        <v>444</v>
      </c>
    </row>
    <row r="53" spans="1:13">
      <c r="A53" t="s">
        <v>384</v>
      </c>
      <c r="B53" t="s">
        <v>385</v>
      </c>
      <c r="C53" t="s">
        <v>386</v>
      </c>
      <c r="D53" t="s">
        <v>387</v>
      </c>
      <c r="E53" t="s">
        <v>388</v>
      </c>
      <c r="F53" t="s">
        <v>389</v>
      </c>
      <c r="G53" t="s">
        <v>390</v>
      </c>
      <c r="H53" t="s">
        <v>391</v>
      </c>
      <c r="I53" t="s">
        <v>392</v>
      </c>
      <c r="J53" s="455" t="s">
        <v>393</v>
      </c>
      <c r="K53" t="s">
        <v>394</v>
      </c>
      <c r="L53" s="451" t="s">
        <v>395</v>
      </c>
      <c r="M53" t="s">
        <v>396</v>
      </c>
    </row>
    <row r="54" spans="1:13">
      <c r="B54" t="s">
        <v>397</v>
      </c>
      <c r="C54" t="s">
        <v>398</v>
      </c>
      <c r="D54" t="s">
        <v>399</v>
      </c>
      <c r="E54" t="s">
        <v>400</v>
      </c>
      <c r="H54" t="s">
        <v>401</v>
      </c>
      <c r="M54" t="s">
        <v>402</v>
      </c>
    </row>
    <row r="55" spans="1:13">
      <c r="B55">
        <v>39695</v>
      </c>
      <c r="C55">
        <v>19</v>
      </c>
      <c r="D55">
        <v>95</v>
      </c>
      <c r="E55">
        <v>39809</v>
      </c>
      <c r="F55" s="438">
        <v>887852.17</v>
      </c>
      <c r="G55" s="438">
        <v>5836775.0899999999</v>
      </c>
      <c r="H55">
        <v>1419</v>
      </c>
      <c r="I55" s="438">
        <v>147179.79</v>
      </c>
      <c r="J55" s="455">
        <v>5663103.6299999999</v>
      </c>
      <c r="K55" s="438">
        <v>4801743.13</v>
      </c>
      <c r="L55" s="451">
        <v>2896</v>
      </c>
      <c r="M55">
        <v>625</v>
      </c>
    </row>
    <row r="56" spans="1:13">
      <c r="B56" s="438">
        <v>4930915.9800000004</v>
      </c>
      <c r="C56" s="438">
        <v>1501.14</v>
      </c>
      <c r="D56" s="438">
        <v>16505.8</v>
      </c>
      <c r="E56" s="438">
        <v>4948922.92</v>
      </c>
      <c r="H56" s="438">
        <v>173671.46</v>
      </c>
    </row>
    <row r="59" spans="1:13">
      <c r="A59" t="s">
        <v>384</v>
      </c>
      <c r="B59" t="s">
        <v>385</v>
      </c>
      <c r="C59" t="s">
        <v>386</v>
      </c>
      <c r="D59" t="s">
        <v>387</v>
      </c>
      <c r="E59" t="s">
        <v>388</v>
      </c>
      <c r="F59" t="s">
        <v>389</v>
      </c>
      <c r="G59" t="s">
        <v>390</v>
      </c>
      <c r="H59" t="s">
        <v>391</v>
      </c>
      <c r="I59" t="s">
        <v>392</v>
      </c>
      <c r="J59" s="455" t="s">
        <v>393</v>
      </c>
      <c r="K59" t="s">
        <v>394</v>
      </c>
      <c r="L59" s="451" t="s">
        <v>395</v>
      </c>
      <c r="M59" t="s">
        <v>396</v>
      </c>
    </row>
    <row r="60" spans="1:13">
      <c r="B60" t="s">
        <v>397</v>
      </c>
      <c r="C60" t="s">
        <v>398</v>
      </c>
      <c r="D60" t="s">
        <v>399</v>
      </c>
      <c r="E60" t="s">
        <v>400</v>
      </c>
      <c r="H60" t="s">
        <v>401</v>
      </c>
      <c r="M60" t="s">
        <v>402</v>
      </c>
    </row>
    <row r="61" spans="1:13">
      <c r="B61">
        <v>35514</v>
      </c>
      <c r="C61">
        <v>12</v>
      </c>
      <c r="D61">
        <v>150</v>
      </c>
      <c r="E61">
        <v>35676</v>
      </c>
      <c r="F61" s="438">
        <v>779371.06</v>
      </c>
      <c r="G61" s="438">
        <v>5140831.87</v>
      </c>
      <c r="H61">
        <v>1672</v>
      </c>
      <c r="I61" s="438">
        <v>167026.53</v>
      </c>
      <c r="J61" s="455">
        <v>4943818.34</v>
      </c>
      <c r="K61" s="438">
        <v>4194434.28</v>
      </c>
      <c r="L61" s="451">
        <v>2539</v>
      </c>
      <c r="M61">
        <v>488</v>
      </c>
    </row>
    <row r="62" spans="1:13">
      <c r="B62" s="438">
        <v>4328939.47</v>
      </c>
      <c r="C62" s="438">
        <v>859.79</v>
      </c>
      <c r="D62" s="438">
        <v>31661.55</v>
      </c>
      <c r="E62" s="438">
        <v>4361460.8099999996</v>
      </c>
      <c r="H62" s="438">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384</v>
      </c>
      <c r="B2" t="s">
        <v>385</v>
      </c>
      <c r="C2" t="s">
        <v>386</v>
      </c>
      <c r="D2" t="s">
        <v>387</v>
      </c>
      <c r="E2" t="s">
        <v>388</v>
      </c>
      <c r="F2" t="s">
        <v>389</v>
      </c>
      <c r="G2" t="s">
        <v>390</v>
      </c>
      <c r="H2" t="s">
        <v>391</v>
      </c>
      <c r="I2" t="s">
        <v>392</v>
      </c>
      <c r="J2" t="s">
        <v>411</v>
      </c>
      <c r="K2" t="s">
        <v>393</v>
      </c>
      <c r="L2" t="s">
        <v>394</v>
      </c>
      <c r="M2" t="s">
        <v>395</v>
      </c>
      <c r="N2" t="s">
        <v>396</v>
      </c>
    </row>
    <row r="3" spans="1:14">
      <c r="B3" t="s">
        <v>397</v>
      </c>
      <c r="C3" t="s">
        <v>398</v>
      </c>
      <c r="D3" t="s">
        <v>399</v>
      </c>
      <c r="E3" t="s">
        <v>400</v>
      </c>
      <c r="H3" t="s">
        <v>401</v>
      </c>
      <c r="N3" t="s">
        <v>402</v>
      </c>
    </row>
    <row r="4" spans="1:14">
      <c r="A4" t="s">
        <v>41</v>
      </c>
      <c r="B4">
        <v>2930</v>
      </c>
      <c r="C4">
        <v>0</v>
      </c>
      <c r="D4">
        <v>18</v>
      </c>
      <c r="E4">
        <v>2948</v>
      </c>
      <c r="F4" s="438">
        <v>64518.66</v>
      </c>
      <c r="G4" s="438">
        <v>425211.67</v>
      </c>
      <c r="H4">
        <v>110</v>
      </c>
      <c r="I4" s="438">
        <v>10293.290000000001</v>
      </c>
      <c r="J4" s="438">
        <f>E4-H4</f>
        <v>2838</v>
      </c>
      <c r="K4" s="438">
        <v>413065.6</v>
      </c>
      <c r="L4" s="438">
        <v>350399.72</v>
      </c>
      <c r="M4">
        <v>207</v>
      </c>
      <c r="N4">
        <v>39</v>
      </c>
    </row>
    <row r="5" spans="1:14">
      <c r="B5" s="438">
        <v>358429.21</v>
      </c>
      <c r="C5" s="439">
        <v>0</v>
      </c>
      <c r="D5" s="438">
        <v>2263.8000000000002</v>
      </c>
      <c r="E5" s="438">
        <v>360693.01</v>
      </c>
      <c r="H5" s="438">
        <v>12146.07</v>
      </c>
      <c r="N5" s="439">
        <v>0</v>
      </c>
    </row>
    <row r="6" spans="1:14">
      <c r="A6" t="s">
        <v>405</v>
      </c>
      <c r="B6">
        <v>5169</v>
      </c>
      <c r="C6">
        <v>0</v>
      </c>
      <c r="D6">
        <v>38</v>
      </c>
      <c r="E6">
        <v>5207</v>
      </c>
      <c r="F6" s="438">
        <v>112754.56</v>
      </c>
      <c r="G6" s="438">
        <v>747579.23</v>
      </c>
      <c r="H6">
        <v>184</v>
      </c>
      <c r="I6" s="438">
        <v>20325.740000000002</v>
      </c>
      <c r="J6" s="438">
        <f>E6-H6</f>
        <v>5023</v>
      </c>
      <c r="K6" s="438">
        <v>723594.87</v>
      </c>
      <c r="L6" s="438">
        <v>614498.93000000005</v>
      </c>
      <c r="M6">
        <v>343</v>
      </c>
      <c r="N6">
        <v>99</v>
      </c>
    </row>
    <row r="7" spans="1:14">
      <c r="B7" s="438">
        <v>626401.47</v>
      </c>
      <c r="C7" s="439">
        <v>0</v>
      </c>
      <c r="D7" s="438">
        <v>8423.2000000000007</v>
      </c>
      <c r="E7" s="438">
        <v>634824.67000000004</v>
      </c>
      <c r="H7" s="438">
        <v>23984.36</v>
      </c>
      <c r="N7" s="439">
        <v>0</v>
      </c>
    </row>
    <row r="8" spans="1:14">
      <c r="A8" t="s">
        <v>263</v>
      </c>
      <c r="B8">
        <v>3063</v>
      </c>
      <c r="C8">
        <v>0</v>
      </c>
      <c r="D8">
        <v>6</v>
      </c>
      <c r="E8">
        <v>3069</v>
      </c>
      <c r="F8" s="438">
        <v>69592.460000000006</v>
      </c>
      <c r="G8" s="438">
        <v>457105.36</v>
      </c>
      <c r="H8">
        <v>112</v>
      </c>
      <c r="I8" s="438">
        <v>9407.69</v>
      </c>
      <c r="J8" s="438">
        <f>E8-H8</f>
        <v>2957</v>
      </c>
      <c r="K8" s="438">
        <v>446004.46</v>
      </c>
      <c r="L8" s="438">
        <v>378105.21</v>
      </c>
      <c r="M8">
        <v>335</v>
      </c>
      <c r="N8">
        <v>71</v>
      </c>
    </row>
    <row r="9" spans="1:14">
      <c r="B9" s="438">
        <v>386619.35</v>
      </c>
      <c r="C9" s="439">
        <v>0</v>
      </c>
      <c r="D9" s="438">
        <v>893.55</v>
      </c>
      <c r="E9" s="438">
        <v>387512.9</v>
      </c>
      <c r="H9" s="438">
        <v>11100.9</v>
      </c>
      <c r="N9" s="439">
        <v>0</v>
      </c>
    </row>
    <row r="10" spans="1:14">
      <c r="A10" t="s">
        <v>407</v>
      </c>
      <c r="B10">
        <v>0</v>
      </c>
      <c r="C10">
        <v>0</v>
      </c>
      <c r="D10">
        <v>0</v>
      </c>
      <c r="E10">
        <v>0</v>
      </c>
      <c r="F10" s="439">
        <v>0</v>
      </c>
      <c r="G10" s="439">
        <v>0</v>
      </c>
      <c r="H10">
        <v>0</v>
      </c>
      <c r="I10" s="439">
        <v>0</v>
      </c>
      <c r="J10" s="439"/>
      <c r="K10" s="439">
        <v>0</v>
      </c>
      <c r="L10" s="439">
        <v>0</v>
      </c>
      <c r="M10">
        <v>0</v>
      </c>
      <c r="N10">
        <v>0</v>
      </c>
    </row>
    <row r="11" spans="1:14">
      <c r="B11" s="439">
        <v>0</v>
      </c>
      <c r="C11" s="439">
        <v>0</v>
      </c>
      <c r="D11" s="439">
        <v>0</v>
      </c>
      <c r="E11" s="439">
        <v>0</v>
      </c>
      <c r="H11" s="439">
        <v>0</v>
      </c>
      <c r="N11" s="439">
        <v>0</v>
      </c>
    </row>
    <row r="12" spans="1:14">
      <c r="A12" t="s">
        <v>406</v>
      </c>
      <c r="B12">
        <v>3173</v>
      </c>
      <c r="C12">
        <v>0</v>
      </c>
      <c r="D12">
        <v>2</v>
      </c>
      <c r="E12">
        <v>3175</v>
      </c>
      <c r="F12" s="438">
        <v>71375.42</v>
      </c>
      <c r="G12" s="438">
        <v>468856.86</v>
      </c>
      <c r="H12">
        <v>102</v>
      </c>
      <c r="I12" s="438">
        <v>9715.9699999999993</v>
      </c>
      <c r="J12" s="438">
        <f>E12-H12</f>
        <v>3073</v>
      </c>
      <c r="K12" s="438">
        <v>457392.02</v>
      </c>
      <c r="L12" s="438">
        <v>387765.47</v>
      </c>
      <c r="M12">
        <v>279</v>
      </c>
      <c r="N12">
        <v>55</v>
      </c>
    </row>
    <row r="13" spans="1:14">
      <c r="B13" s="438">
        <v>396522.94</v>
      </c>
      <c r="C13" s="439">
        <v>0</v>
      </c>
      <c r="D13" s="438">
        <v>958.5</v>
      </c>
      <c r="E13" s="438">
        <v>397481.44</v>
      </c>
      <c r="H13" s="438">
        <v>11464.84</v>
      </c>
      <c r="N13" s="439">
        <v>0</v>
      </c>
    </row>
    <row r="14" spans="1:14">
      <c r="A14" t="s">
        <v>403</v>
      </c>
      <c r="B14">
        <v>3089</v>
      </c>
      <c r="C14">
        <v>0</v>
      </c>
      <c r="D14">
        <v>5</v>
      </c>
      <c r="E14">
        <v>3094</v>
      </c>
      <c r="F14" s="438">
        <v>66655.48</v>
      </c>
      <c r="G14" s="438">
        <v>437661.07</v>
      </c>
      <c r="H14">
        <v>85</v>
      </c>
      <c r="I14" s="438">
        <v>8795.19</v>
      </c>
      <c r="J14" s="438">
        <f>E14-H14</f>
        <v>3009</v>
      </c>
      <c r="K14" s="438">
        <v>427282.79</v>
      </c>
      <c r="L14" s="438">
        <v>362210.4</v>
      </c>
      <c r="M14">
        <v>169</v>
      </c>
      <c r="N14">
        <v>26</v>
      </c>
    </row>
    <row r="15" spans="1:14">
      <c r="B15" s="438">
        <v>370299.79</v>
      </c>
      <c r="C15" s="439">
        <v>0</v>
      </c>
      <c r="D15" s="438">
        <v>705.8</v>
      </c>
      <c r="E15" s="438">
        <v>371005.59</v>
      </c>
      <c r="H15" s="438">
        <v>10378.280000000001</v>
      </c>
      <c r="N15" s="439">
        <v>0</v>
      </c>
    </row>
    <row r="16" spans="1:14">
      <c r="A16" t="s">
        <v>404</v>
      </c>
      <c r="B16">
        <v>4012</v>
      </c>
      <c r="C16">
        <v>2</v>
      </c>
      <c r="D16">
        <v>16</v>
      </c>
      <c r="E16">
        <v>4030</v>
      </c>
      <c r="F16" s="438">
        <v>88089.32</v>
      </c>
      <c r="G16" s="438">
        <v>579211.31999999995</v>
      </c>
      <c r="H16">
        <v>141</v>
      </c>
      <c r="I16" s="438">
        <v>13588.77</v>
      </c>
      <c r="J16" s="438">
        <f>E16-H16</f>
        <v>3889</v>
      </c>
      <c r="K16" s="438">
        <v>563177.02</v>
      </c>
      <c r="L16" s="438">
        <v>477533.24</v>
      </c>
      <c r="M16">
        <v>191</v>
      </c>
      <c r="N16">
        <v>52</v>
      </c>
    </row>
    <row r="17" spans="1:14">
      <c r="B17" s="438">
        <v>489193.62</v>
      </c>
      <c r="C17" s="438">
        <v>182.88</v>
      </c>
      <c r="D17" s="438">
        <v>1745.5</v>
      </c>
      <c r="E17" s="439">
        <v>491122</v>
      </c>
      <c r="H17" s="438">
        <v>16034.3</v>
      </c>
      <c r="N17" s="439">
        <v>0</v>
      </c>
    </row>
    <row r="18" spans="1:14">
      <c r="A18" t="s">
        <v>320</v>
      </c>
      <c r="B18">
        <v>3599</v>
      </c>
      <c r="C18">
        <v>0</v>
      </c>
      <c r="D18">
        <v>0</v>
      </c>
      <c r="E18">
        <v>3599</v>
      </c>
      <c r="F18" s="438">
        <v>82084.09</v>
      </c>
      <c r="G18" s="438">
        <v>538097.13</v>
      </c>
      <c r="H18">
        <v>97</v>
      </c>
      <c r="I18" s="438">
        <v>8527.9</v>
      </c>
      <c r="J18" s="438">
        <f>E18-H18</f>
        <v>3502</v>
      </c>
      <c r="K18" s="438">
        <v>528034.22</v>
      </c>
      <c r="L18" s="438">
        <v>447485.14</v>
      </c>
      <c r="M18">
        <v>331</v>
      </c>
      <c r="N18">
        <v>37</v>
      </c>
    </row>
    <row r="19" spans="1:14">
      <c r="B19" s="438">
        <v>456013.04</v>
      </c>
      <c r="C19" s="439">
        <v>0</v>
      </c>
      <c r="D19" s="439">
        <v>0</v>
      </c>
      <c r="E19" s="438">
        <v>456013.04</v>
      </c>
      <c r="H19" s="438">
        <v>10062.91</v>
      </c>
      <c r="N19" s="439">
        <v>0</v>
      </c>
    </row>
    <row r="20" spans="1:14">
      <c r="A20" t="s">
        <v>264</v>
      </c>
      <c r="B20">
        <v>1154</v>
      </c>
      <c r="C20">
        <v>0</v>
      </c>
      <c r="D20">
        <v>1</v>
      </c>
      <c r="E20">
        <v>1155</v>
      </c>
      <c r="F20" s="438">
        <v>26138.31</v>
      </c>
      <c r="G20" s="438">
        <v>171449.92</v>
      </c>
      <c r="H20">
        <v>44</v>
      </c>
      <c r="I20" s="438">
        <v>6714.53</v>
      </c>
      <c r="J20" s="438">
        <f>E20-H20</f>
        <v>1111</v>
      </c>
      <c r="K20" s="438">
        <v>163526.78</v>
      </c>
      <c r="L20" s="438">
        <v>138597.07999999999</v>
      </c>
      <c r="M20">
        <v>68</v>
      </c>
      <c r="N20">
        <v>21</v>
      </c>
    </row>
    <row r="21" spans="1:14">
      <c r="B21" s="438">
        <v>145210.21</v>
      </c>
      <c r="C21" s="439">
        <v>0</v>
      </c>
      <c r="D21" s="438">
        <v>101.4</v>
      </c>
      <c r="E21" s="438">
        <v>145311.60999999999</v>
      </c>
      <c r="H21" s="438">
        <v>7923.14</v>
      </c>
      <c r="N21" s="439">
        <v>0</v>
      </c>
    </row>
    <row r="22" spans="1:14">
      <c r="A22" t="s">
        <v>318</v>
      </c>
      <c r="B22">
        <v>4470</v>
      </c>
      <c r="C22">
        <v>4</v>
      </c>
      <c r="D22">
        <v>1</v>
      </c>
      <c r="E22">
        <v>4475</v>
      </c>
      <c r="F22" s="438">
        <v>105957.36</v>
      </c>
      <c r="G22" s="438">
        <v>694750.53</v>
      </c>
      <c r="H22">
        <v>181</v>
      </c>
      <c r="I22" s="438">
        <v>22813.81</v>
      </c>
      <c r="J22" s="438">
        <f>E22-H22</f>
        <v>4294</v>
      </c>
      <c r="K22" s="438">
        <v>667830.24</v>
      </c>
      <c r="L22" s="438">
        <v>565979.36</v>
      </c>
      <c r="M22">
        <v>271</v>
      </c>
      <c r="N22">
        <v>71</v>
      </c>
    </row>
    <row r="23" spans="1:14">
      <c r="B23" s="438">
        <v>588428.01</v>
      </c>
      <c r="C23" s="438">
        <v>213.96</v>
      </c>
      <c r="D23" s="438">
        <v>151.19999999999999</v>
      </c>
      <c r="E23" s="438">
        <v>588793.17000000004</v>
      </c>
      <c r="H23" s="438">
        <v>26920.29</v>
      </c>
      <c r="N23" s="439">
        <v>0</v>
      </c>
    </row>
    <row r="24" spans="1:14">
      <c r="A24" t="s">
        <v>306</v>
      </c>
      <c r="B24">
        <v>4297</v>
      </c>
      <c r="C24">
        <v>1</v>
      </c>
      <c r="D24">
        <v>7</v>
      </c>
      <c r="E24">
        <v>4305</v>
      </c>
      <c r="F24" s="438">
        <v>96112.06</v>
      </c>
      <c r="G24" s="438">
        <v>631146.87</v>
      </c>
      <c r="H24">
        <v>172</v>
      </c>
      <c r="I24" s="438">
        <v>17832.97</v>
      </c>
      <c r="J24" s="438">
        <f>E24-H24</f>
        <v>4133</v>
      </c>
      <c r="K24" s="438">
        <v>610103.97</v>
      </c>
      <c r="L24" s="438">
        <v>517201.84</v>
      </c>
      <c r="M24">
        <v>329</v>
      </c>
      <c r="N24">
        <v>75</v>
      </c>
    </row>
    <row r="25" spans="1:14">
      <c r="B25" s="438">
        <v>533864.82999999996</v>
      </c>
      <c r="C25" s="438">
        <v>78.73</v>
      </c>
      <c r="D25" s="438">
        <v>1091.25</v>
      </c>
      <c r="E25" s="438">
        <v>535034.81000000006</v>
      </c>
      <c r="H25" s="438">
        <v>21042.9</v>
      </c>
      <c r="N25" s="439">
        <v>0</v>
      </c>
    </row>
    <row r="26" spans="1:14">
      <c r="A26" t="s">
        <v>314</v>
      </c>
      <c r="B26">
        <v>4748</v>
      </c>
      <c r="C26">
        <v>12</v>
      </c>
      <c r="D26">
        <v>1</v>
      </c>
      <c r="E26">
        <v>4761</v>
      </c>
      <c r="F26" s="438">
        <v>104978.29</v>
      </c>
      <c r="G26" s="438">
        <v>688352.57</v>
      </c>
      <c r="H26">
        <v>191</v>
      </c>
      <c r="I26" s="438">
        <v>19163.939999999999</v>
      </c>
      <c r="J26" s="438">
        <f>E26-H26</f>
        <v>4570</v>
      </c>
      <c r="K26" s="438">
        <v>665739.12</v>
      </c>
      <c r="L26" s="438">
        <v>564210.34</v>
      </c>
      <c r="M26">
        <v>364</v>
      </c>
      <c r="N26">
        <v>80</v>
      </c>
    </row>
    <row r="27" spans="1:14">
      <c r="B27" s="438">
        <v>582177.11</v>
      </c>
      <c r="C27" s="438">
        <v>1025.57</v>
      </c>
      <c r="D27" s="438">
        <v>171.6</v>
      </c>
      <c r="E27" s="438">
        <v>583374.28</v>
      </c>
      <c r="H27" s="438">
        <v>22613.45</v>
      </c>
      <c r="N27" s="439">
        <v>0</v>
      </c>
    </row>
    <row r="28" spans="1:14">
      <c r="B28">
        <v>39704</v>
      </c>
      <c r="C28">
        <v>19</v>
      </c>
      <c r="D28">
        <v>95</v>
      </c>
      <c r="E28">
        <v>39818</v>
      </c>
      <c r="F28" s="438">
        <v>888256.01</v>
      </c>
      <c r="G28" s="438">
        <v>5839422.5300000003</v>
      </c>
      <c r="H28">
        <v>1419</v>
      </c>
      <c r="I28" s="438">
        <v>147179.79</v>
      </c>
      <c r="J28" s="440">
        <f>SUM(J4:J26)</f>
        <v>38399</v>
      </c>
      <c r="K28" s="440">
        <v>5665751.0700000003</v>
      </c>
      <c r="L28" s="438">
        <v>4803986.7300000004</v>
      </c>
      <c r="M28">
        <v>2887</v>
      </c>
      <c r="N28">
        <v>626</v>
      </c>
    </row>
    <row r="29" spans="1:14">
      <c r="B29" s="438">
        <v>4933159.58</v>
      </c>
      <c r="C29" s="438">
        <v>1501.14</v>
      </c>
      <c r="D29" s="438">
        <v>16505.8</v>
      </c>
      <c r="E29" s="438">
        <v>4951166.5199999996</v>
      </c>
      <c r="H29" s="438">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64" customWidth="1"/>
    <col min="11" max="11" width="13.42578125" customWidth="1"/>
    <col min="12" max="12" width="20.5703125" bestFit="1" customWidth="1"/>
  </cols>
  <sheetData>
    <row r="2" spans="1:14">
      <c r="A2" t="s">
        <v>384</v>
      </c>
      <c r="B2" t="s">
        <v>385</v>
      </c>
      <c r="C2" t="s">
        <v>386</v>
      </c>
      <c r="D2" t="s">
        <v>387</v>
      </c>
      <c r="E2" s="463" t="s">
        <v>388</v>
      </c>
      <c r="F2" t="s">
        <v>389</v>
      </c>
      <c r="G2" t="s">
        <v>390</v>
      </c>
      <c r="H2" s="463" t="s">
        <v>391</v>
      </c>
      <c r="I2" t="s">
        <v>392</v>
      </c>
      <c r="J2" s="464" t="s">
        <v>168</v>
      </c>
      <c r="K2" t="s">
        <v>393</v>
      </c>
      <c r="L2" t="s">
        <v>394</v>
      </c>
      <c r="M2" t="s">
        <v>395</v>
      </c>
      <c r="N2" t="s">
        <v>396</v>
      </c>
    </row>
    <row r="3" spans="1:14">
      <c r="B3" t="s">
        <v>397</v>
      </c>
      <c r="C3" t="s">
        <v>398</v>
      </c>
      <c r="D3" t="s">
        <v>399</v>
      </c>
      <c r="E3" s="463" t="s">
        <v>400</v>
      </c>
      <c r="F3" s="451"/>
      <c r="G3" s="451"/>
      <c r="H3" s="463" t="s">
        <v>401</v>
      </c>
      <c r="N3" t="s">
        <v>402</v>
      </c>
    </row>
    <row r="4" spans="1:14">
      <c r="A4" t="s">
        <v>41</v>
      </c>
      <c r="B4">
        <v>2744</v>
      </c>
      <c r="C4">
        <v>0</v>
      </c>
      <c r="D4">
        <v>8</v>
      </c>
      <c r="E4">
        <v>2752</v>
      </c>
      <c r="F4" s="438">
        <v>60471.3</v>
      </c>
      <c r="G4" s="438">
        <v>397586.84</v>
      </c>
      <c r="H4">
        <v>95</v>
      </c>
      <c r="I4" s="438">
        <v>8642.56</v>
      </c>
      <c r="J4" s="464">
        <f>E4-H4</f>
        <v>2657</v>
      </c>
      <c r="K4" s="438">
        <v>387409.76</v>
      </c>
      <c r="L4" s="438">
        <v>328472.98</v>
      </c>
      <c r="M4">
        <v>215</v>
      </c>
      <c r="N4">
        <v>41</v>
      </c>
    </row>
    <row r="5" spans="1:14">
      <c r="B5" s="438">
        <v>335944.34</v>
      </c>
      <c r="C5" s="439">
        <v>0</v>
      </c>
      <c r="D5" s="438">
        <v>1171.2</v>
      </c>
      <c r="E5" s="438">
        <v>337115.54</v>
      </c>
      <c r="H5" s="438">
        <v>10177.08</v>
      </c>
      <c r="N5" s="439">
        <v>0</v>
      </c>
    </row>
    <row r="6" spans="1:14">
      <c r="A6" t="s">
        <v>405</v>
      </c>
      <c r="B6">
        <v>3939</v>
      </c>
      <c r="C6">
        <v>3</v>
      </c>
      <c r="D6">
        <v>115</v>
      </c>
      <c r="E6">
        <v>4057</v>
      </c>
      <c r="F6" s="438">
        <v>85297.81</v>
      </c>
      <c r="G6" s="438">
        <v>585709.80000000005</v>
      </c>
      <c r="H6">
        <v>251</v>
      </c>
      <c r="I6" s="438">
        <v>26212.09</v>
      </c>
      <c r="J6" s="464">
        <f>E6-H6</f>
        <v>3806</v>
      </c>
      <c r="K6" s="438">
        <v>554786.67000000004</v>
      </c>
      <c r="L6" s="438">
        <v>474199.9</v>
      </c>
      <c r="M6">
        <v>267</v>
      </c>
      <c r="N6">
        <v>65</v>
      </c>
    </row>
    <row r="7" spans="1:14">
      <c r="B7" s="438">
        <v>473529.65</v>
      </c>
      <c r="C7" s="438">
        <v>337.94</v>
      </c>
      <c r="D7" s="438">
        <v>26544.400000000001</v>
      </c>
      <c r="E7" s="438">
        <v>500411.99</v>
      </c>
      <c r="H7" s="438">
        <v>30923.13</v>
      </c>
      <c r="N7" s="439">
        <v>0</v>
      </c>
    </row>
    <row r="8" spans="1:14">
      <c r="A8" t="s">
        <v>263</v>
      </c>
      <c r="B8">
        <v>2753</v>
      </c>
      <c r="C8">
        <v>2</v>
      </c>
      <c r="D8">
        <v>2</v>
      </c>
      <c r="E8">
        <v>2757</v>
      </c>
      <c r="F8" s="438">
        <v>59561.93</v>
      </c>
      <c r="G8" s="438">
        <v>390727.21</v>
      </c>
      <c r="H8">
        <v>108</v>
      </c>
      <c r="I8" s="438">
        <v>9690.67</v>
      </c>
      <c r="J8" s="464">
        <f>E8-H8</f>
        <v>2649</v>
      </c>
      <c r="K8" s="438">
        <v>379292.31</v>
      </c>
      <c r="L8" s="438">
        <v>321474.61</v>
      </c>
      <c r="M8">
        <v>362</v>
      </c>
      <c r="N8">
        <v>48</v>
      </c>
    </row>
    <row r="9" spans="1:14">
      <c r="B9" s="438">
        <v>330774.32</v>
      </c>
      <c r="C9" s="438">
        <v>131.16</v>
      </c>
      <c r="D9" s="438">
        <v>259.8</v>
      </c>
      <c r="E9" s="438">
        <v>331165.28000000003</v>
      </c>
      <c r="H9" s="438">
        <v>11434.9</v>
      </c>
      <c r="N9" s="439">
        <v>0</v>
      </c>
    </row>
    <row r="10" spans="1:14">
      <c r="A10" t="s">
        <v>407</v>
      </c>
      <c r="B10">
        <v>0</v>
      </c>
      <c r="C10">
        <v>0</v>
      </c>
      <c r="D10">
        <v>0</v>
      </c>
      <c r="E10">
        <v>0</v>
      </c>
      <c r="F10" s="439">
        <v>0</v>
      </c>
      <c r="G10" s="439">
        <v>0</v>
      </c>
      <c r="H10">
        <v>0</v>
      </c>
      <c r="I10" s="439">
        <v>0</v>
      </c>
      <c r="K10" s="439">
        <v>0</v>
      </c>
      <c r="L10" s="439">
        <v>0</v>
      </c>
      <c r="M10">
        <v>0</v>
      </c>
      <c r="N10">
        <v>0</v>
      </c>
    </row>
    <row r="11" spans="1:14">
      <c r="B11" s="439">
        <v>0</v>
      </c>
      <c r="C11" s="439">
        <v>0</v>
      </c>
      <c r="D11" s="439">
        <v>0</v>
      </c>
      <c r="E11" s="439">
        <v>0</v>
      </c>
      <c r="H11" s="439">
        <v>0</v>
      </c>
      <c r="N11" s="439">
        <v>0</v>
      </c>
    </row>
    <row r="12" spans="1:14">
      <c r="A12" t="s">
        <v>406</v>
      </c>
      <c r="B12">
        <v>2854</v>
      </c>
      <c r="C12">
        <v>2</v>
      </c>
      <c r="D12">
        <v>6</v>
      </c>
      <c r="E12">
        <v>2862</v>
      </c>
      <c r="F12" s="438">
        <v>65530.12</v>
      </c>
      <c r="G12" s="438">
        <v>430637.3</v>
      </c>
      <c r="H12">
        <v>137</v>
      </c>
      <c r="I12" s="438">
        <v>14302.92</v>
      </c>
      <c r="J12" s="464">
        <f>E12-H12</f>
        <v>2725</v>
      </c>
      <c r="K12" s="438">
        <v>413759.86</v>
      </c>
      <c r="L12" s="438">
        <v>350804.26</v>
      </c>
      <c r="M12">
        <v>170</v>
      </c>
      <c r="N12">
        <v>38</v>
      </c>
    </row>
    <row r="13" spans="1:14">
      <c r="B13" s="438">
        <v>363969.6</v>
      </c>
      <c r="C13" s="438">
        <v>79.53</v>
      </c>
      <c r="D13" s="438">
        <v>1058.05</v>
      </c>
      <c r="E13" s="438">
        <v>365107.18</v>
      </c>
      <c r="H13" s="438">
        <v>16877.439999999999</v>
      </c>
      <c r="N13" s="439">
        <v>0</v>
      </c>
    </row>
    <row r="14" spans="1:14">
      <c r="A14" t="s">
        <v>403</v>
      </c>
      <c r="B14">
        <v>2883</v>
      </c>
      <c r="C14">
        <v>0</v>
      </c>
      <c r="D14">
        <v>2</v>
      </c>
      <c r="E14">
        <v>2885</v>
      </c>
      <c r="F14" s="438">
        <v>61034.63</v>
      </c>
      <c r="G14" s="438">
        <v>400401.05</v>
      </c>
      <c r="H14">
        <v>120</v>
      </c>
      <c r="I14" s="438">
        <v>13162.92</v>
      </c>
      <c r="J14" s="464">
        <f>E14-H14</f>
        <v>2765</v>
      </c>
      <c r="K14" s="438">
        <v>384890.29</v>
      </c>
      <c r="L14" s="438">
        <v>326203.5</v>
      </c>
      <c r="M14">
        <v>153</v>
      </c>
      <c r="N14">
        <v>36</v>
      </c>
    </row>
    <row r="15" spans="1:14">
      <c r="B15" s="438">
        <v>339072.42</v>
      </c>
      <c r="C15" s="439">
        <v>0</v>
      </c>
      <c r="D15" s="439">
        <v>294</v>
      </c>
      <c r="E15" s="438">
        <v>339366.42</v>
      </c>
      <c r="H15" s="438">
        <v>15510.76</v>
      </c>
      <c r="N15" s="439">
        <v>0</v>
      </c>
    </row>
    <row r="16" spans="1:14">
      <c r="A16" t="s">
        <v>404</v>
      </c>
      <c r="B16">
        <v>3664</v>
      </c>
      <c r="C16">
        <v>0</v>
      </c>
      <c r="D16">
        <v>4</v>
      </c>
      <c r="E16">
        <v>3668</v>
      </c>
      <c r="F16" s="438">
        <v>77398.94</v>
      </c>
      <c r="G16" s="438">
        <v>507886.97</v>
      </c>
      <c r="H16">
        <v>195</v>
      </c>
      <c r="I16" s="438">
        <v>18078.53</v>
      </c>
      <c r="J16" s="464">
        <f>E16-H16</f>
        <v>3473</v>
      </c>
      <c r="K16" s="438">
        <v>486555.05</v>
      </c>
      <c r="L16" s="438">
        <v>412409.5</v>
      </c>
      <c r="M16">
        <v>158</v>
      </c>
      <c r="N16">
        <v>34</v>
      </c>
    </row>
    <row r="17" spans="1:14">
      <c r="B17" s="438">
        <v>429986.43</v>
      </c>
      <c r="C17" s="439">
        <v>0</v>
      </c>
      <c r="D17" s="438">
        <v>501.6</v>
      </c>
      <c r="E17" s="438">
        <v>430488.03</v>
      </c>
      <c r="H17" s="438">
        <v>21331.919999999998</v>
      </c>
      <c r="N17" s="439">
        <v>0</v>
      </c>
    </row>
    <row r="18" spans="1:14">
      <c r="A18" t="s">
        <v>320</v>
      </c>
      <c r="B18">
        <v>3348</v>
      </c>
      <c r="C18">
        <v>0</v>
      </c>
      <c r="D18">
        <v>1</v>
      </c>
      <c r="E18">
        <v>3349</v>
      </c>
      <c r="F18" s="438">
        <v>74206.17</v>
      </c>
      <c r="G18" s="438">
        <v>486633.25</v>
      </c>
      <c r="H18">
        <v>129</v>
      </c>
      <c r="I18" s="438">
        <v>12927.83</v>
      </c>
      <c r="J18" s="464">
        <f>E18-H18</f>
        <v>3220</v>
      </c>
      <c r="K18" s="438">
        <v>471378.42</v>
      </c>
      <c r="L18" s="438">
        <v>399499.25</v>
      </c>
      <c r="M18">
        <v>292</v>
      </c>
      <c r="N18">
        <v>27</v>
      </c>
    </row>
    <row r="19" spans="1:14">
      <c r="B19" s="438">
        <v>412248.58</v>
      </c>
      <c r="C19" s="439">
        <v>0</v>
      </c>
      <c r="D19" s="438">
        <v>178.5</v>
      </c>
      <c r="E19" s="438">
        <v>412427.08</v>
      </c>
      <c r="H19" s="438">
        <v>15254.83</v>
      </c>
      <c r="N19" s="439">
        <v>0</v>
      </c>
    </row>
    <row r="20" spans="1:14">
      <c r="A20" t="s">
        <v>264</v>
      </c>
      <c r="B20">
        <v>1395</v>
      </c>
      <c r="C20">
        <v>0</v>
      </c>
      <c r="D20">
        <v>0</v>
      </c>
      <c r="E20">
        <v>1395</v>
      </c>
      <c r="F20" s="438">
        <v>31845.19</v>
      </c>
      <c r="G20" s="438">
        <v>208759.41</v>
      </c>
      <c r="H20">
        <v>58</v>
      </c>
      <c r="I20" s="438">
        <v>5906.94</v>
      </c>
      <c r="J20" s="464">
        <f>E20-H20</f>
        <v>1337</v>
      </c>
      <c r="K20" s="438">
        <v>201789.22</v>
      </c>
      <c r="L20" s="438">
        <v>171007.28</v>
      </c>
      <c r="M20">
        <v>105</v>
      </c>
      <c r="N20">
        <v>26</v>
      </c>
    </row>
    <row r="21" spans="1:14">
      <c r="B21" s="438">
        <v>176914.22</v>
      </c>
      <c r="C21" s="439">
        <v>0</v>
      </c>
      <c r="D21" s="439">
        <v>0</v>
      </c>
      <c r="E21" s="438">
        <v>176914.22</v>
      </c>
      <c r="H21" s="438">
        <v>6970.19</v>
      </c>
      <c r="N21" s="439">
        <v>0</v>
      </c>
    </row>
    <row r="22" spans="1:14">
      <c r="A22" t="s">
        <v>318</v>
      </c>
      <c r="B22">
        <v>4104</v>
      </c>
      <c r="C22">
        <v>1</v>
      </c>
      <c r="D22">
        <v>4</v>
      </c>
      <c r="E22">
        <v>4109</v>
      </c>
      <c r="F22" s="438">
        <v>93636.66</v>
      </c>
      <c r="G22" s="438">
        <v>614338.93999999994</v>
      </c>
      <c r="H22">
        <v>207</v>
      </c>
      <c r="I22" s="438">
        <v>21331.95</v>
      </c>
      <c r="J22" s="464">
        <f>E22-H22</f>
        <v>3902</v>
      </c>
      <c r="K22" s="438">
        <v>589167.24</v>
      </c>
      <c r="L22" s="438">
        <v>499370.33</v>
      </c>
      <c r="M22">
        <v>260</v>
      </c>
      <c r="N22">
        <v>55</v>
      </c>
    </row>
    <row r="23" spans="1:14">
      <c r="B23" s="438">
        <v>520084.99</v>
      </c>
      <c r="C23" s="438">
        <v>124.99</v>
      </c>
      <c r="D23" s="438">
        <v>492.3</v>
      </c>
      <c r="E23" s="438">
        <v>520702.28</v>
      </c>
      <c r="H23" s="438">
        <v>25171.7</v>
      </c>
      <c r="N23" s="439">
        <v>0</v>
      </c>
    </row>
    <row r="24" spans="1:14">
      <c r="A24" t="s">
        <v>306</v>
      </c>
      <c r="B24">
        <v>4019</v>
      </c>
      <c r="C24">
        <v>0</v>
      </c>
      <c r="D24">
        <v>6</v>
      </c>
      <c r="E24">
        <v>4025</v>
      </c>
      <c r="F24" s="438">
        <v>85790.68</v>
      </c>
      <c r="G24" s="438">
        <v>563314.63</v>
      </c>
      <c r="H24">
        <v>201</v>
      </c>
      <c r="I24" s="438">
        <v>20906.13</v>
      </c>
      <c r="J24" s="464">
        <f>E24-H24</f>
        <v>3824</v>
      </c>
      <c r="K24" s="438">
        <v>538645.4</v>
      </c>
      <c r="L24" s="438">
        <v>456617.82</v>
      </c>
      <c r="M24">
        <v>267</v>
      </c>
      <c r="N24">
        <v>67</v>
      </c>
    </row>
    <row r="25" spans="1:14">
      <c r="B25" s="438">
        <v>476604.05</v>
      </c>
      <c r="C25" s="439">
        <v>0</v>
      </c>
      <c r="D25" s="438">
        <v>919.9</v>
      </c>
      <c r="E25" s="438">
        <v>477523.95</v>
      </c>
      <c r="H25" s="438">
        <v>24669.23</v>
      </c>
      <c r="N25" s="439">
        <v>0</v>
      </c>
    </row>
    <row r="26" spans="1:14">
      <c r="A26" t="s">
        <v>314</v>
      </c>
      <c r="B26">
        <v>3811</v>
      </c>
      <c r="C26">
        <v>4</v>
      </c>
      <c r="D26">
        <v>2</v>
      </c>
      <c r="E26">
        <v>3817</v>
      </c>
      <c r="F26" s="438">
        <v>84597.63</v>
      </c>
      <c r="G26" s="438">
        <v>554836.47</v>
      </c>
      <c r="H26">
        <v>171</v>
      </c>
      <c r="I26" s="438">
        <v>15863.98</v>
      </c>
      <c r="J26" s="464">
        <f>E26-H26</f>
        <v>3646</v>
      </c>
      <c r="K26" s="438">
        <v>536144.12</v>
      </c>
      <c r="L26" s="438">
        <v>454374.86</v>
      </c>
      <c r="M26">
        <v>290</v>
      </c>
      <c r="N26">
        <v>51</v>
      </c>
    </row>
    <row r="27" spans="1:14">
      <c r="B27" s="438">
        <v>469810.87</v>
      </c>
      <c r="C27" s="438">
        <v>186.17</v>
      </c>
      <c r="D27" s="438">
        <v>241.8</v>
      </c>
      <c r="E27" s="438">
        <v>470238.84</v>
      </c>
      <c r="H27" s="438">
        <v>18692.349999999999</v>
      </c>
      <c r="J27" s="464">
        <f>SUM(J4:J26)</f>
        <v>34004</v>
      </c>
      <c r="K27" s="438">
        <f>SUM(K4:K26)</f>
        <v>4943818.3400000008</v>
      </c>
      <c r="N27" s="439">
        <v>0</v>
      </c>
    </row>
    <row r="30" spans="1:14">
      <c r="B30">
        <v>35514</v>
      </c>
      <c r="C30">
        <v>12</v>
      </c>
      <c r="D30">
        <v>150</v>
      </c>
      <c r="E30">
        <v>35676</v>
      </c>
      <c r="F30" s="438">
        <v>779371.06</v>
      </c>
      <c r="G30" s="438">
        <v>5140831.87</v>
      </c>
      <c r="H30">
        <v>1672</v>
      </c>
      <c r="I30" s="438">
        <v>167026.53</v>
      </c>
      <c r="J30" s="464">
        <v>4943818.34</v>
      </c>
      <c r="K30" s="438">
        <v>4194434.28</v>
      </c>
      <c r="L30">
        <v>2539</v>
      </c>
      <c r="M30">
        <v>488</v>
      </c>
    </row>
    <row r="31" spans="1:14">
      <c r="B31" s="438">
        <v>4328939.47</v>
      </c>
      <c r="C31" s="438">
        <v>859.79</v>
      </c>
      <c r="D31" s="438">
        <v>31661.55</v>
      </c>
      <c r="E31" s="438">
        <v>4361460.8099999996</v>
      </c>
      <c r="H31" s="438">
        <v>197013.53</v>
      </c>
    </row>
    <row r="32" spans="1:14">
      <c r="J32" s="464">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384</v>
      </c>
      <c r="B2" t="s">
        <v>385</v>
      </c>
      <c r="C2" t="s">
        <v>386</v>
      </c>
      <c r="D2" t="s">
        <v>387</v>
      </c>
      <c r="E2" t="s">
        <v>388</v>
      </c>
      <c r="F2" t="s">
        <v>389</v>
      </c>
      <c r="G2" t="s">
        <v>390</v>
      </c>
      <c r="H2" t="s">
        <v>391</v>
      </c>
      <c r="I2" t="s">
        <v>392</v>
      </c>
      <c r="K2" t="s">
        <v>393</v>
      </c>
      <c r="L2" t="s">
        <v>394</v>
      </c>
      <c r="M2" t="s">
        <v>395</v>
      </c>
      <c r="N2" t="s">
        <v>396</v>
      </c>
    </row>
    <row r="3" spans="1:14">
      <c r="B3" t="s">
        <v>397</v>
      </c>
      <c r="C3" t="s">
        <v>398</v>
      </c>
      <c r="D3" t="s">
        <v>399</v>
      </c>
      <c r="E3" t="s">
        <v>400</v>
      </c>
      <c r="H3" t="s">
        <v>401</v>
      </c>
      <c r="N3" t="s">
        <v>402</v>
      </c>
    </row>
    <row r="4" spans="1:14">
      <c r="A4" t="s">
        <v>41</v>
      </c>
      <c r="B4">
        <v>2744</v>
      </c>
      <c r="C4">
        <v>0</v>
      </c>
      <c r="D4">
        <v>8</v>
      </c>
      <c r="E4">
        <v>2752</v>
      </c>
      <c r="F4" s="438">
        <v>60471.3</v>
      </c>
      <c r="G4" s="438">
        <v>397586.84</v>
      </c>
      <c r="H4">
        <v>95</v>
      </c>
      <c r="I4" s="438">
        <v>8642.56</v>
      </c>
      <c r="J4" s="438"/>
      <c r="K4" s="438">
        <v>387409.76</v>
      </c>
      <c r="L4" s="438">
        <v>328472.98</v>
      </c>
      <c r="M4">
        <v>215</v>
      </c>
      <c r="N4">
        <v>41</v>
      </c>
    </row>
    <row r="5" spans="1:14">
      <c r="B5" s="438">
        <v>335944.34</v>
      </c>
      <c r="C5" s="438">
        <v>0</v>
      </c>
      <c r="D5" s="438">
        <v>1171.2</v>
      </c>
      <c r="E5" s="438">
        <v>337115.54</v>
      </c>
      <c r="H5" s="438">
        <v>10177.08</v>
      </c>
      <c r="N5" s="439">
        <v>0</v>
      </c>
    </row>
    <row r="6" spans="1:14">
      <c r="A6" t="s">
        <v>405</v>
      </c>
      <c r="B6">
        <v>3939</v>
      </c>
      <c r="C6">
        <v>3</v>
      </c>
      <c r="D6">
        <v>115</v>
      </c>
      <c r="E6">
        <v>4057</v>
      </c>
      <c r="F6" s="438">
        <v>85297.81</v>
      </c>
      <c r="G6" s="438">
        <v>585709.80000000005</v>
      </c>
      <c r="H6">
        <v>251</v>
      </c>
      <c r="I6" s="438">
        <v>26212.09</v>
      </c>
      <c r="J6" s="438"/>
      <c r="K6" s="438">
        <v>554786.67000000004</v>
      </c>
      <c r="L6" s="438">
        <v>474199.9</v>
      </c>
      <c r="M6">
        <v>267</v>
      </c>
      <c r="N6">
        <v>65</v>
      </c>
    </row>
    <row r="7" spans="1:14">
      <c r="B7" s="438">
        <v>473529.65</v>
      </c>
      <c r="C7" s="438">
        <v>337.94</v>
      </c>
      <c r="D7" s="438">
        <v>26544.400000000001</v>
      </c>
      <c r="E7" s="438">
        <v>500411.99</v>
      </c>
      <c r="H7" s="438">
        <v>30923.13</v>
      </c>
      <c r="N7" s="439">
        <v>0</v>
      </c>
    </row>
    <row r="8" spans="1:14">
      <c r="A8" t="s">
        <v>263</v>
      </c>
      <c r="B8">
        <v>2753</v>
      </c>
      <c r="C8">
        <v>2</v>
      </c>
      <c r="D8">
        <v>2</v>
      </c>
      <c r="E8">
        <v>2757</v>
      </c>
      <c r="F8" s="438">
        <v>59561.93</v>
      </c>
      <c r="G8" s="438">
        <v>390727.21</v>
      </c>
      <c r="H8">
        <v>108</v>
      </c>
      <c r="I8" s="438">
        <v>9690.67</v>
      </c>
      <c r="J8" s="438"/>
      <c r="K8" s="438">
        <v>379292.31</v>
      </c>
      <c r="L8" s="438">
        <v>321474.61</v>
      </c>
      <c r="M8">
        <v>362</v>
      </c>
      <c r="N8">
        <v>48</v>
      </c>
    </row>
    <row r="9" spans="1:14">
      <c r="B9" s="438">
        <v>330774.32</v>
      </c>
      <c r="C9" s="438">
        <v>131.16</v>
      </c>
      <c r="D9" s="438">
        <v>259.8</v>
      </c>
      <c r="E9" s="438">
        <v>331165.28000000003</v>
      </c>
      <c r="H9" s="438">
        <v>11434.9</v>
      </c>
      <c r="N9" s="439">
        <v>0</v>
      </c>
    </row>
    <row r="10" spans="1:14">
      <c r="A10" t="s">
        <v>407</v>
      </c>
      <c r="B10">
        <v>0</v>
      </c>
      <c r="C10">
        <v>0</v>
      </c>
      <c r="D10">
        <v>0</v>
      </c>
      <c r="E10">
        <v>0</v>
      </c>
      <c r="F10" s="439">
        <v>0</v>
      </c>
      <c r="G10" s="439">
        <v>0</v>
      </c>
      <c r="H10">
        <v>0</v>
      </c>
      <c r="I10" s="439">
        <v>0</v>
      </c>
      <c r="J10" s="439"/>
      <c r="K10" s="439">
        <v>0</v>
      </c>
      <c r="L10" s="439">
        <v>0</v>
      </c>
      <c r="M10">
        <v>0</v>
      </c>
      <c r="N10">
        <v>0</v>
      </c>
    </row>
    <row r="11" spans="1:14">
      <c r="B11" s="439">
        <v>0</v>
      </c>
      <c r="C11" s="439">
        <v>0</v>
      </c>
      <c r="D11" s="439">
        <v>0</v>
      </c>
      <c r="E11" s="439">
        <v>0</v>
      </c>
      <c r="H11" s="439">
        <v>0</v>
      </c>
      <c r="N11" s="439">
        <v>0</v>
      </c>
    </row>
    <row r="12" spans="1:14">
      <c r="A12" t="s">
        <v>406</v>
      </c>
      <c r="B12">
        <v>2854</v>
      </c>
      <c r="C12">
        <v>2</v>
      </c>
      <c r="D12">
        <v>6</v>
      </c>
      <c r="E12">
        <v>2862</v>
      </c>
      <c r="F12" s="438">
        <v>65530.12</v>
      </c>
      <c r="G12" s="438">
        <v>430637.3</v>
      </c>
      <c r="H12">
        <v>137</v>
      </c>
      <c r="I12" s="438">
        <v>14302.92</v>
      </c>
      <c r="J12" s="438"/>
      <c r="K12" s="438">
        <v>413759.86</v>
      </c>
      <c r="L12" s="438">
        <v>350804.26</v>
      </c>
      <c r="M12">
        <v>170</v>
      </c>
      <c r="N12">
        <v>38</v>
      </c>
    </row>
    <row r="13" spans="1:14">
      <c r="B13" s="438">
        <v>363969.6</v>
      </c>
      <c r="C13" s="438">
        <v>79.53</v>
      </c>
      <c r="D13" s="438">
        <v>1058.05</v>
      </c>
      <c r="E13" s="438">
        <v>365107.18</v>
      </c>
      <c r="H13" s="438">
        <v>16877.439999999999</v>
      </c>
      <c r="N13" s="439">
        <v>0</v>
      </c>
    </row>
    <row r="14" spans="1:14">
      <c r="A14" t="s">
        <v>403</v>
      </c>
      <c r="B14">
        <v>2883</v>
      </c>
      <c r="C14">
        <v>0</v>
      </c>
      <c r="D14">
        <v>2</v>
      </c>
      <c r="E14">
        <v>2885</v>
      </c>
      <c r="F14" s="438">
        <v>61034.63</v>
      </c>
      <c r="G14" s="438">
        <v>400401.05</v>
      </c>
      <c r="H14">
        <v>120</v>
      </c>
      <c r="I14" s="438">
        <v>13162.92</v>
      </c>
      <c r="J14" s="438"/>
      <c r="K14" s="438">
        <v>384890.29</v>
      </c>
      <c r="L14" s="438">
        <v>326203.5</v>
      </c>
      <c r="M14">
        <v>153</v>
      </c>
      <c r="N14">
        <v>36</v>
      </c>
    </row>
    <row r="15" spans="1:14">
      <c r="B15" s="438">
        <v>339072.42</v>
      </c>
      <c r="C15" s="439">
        <v>0</v>
      </c>
      <c r="D15" s="439">
        <v>294</v>
      </c>
      <c r="E15" s="438">
        <v>339366.42</v>
      </c>
      <c r="H15" s="438">
        <v>15510.76</v>
      </c>
      <c r="N15" s="439">
        <v>0</v>
      </c>
    </row>
    <row r="16" spans="1:14">
      <c r="A16" t="s">
        <v>404</v>
      </c>
      <c r="B16">
        <v>3664</v>
      </c>
      <c r="C16">
        <v>0</v>
      </c>
      <c r="D16">
        <v>4</v>
      </c>
      <c r="E16">
        <v>3668</v>
      </c>
      <c r="F16" s="438">
        <v>77398.94</v>
      </c>
      <c r="G16" s="438">
        <v>507886.97</v>
      </c>
      <c r="H16">
        <v>195</v>
      </c>
      <c r="I16" s="438">
        <v>18078.53</v>
      </c>
      <c r="J16" s="438"/>
      <c r="K16" s="438">
        <v>486555.05</v>
      </c>
      <c r="L16" s="438">
        <v>412409.5</v>
      </c>
      <c r="M16">
        <v>158</v>
      </c>
      <c r="N16">
        <v>34</v>
      </c>
    </row>
    <row r="17" spans="1:14">
      <c r="B17" s="438">
        <v>429986.43</v>
      </c>
      <c r="C17" s="439">
        <v>0</v>
      </c>
      <c r="D17" s="438">
        <v>501.6</v>
      </c>
      <c r="E17" s="438">
        <v>430488.03</v>
      </c>
      <c r="H17" s="438">
        <v>21331.919999999998</v>
      </c>
      <c r="N17" s="439">
        <v>0</v>
      </c>
    </row>
    <row r="18" spans="1:14">
      <c r="A18" t="s">
        <v>320</v>
      </c>
      <c r="B18">
        <v>3348</v>
      </c>
      <c r="C18">
        <v>0</v>
      </c>
      <c r="D18">
        <v>1</v>
      </c>
      <c r="E18">
        <v>3349</v>
      </c>
      <c r="F18" s="438">
        <v>74206.17</v>
      </c>
      <c r="G18" s="438">
        <v>486633.25</v>
      </c>
      <c r="H18">
        <v>129</v>
      </c>
      <c r="I18" s="438">
        <v>12927.83</v>
      </c>
      <c r="J18" s="438"/>
      <c r="K18" s="438">
        <v>471378.42</v>
      </c>
      <c r="L18" s="438">
        <v>399499.25</v>
      </c>
      <c r="M18">
        <v>292</v>
      </c>
      <c r="N18">
        <v>27</v>
      </c>
    </row>
    <row r="19" spans="1:14">
      <c r="B19" s="438">
        <v>412248.58</v>
      </c>
      <c r="C19" s="439">
        <v>0</v>
      </c>
      <c r="D19" s="438">
        <v>178.5</v>
      </c>
      <c r="E19" s="438">
        <v>412427.08</v>
      </c>
      <c r="H19" s="438">
        <v>15254.83</v>
      </c>
      <c r="N19" s="439">
        <v>0</v>
      </c>
    </row>
    <row r="20" spans="1:14">
      <c r="A20" t="s">
        <v>264</v>
      </c>
      <c r="B20">
        <v>1395</v>
      </c>
      <c r="C20">
        <v>0</v>
      </c>
      <c r="D20">
        <v>0</v>
      </c>
      <c r="E20">
        <v>1395</v>
      </c>
      <c r="F20" s="438">
        <v>31845.19</v>
      </c>
      <c r="G20" s="438">
        <v>208759.41</v>
      </c>
      <c r="H20">
        <v>58</v>
      </c>
      <c r="I20" s="438">
        <v>5906.94</v>
      </c>
      <c r="J20" s="438"/>
      <c r="K20" s="438">
        <v>201789.22</v>
      </c>
      <c r="L20" s="438">
        <v>171007.28</v>
      </c>
      <c r="M20">
        <v>105</v>
      </c>
      <c r="N20">
        <v>26</v>
      </c>
    </row>
    <row r="21" spans="1:14">
      <c r="B21" s="438">
        <v>176914.22</v>
      </c>
      <c r="C21" s="439">
        <v>0</v>
      </c>
      <c r="D21" s="439">
        <v>0</v>
      </c>
      <c r="E21" s="438">
        <v>176914.22</v>
      </c>
      <c r="H21" s="438">
        <v>6970.19</v>
      </c>
      <c r="N21" s="439">
        <v>0</v>
      </c>
    </row>
    <row r="22" spans="1:14">
      <c r="A22" t="s">
        <v>318</v>
      </c>
      <c r="B22">
        <v>4104</v>
      </c>
      <c r="C22">
        <v>1</v>
      </c>
      <c r="D22">
        <v>4</v>
      </c>
      <c r="E22">
        <v>4109</v>
      </c>
      <c r="F22" s="438">
        <v>93636.66</v>
      </c>
      <c r="G22" s="438">
        <v>614338.93999999994</v>
      </c>
      <c r="H22">
        <v>207</v>
      </c>
      <c r="I22" s="438">
        <v>21331.95</v>
      </c>
      <c r="J22" s="438"/>
      <c r="K22" s="438">
        <v>589167.24</v>
      </c>
      <c r="L22" s="438">
        <v>499370.33</v>
      </c>
      <c r="M22">
        <v>260</v>
      </c>
      <c r="N22">
        <v>55</v>
      </c>
    </row>
    <row r="23" spans="1:14">
      <c r="B23" s="438">
        <v>520084.99</v>
      </c>
      <c r="C23" s="438">
        <v>124.99</v>
      </c>
      <c r="D23" s="438">
        <v>492.3</v>
      </c>
      <c r="E23" s="438">
        <v>520702.28</v>
      </c>
      <c r="H23" s="438">
        <v>25171.7</v>
      </c>
      <c r="N23" s="439">
        <v>0</v>
      </c>
    </row>
    <row r="24" spans="1:14">
      <c r="A24" t="s">
        <v>306</v>
      </c>
      <c r="B24">
        <v>4019</v>
      </c>
      <c r="C24">
        <v>0</v>
      </c>
      <c r="D24">
        <v>6</v>
      </c>
      <c r="E24">
        <v>4025</v>
      </c>
      <c r="F24" s="438">
        <v>85790.68</v>
      </c>
      <c r="G24" s="438">
        <v>563314.63</v>
      </c>
      <c r="H24">
        <v>201</v>
      </c>
      <c r="I24" s="438">
        <v>20906.13</v>
      </c>
      <c r="J24" s="438"/>
      <c r="K24" s="438">
        <v>538645.4</v>
      </c>
      <c r="L24" s="438">
        <v>456617.82</v>
      </c>
      <c r="M24">
        <v>267</v>
      </c>
      <c r="N24">
        <v>67</v>
      </c>
    </row>
    <row r="25" spans="1:14">
      <c r="B25" s="438">
        <v>476604.05</v>
      </c>
      <c r="C25" s="439">
        <v>0</v>
      </c>
      <c r="D25" s="438">
        <v>919.9</v>
      </c>
      <c r="E25" s="438">
        <v>477523.95</v>
      </c>
      <c r="H25" s="438">
        <v>24669.23</v>
      </c>
      <c r="N25" s="439">
        <v>0</v>
      </c>
    </row>
    <row r="26" spans="1:14">
      <c r="A26" t="s">
        <v>314</v>
      </c>
      <c r="B26">
        <v>3811</v>
      </c>
      <c r="C26">
        <v>4</v>
      </c>
      <c r="D26">
        <v>2</v>
      </c>
      <c r="E26">
        <v>3817</v>
      </c>
      <c r="F26" s="438">
        <v>84597.63</v>
      </c>
      <c r="G26" s="438">
        <v>554836.47</v>
      </c>
      <c r="H26">
        <v>171</v>
      </c>
      <c r="I26" s="438">
        <v>15863.98</v>
      </c>
      <c r="J26" s="438"/>
      <c r="K26" s="438">
        <v>536144.12</v>
      </c>
      <c r="L26" s="438">
        <v>454374.86</v>
      </c>
      <c r="M26">
        <v>290</v>
      </c>
      <c r="N26">
        <v>51</v>
      </c>
    </row>
    <row r="27" spans="1:14">
      <c r="B27" s="438">
        <v>469810.87</v>
      </c>
      <c r="C27" s="438">
        <v>186.17</v>
      </c>
      <c r="D27" s="438">
        <v>241.8</v>
      </c>
      <c r="E27" s="438">
        <v>470238.84</v>
      </c>
      <c r="H27" s="438">
        <v>18692.349999999999</v>
      </c>
      <c r="N27" s="439">
        <v>0</v>
      </c>
    </row>
    <row r="28" spans="1:14">
      <c r="B28">
        <v>35514</v>
      </c>
      <c r="C28">
        <v>12</v>
      </c>
      <c r="D28">
        <v>150</v>
      </c>
      <c r="E28">
        <v>35676</v>
      </c>
      <c r="F28" s="438">
        <v>779371.06</v>
      </c>
      <c r="G28" s="438">
        <v>5140831.87</v>
      </c>
      <c r="H28">
        <v>1672</v>
      </c>
      <c r="I28" s="438">
        <v>167026.53</v>
      </c>
      <c r="J28" s="438"/>
      <c r="K28" s="438">
        <v>4943818.34</v>
      </c>
      <c r="L28" s="438">
        <v>4194434.28</v>
      </c>
      <c r="M28">
        <v>2539</v>
      </c>
      <c r="N28">
        <v>488</v>
      </c>
    </row>
    <row r="29" spans="1:14">
      <c r="B29" s="438">
        <v>4328939.47</v>
      </c>
      <c r="C29" s="438">
        <v>859.79</v>
      </c>
      <c r="D29" s="438">
        <v>31661.55</v>
      </c>
      <c r="E29" s="438">
        <v>4361460.8099999996</v>
      </c>
      <c r="H29" s="438">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384</v>
      </c>
      <c r="B2" t="s">
        <v>385</v>
      </c>
      <c r="C2" t="s">
        <v>386</v>
      </c>
      <c r="D2" t="s">
        <v>387</v>
      </c>
      <c r="E2" t="s">
        <v>388</v>
      </c>
      <c r="F2" t="s">
        <v>389</v>
      </c>
      <c r="G2" t="s">
        <v>390</v>
      </c>
      <c r="H2" t="s">
        <v>391</v>
      </c>
      <c r="I2" t="s">
        <v>392</v>
      </c>
      <c r="J2" s="441" t="s">
        <v>447</v>
      </c>
      <c r="K2" t="s">
        <v>393</v>
      </c>
      <c r="L2" t="s">
        <v>394</v>
      </c>
      <c r="M2" t="s">
        <v>395</v>
      </c>
      <c r="N2" t="s">
        <v>396</v>
      </c>
    </row>
    <row r="3" spans="1:14">
      <c r="B3" t="s">
        <v>397</v>
      </c>
      <c r="C3" t="s">
        <v>398</v>
      </c>
      <c r="D3" t="s">
        <v>399</v>
      </c>
      <c r="E3" t="s">
        <v>400</v>
      </c>
      <c r="H3" t="s">
        <v>401</v>
      </c>
      <c r="N3" t="s">
        <v>402</v>
      </c>
    </row>
    <row r="4" spans="1:14">
      <c r="A4" t="s">
        <v>41</v>
      </c>
      <c r="B4">
        <v>2302</v>
      </c>
      <c r="C4">
        <v>0</v>
      </c>
      <c r="D4">
        <v>13</v>
      </c>
      <c r="E4">
        <v>2315</v>
      </c>
      <c r="F4" s="438">
        <v>50884.83</v>
      </c>
      <c r="G4" s="438">
        <v>335305.07</v>
      </c>
      <c r="H4">
        <v>89</v>
      </c>
      <c r="I4" s="438">
        <v>7489.47</v>
      </c>
      <c r="J4" s="438"/>
      <c r="K4" s="438">
        <v>326467.5</v>
      </c>
      <c r="L4" s="438">
        <v>276930.77</v>
      </c>
      <c r="M4">
        <v>189</v>
      </c>
      <c r="N4">
        <v>47</v>
      </c>
    </row>
    <row r="5" spans="1:14">
      <c r="B5" s="438">
        <v>282687.94</v>
      </c>
      <c r="C5" s="439">
        <v>0</v>
      </c>
      <c r="D5" s="438">
        <v>1732.3</v>
      </c>
      <c r="E5" s="438">
        <v>284420.24</v>
      </c>
      <c r="H5" s="438">
        <v>8837.57</v>
      </c>
      <c r="N5" s="439">
        <v>0</v>
      </c>
    </row>
    <row r="6" spans="1:14">
      <c r="A6" t="s">
        <v>405</v>
      </c>
      <c r="B6">
        <v>3448</v>
      </c>
      <c r="C6">
        <v>1</v>
      </c>
      <c r="D6">
        <v>17</v>
      </c>
      <c r="E6">
        <v>3466</v>
      </c>
      <c r="F6" s="438">
        <v>76609.759999999995</v>
      </c>
      <c r="G6" s="439">
        <v>504931</v>
      </c>
      <c r="H6">
        <v>179</v>
      </c>
      <c r="I6" s="438">
        <v>18598.509999999998</v>
      </c>
      <c r="J6" s="438"/>
      <c r="K6" s="438">
        <v>483018.96</v>
      </c>
      <c r="L6" s="438">
        <v>409722.73</v>
      </c>
      <c r="M6">
        <v>275</v>
      </c>
      <c r="N6">
        <v>51</v>
      </c>
    </row>
    <row r="7" spans="1:14">
      <c r="B7" s="438">
        <v>425498.12</v>
      </c>
      <c r="C7" s="438">
        <v>105.32</v>
      </c>
      <c r="D7" s="438">
        <v>2717.8</v>
      </c>
      <c r="E7" s="438">
        <v>428321.24</v>
      </c>
      <c r="H7" s="438">
        <v>21912.04</v>
      </c>
      <c r="N7" s="439">
        <v>0</v>
      </c>
    </row>
    <row r="8" spans="1:14">
      <c r="A8" t="s">
        <v>263</v>
      </c>
      <c r="B8">
        <v>2542</v>
      </c>
      <c r="C8">
        <v>1</v>
      </c>
      <c r="D8">
        <v>11</v>
      </c>
      <c r="E8">
        <v>2554</v>
      </c>
      <c r="F8" s="438">
        <v>55947.77</v>
      </c>
      <c r="G8" s="438">
        <v>368252.95</v>
      </c>
      <c r="H8">
        <v>80</v>
      </c>
      <c r="I8" s="438">
        <v>7571.51</v>
      </c>
      <c r="J8" s="438"/>
      <c r="K8" s="438">
        <v>359318.8</v>
      </c>
      <c r="L8" s="438">
        <v>304733.67</v>
      </c>
      <c r="M8">
        <v>344</v>
      </c>
      <c r="N8">
        <v>46</v>
      </c>
    </row>
    <row r="9" spans="1:14">
      <c r="B9" s="438">
        <v>310719.09999999998</v>
      </c>
      <c r="C9" s="438">
        <v>94.68</v>
      </c>
      <c r="D9" s="438">
        <v>1491.4</v>
      </c>
      <c r="E9" s="438">
        <v>312305.18</v>
      </c>
      <c r="H9" s="438">
        <v>8934.15</v>
      </c>
      <c r="N9" s="439">
        <v>0</v>
      </c>
    </row>
    <row r="10" spans="1:14">
      <c r="A10" t="s">
        <v>407</v>
      </c>
      <c r="B10">
        <v>0</v>
      </c>
      <c r="C10">
        <v>0</v>
      </c>
      <c r="D10">
        <v>0</v>
      </c>
      <c r="E10">
        <v>0</v>
      </c>
      <c r="F10" s="439">
        <v>0</v>
      </c>
      <c r="G10" s="439">
        <v>0</v>
      </c>
      <c r="H10">
        <v>0</v>
      </c>
      <c r="I10" s="439">
        <v>0</v>
      </c>
      <c r="J10" s="439"/>
      <c r="K10" s="439">
        <v>0</v>
      </c>
      <c r="L10" s="439">
        <v>0</v>
      </c>
      <c r="M10">
        <v>0</v>
      </c>
      <c r="N10">
        <v>0</v>
      </c>
    </row>
    <row r="11" spans="1:14">
      <c r="B11" s="439">
        <v>0</v>
      </c>
      <c r="C11" s="439">
        <v>0</v>
      </c>
      <c r="D11" s="439">
        <v>0</v>
      </c>
      <c r="E11" s="439">
        <v>0</v>
      </c>
      <c r="H11" s="439">
        <v>0</v>
      </c>
      <c r="N11" s="439">
        <v>0</v>
      </c>
    </row>
    <row r="12" spans="1:14">
      <c r="A12" t="s">
        <v>406</v>
      </c>
      <c r="B12">
        <v>2463</v>
      </c>
      <c r="C12">
        <v>2</v>
      </c>
      <c r="D12">
        <v>0</v>
      </c>
      <c r="E12">
        <v>2465</v>
      </c>
      <c r="F12" s="438">
        <v>58141.64</v>
      </c>
      <c r="G12" s="438">
        <v>381146.47</v>
      </c>
      <c r="H12">
        <v>123</v>
      </c>
      <c r="I12" s="438">
        <v>12000.07</v>
      </c>
      <c r="J12" s="438"/>
      <c r="K12" s="438">
        <v>366986.39</v>
      </c>
      <c r="L12" s="438">
        <v>311004.76</v>
      </c>
      <c r="M12">
        <v>114</v>
      </c>
      <c r="N12">
        <v>58</v>
      </c>
    </row>
    <row r="13" spans="1:14">
      <c r="B13" s="438">
        <v>322207.84999999998</v>
      </c>
      <c r="C13" s="438">
        <v>796.98</v>
      </c>
      <c r="D13" s="439">
        <v>0</v>
      </c>
      <c r="E13" s="438">
        <v>323004.83</v>
      </c>
      <c r="H13" s="438">
        <v>14160.08</v>
      </c>
      <c r="N13" s="439">
        <v>0</v>
      </c>
    </row>
    <row r="14" spans="1:14">
      <c r="A14" t="s">
        <v>403</v>
      </c>
      <c r="B14">
        <v>2562</v>
      </c>
      <c r="C14">
        <v>1</v>
      </c>
      <c r="D14">
        <v>6</v>
      </c>
      <c r="E14">
        <v>2569</v>
      </c>
      <c r="F14" s="438">
        <v>56065.08</v>
      </c>
      <c r="G14" s="438">
        <v>368381.16</v>
      </c>
      <c r="H14">
        <v>109</v>
      </c>
      <c r="I14" s="438">
        <v>10733.22</v>
      </c>
      <c r="J14" s="438"/>
      <c r="K14" s="438">
        <v>355716.2</v>
      </c>
      <c r="L14" s="438">
        <v>301582.86</v>
      </c>
      <c r="M14">
        <v>135</v>
      </c>
      <c r="N14">
        <v>20</v>
      </c>
    </row>
    <row r="15" spans="1:14">
      <c r="B15" s="438">
        <v>311383.53000000003</v>
      </c>
      <c r="C15" s="438">
        <v>82.65</v>
      </c>
      <c r="D15" s="438">
        <v>849.9</v>
      </c>
      <c r="E15" s="438">
        <v>312316.08</v>
      </c>
      <c r="H15" s="438">
        <v>12664.96</v>
      </c>
      <c r="N15" s="439">
        <v>0</v>
      </c>
    </row>
    <row r="16" spans="1:14">
      <c r="A16" t="s">
        <v>404</v>
      </c>
      <c r="B16">
        <v>3156</v>
      </c>
      <c r="C16">
        <v>2</v>
      </c>
      <c r="D16">
        <v>10</v>
      </c>
      <c r="E16">
        <v>3168</v>
      </c>
      <c r="F16" s="438">
        <v>70255.850000000006</v>
      </c>
      <c r="G16" s="438">
        <v>462142.67</v>
      </c>
      <c r="H16">
        <v>147</v>
      </c>
      <c r="I16" s="438">
        <v>15492.92</v>
      </c>
      <c r="J16" s="438"/>
      <c r="K16" s="438">
        <v>443861.5</v>
      </c>
      <c r="L16" s="438">
        <v>376393.9</v>
      </c>
      <c r="M16">
        <v>151</v>
      </c>
      <c r="N16">
        <v>40</v>
      </c>
    </row>
    <row r="17" spans="1:14">
      <c r="B17" s="438">
        <v>390237.14</v>
      </c>
      <c r="C17" s="438">
        <v>68.08</v>
      </c>
      <c r="D17" s="438">
        <v>1581.6</v>
      </c>
      <c r="E17" s="438">
        <v>391886.82</v>
      </c>
      <c r="H17" s="438">
        <v>18281.169999999998</v>
      </c>
      <c r="N17" s="439">
        <v>0</v>
      </c>
    </row>
    <row r="18" spans="1:14">
      <c r="A18" t="s">
        <v>320</v>
      </c>
      <c r="B18">
        <v>2910</v>
      </c>
      <c r="C18">
        <v>2</v>
      </c>
      <c r="D18">
        <v>1</v>
      </c>
      <c r="E18">
        <v>2913</v>
      </c>
      <c r="F18" s="438">
        <v>65821.460000000006</v>
      </c>
      <c r="G18" s="438">
        <v>431568.34</v>
      </c>
      <c r="H18">
        <v>106</v>
      </c>
      <c r="I18" s="438">
        <v>10076.27</v>
      </c>
      <c r="J18" s="438"/>
      <c r="K18" s="438">
        <v>419678.34</v>
      </c>
      <c r="L18" s="438">
        <v>355670.61</v>
      </c>
      <c r="M18">
        <v>298</v>
      </c>
      <c r="N18">
        <v>26</v>
      </c>
    </row>
    <row r="19" spans="1:14">
      <c r="B19" s="439">
        <v>365450</v>
      </c>
      <c r="C19" s="438">
        <v>218.68</v>
      </c>
      <c r="D19" s="438">
        <v>78.2</v>
      </c>
      <c r="E19" s="438">
        <v>365746.88</v>
      </c>
      <c r="H19" s="439">
        <v>11890</v>
      </c>
      <c r="N19" s="439">
        <v>0</v>
      </c>
    </row>
    <row r="20" spans="1:14">
      <c r="A20" t="s">
        <v>264</v>
      </c>
      <c r="B20">
        <v>1601</v>
      </c>
      <c r="C20">
        <v>1</v>
      </c>
      <c r="D20">
        <v>0</v>
      </c>
      <c r="E20">
        <v>1602</v>
      </c>
      <c r="F20" s="438">
        <v>39082.65</v>
      </c>
      <c r="G20" s="438">
        <v>256204.79999999999</v>
      </c>
      <c r="H20">
        <v>67</v>
      </c>
      <c r="I20" s="438">
        <v>8141.43</v>
      </c>
      <c r="J20" s="438"/>
      <c r="K20" s="438">
        <v>246597.92</v>
      </c>
      <c r="L20" s="438">
        <v>208980.72</v>
      </c>
      <c r="M20">
        <v>129</v>
      </c>
      <c r="N20">
        <v>16</v>
      </c>
    </row>
    <row r="21" spans="1:14">
      <c r="B21" s="438">
        <v>217120.02</v>
      </c>
      <c r="C21" s="438">
        <v>2.13</v>
      </c>
      <c r="D21" s="439">
        <v>0</v>
      </c>
      <c r="E21" s="438">
        <v>217122.15</v>
      </c>
      <c r="H21" s="438">
        <v>9606.8799999999992</v>
      </c>
      <c r="N21" s="439">
        <v>0</v>
      </c>
    </row>
    <row r="22" spans="1:14">
      <c r="A22" t="s">
        <v>318</v>
      </c>
      <c r="B22">
        <v>3583</v>
      </c>
      <c r="C22">
        <v>1</v>
      </c>
      <c r="D22">
        <v>4</v>
      </c>
      <c r="E22">
        <v>3588</v>
      </c>
      <c r="F22" s="438">
        <v>82441.899999999994</v>
      </c>
      <c r="G22" s="438">
        <v>540986.26</v>
      </c>
      <c r="H22">
        <v>151</v>
      </c>
      <c r="I22" s="438">
        <v>17300.240000000002</v>
      </c>
      <c r="J22" s="438"/>
      <c r="K22" s="438">
        <v>520571.98</v>
      </c>
      <c r="L22" s="438">
        <v>441244.12</v>
      </c>
      <c r="M22">
        <v>216</v>
      </c>
      <c r="N22">
        <v>58</v>
      </c>
    </row>
    <row r="23" spans="1:14">
      <c r="B23" s="438">
        <v>457991.91</v>
      </c>
      <c r="C23" s="438">
        <v>11.25</v>
      </c>
      <c r="D23" s="438">
        <v>541.20000000000005</v>
      </c>
      <c r="E23" s="438">
        <v>458544.36</v>
      </c>
      <c r="H23" s="438">
        <v>20414.28</v>
      </c>
      <c r="N23" s="439">
        <v>0</v>
      </c>
    </row>
    <row r="24" spans="1:14">
      <c r="A24" t="s">
        <v>306</v>
      </c>
      <c r="B24">
        <v>3598</v>
      </c>
      <c r="C24">
        <v>1</v>
      </c>
      <c r="D24">
        <v>8</v>
      </c>
      <c r="E24">
        <v>3607</v>
      </c>
      <c r="F24" s="438">
        <v>80069.47</v>
      </c>
      <c r="G24" s="438">
        <v>526017.80000000005</v>
      </c>
      <c r="H24">
        <v>189</v>
      </c>
      <c r="I24" s="438">
        <v>24120.92</v>
      </c>
      <c r="J24" s="438"/>
      <c r="K24" s="438">
        <v>497555.12</v>
      </c>
      <c r="L24" s="438">
        <v>421827.41</v>
      </c>
      <c r="M24">
        <v>274</v>
      </c>
      <c r="N24">
        <v>65</v>
      </c>
    </row>
    <row r="25" spans="1:14">
      <c r="B25" s="438">
        <v>444760.85</v>
      </c>
      <c r="C25" s="438">
        <v>62.58</v>
      </c>
      <c r="D25" s="438">
        <v>1124.9000000000001</v>
      </c>
      <c r="E25" s="438">
        <v>445948.33</v>
      </c>
      <c r="H25" s="438">
        <v>28462.68</v>
      </c>
      <c r="N25" s="439">
        <v>0</v>
      </c>
    </row>
    <row r="26" spans="1:14">
      <c r="A26" t="s">
        <v>314</v>
      </c>
      <c r="B26">
        <v>3580</v>
      </c>
      <c r="C26">
        <v>1</v>
      </c>
      <c r="D26">
        <v>6</v>
      </c>
      <c r="E26">
        <v>3587</v>
      </c>
      <c r="F26" s="438">
        <v>78933.7</v>
      </c>
      <c r="G26" s="438">
        <v>518299.19</v>
      </c>
      <c r="H26">
        <v>198</v>
      </c>
      <c r="I26" s="438">
        <v>18093.14</v>
      </c>
      <c r="J26" s="438"/>
      <c r="K26" s="438">
        <v>496949.29</v>
      </c>
      <c r="L26" s="438">
        <v>421272.35</v>
      </c>
      <c r="M26">
        <v>236</v>
      </c>
      <c r="N26">
        <v>68</v>
      </c>
    </row>
    <row r="27" spans="1:14">
      <c r="B27" s="438">
        <v>438409.71</v>
      </c>
      <c r="C27" s="438">
        <v>103.18</v>
      </c>
      <c r="D27" s="438">
        <v>852.6</v>
      </c>
      <c r="E27" s="438">
        <v>439365.49</v>
      </c>
      <c r="H27" s="438">
        <v>21349.9</v>
      </c>
      <c r="N27" s="439">
        <v>0</v>
      </c>
    </row>
    <row r="28" spans="1:14">
      <c r="B28">
        <v>31745</v>
      </c>
      <c r="C28">
        <v>13</v>
      </c>
      <c r="D28">
        <v>76</v>
      </c>
      <c r="E28">
        <v>31834</v>
      </c>
      <c r="F28" s="438">
        <v>714254.11</v>
      </c>
      <c r="G28" s="438">
        <v>4693235.71</v>
      </c>
      <c r="H28">
        <v>1438</v>
      </c>
      <c r="I28" s="438">
        <v>149617.69</v>
      </c>
      <c r="J28" s="438"/>
      <c r="K28" s="438">
        <v>4516722.01</v>
      </c>
      <c r="L28" s="438">
        <v>3829363.91</v>
      </c>
      <c r="M28">
        <v>2361</v>
      </c>
      <c r="N28">
        <v>495</v>
      </c>
    </row>
    <row r="29" spans="1:14">
      <c r="B29" s="438">
        <v>3966466.17</v>
      </c>
      <c r="C29" s="438">
        <v>1545.53</v>
      </c>
      <c r="D29" s="438">
        <v>10969.9</v>
      </c>
      <c r="E29" s="438">
        <v>3978981.6</v>
      </c>
      <c r="H29" s="438">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384</v>
      </c>
      <c r="B2" t="s">
        <v>385</v>
      </c>
      <c r="C2" t="s">
        <v>386</v>
      </c>
      <c r="D2" t="s">
        <v>387</v>
      </c>
      <c r="E2" t="s">
        <v>388</v>
      </c>
      <c r="F2" t="s">
        <v>389</v>
      </c>
      <c r="G2" t="s">
        <v>390</v>
      </c>
      <c r="H2" t="s">
        <v>391</v>
      </c>
      <c r="I2" t="s">
        <v>392</v>
      </c>
      <c r="K2" t="s">
        <v>393</v>
      </c>
      <c r="L2" t="s">
        <v>394</v>
      </c>
      <c r="M2" t="s">
        <v>395</v>
      </c>
      <c r="N2" t="s">
        <v>396</v>
      </c>
    </row>
    <row r="3" spans="1:14">
      <c r="B3" t="s">
        <v>397</v>
      </c>
      <c r="C3" t="s">
        <v>398</v>
      </c>
      <c r="D3" t="s">
        <v>399</v>
      </c>
      <c r="E3" t="s">
        <v>400</v>
      </c>
      <c r="H3" t="s">
        <v>401</v>
      </c>
      <c r="N3" t="s">
        <v>402</v>
      </c>
    </row>
    <row r="4" spans="1:14">
      <c r="A4" t="s">
        <v>41</v>
      </c>
      <c r="B4">
        <v>2254</v>
      </c>
      <c r="C4">
        <v>1</v>
      </c>
      <c r="D4">
        <v>13</v>
      </c>
      <c r="E4">
        <v>2268</v>
      </c>
      <c r="F4" s="438">
        <v>51141.37</v>
      </c>
      <c r="G4" s="438">
        <v>336943.44</v>
      </c>
      <c r="H4">
        <v>90</v>
      </c>
      <c r="I4" s="438">
        <v>10338.959999999999</v>
      </c>
      <c r="J4" s="438"/>
      <c r="K4" s="438">
        <v>324766.02</v>
      </c>
      <c r="L4" s="438">
        <v>275463.11</v>
      </c>
      <c r="M4">
        <v>195</v>
      </c>
      <c r="N4">
        <v>39</v>
      </c>
    </row>
    <row r="5" spans="1:14">
      <c r="B5" s="438">
        <v>283950.25</v>
      </c>
      <c r="C5" s="438">
        <v>162.53</v>
      </c>
      <c r="D5" s="438">
        <v>1689.29</v>
      </c>
      <c r="E5" s="438">
        <v>285802.07</v>
      </c>
      <c r="H5" s="438">
        <v>12177.42</v>
      </c>
      <c r="N5" s="439">
        <v>0</v>
      </c>
    </row>
    <row r="6" spans="1:14">
      <c r="A6" t="s">
        <v>405</v>
      </c>
      <c r="B6">
        <v>3218</v>
      </c>
      <c r="C6">
        <v>1</v>
      </c>
      <c r="D6">
        <v>59</v>
      </c>
      <c r="E6">
        <v>3278</v>
      </c>
      <c r="F6" s="438">
        <v>73159.7</v>
      </c>
      <c r="G6" s="438">
        <v>494625.05</v>
      </c>
      <c r="H6">
        <v>165</v>
      </c>
      <c r="I6" s="438">
        <v>17633.419999999998</v>
      </c>
      <c r="J6" s="438"/>
      <c r="K6" s="438">
        <v>473952.35</v>
      </c>
      <c r="L6" s="438">
        <v>403831.93</v>
      </c>
      <c r="M6">
        <v>220</v>
      </c>
      <c r="N6">
        <v>68</v>
      </c>
    </row>
    <row r="7" spans="1:14">
      <c r="B7" s="438">
        <v>406402.65</v>
      </c>
      <c r="C7" s="438">
        <v>31.8</v>
      </c>
      <c r="D7" s="438">
        <v>15030.9</v>
      </c>
      <c r="E7" s="438">
        <v>421465.35</v>
      </c>
      <c r="H7" s="438">
        <v>20672.7</v>
      </c>
      <c r="N7" s="439">
        <v>0</v>
      </c>
    </row>
    <row r="8" spans="1:14">
      <c r="A8" t="s">
        <v>263</v>
      </c>
      <c r="B8">
        <v>2332</v>
      </c>
      <c r="C8">
        <v>0</v>
      </c>
      <c r="D8">
        <v>7</v>
      </c>
      <c r="E8">
        <v>2339</v>
      </c>
      <c r="F8" s="438">
        <v>52300.22</v>
      </c>
      <c r="G8" s="438">
        <v>343735.53</v>
      </c>
      <c r="H8">
        <v>85</v>
      </c>
      <c r="I8" s="438">
        <v>7479.2</v>
      </c>
      <c r="J8" s="438"/>
      <c r="K8" s="438">
        <v>334910.28000000003</v>
      </c>
      <c r="L8" s="438">
        <v>283956.11</v>
      </c>
      <c r="M8">
        <v>287</v>
      </c>
      <c r="N8">
        <v>50</v>
      </c>
    </row>
    <row r="9" spans="1:14">
      <c r="B9" s="438">
        <v>290553.11</v>
      </c>
      <c r="C9" s="439">
        <v>0</v>
      </c>
      <c r="D9" s="438">
        <v>882.2</v>
      </c>
      <c r="E9" s="438">
        <v>291435.31</v>
      </c>
      <c r="H9" s="438">
        <v>8825.25</v>
      </c>
      <c r="N9" s="439">
        <v>0</v>
      </c>
    </row>
    <row r="10" spans="1:14">
      <c r="A10" t="s">
        <v>407</v>
      </c>
      <c r="B10">
        <v>0</v>
      </c>
      <c r="C10">
        <v>0</v>
      </c>
      <c r="D10">
        <v>0</v>
      </c>
      <c r="E10">
        <v>0</v>
      </c>
      <c r="F10" s="439">
        <v>0</v>
      </c>
      <c r="G10" s="439">
        <v>0</v>
      </c>
      <c r="H10">
        <v>0</v>
      </c>
      <c r="I10" s="439">
        <v>0</v>
      </c>
      <c r="J10" s="439"/>
      <c r="K10" s="439">
        <v>0</v>
      </c>
      <c r="L10" s="439">
        <v>0</v>
      </c>
      <c r="M10">
        <v>0</v>
      </c>
      <c r="N10">
        <v>0</v>
      </c>
    </row>
    <row r="11" spans="1:14">
      <c r="B11" s="439">
        <v>0</v>
      </c>
      <c r="C11" s="439">
        <v>0</v>
      </c>
      <c r="D11" s="439">
        <v>0</v>
      </c>
      <c r="E11" s="439">
        <v>0</v>
      </c>
      <c r="H11" s="439">
        <v>0</v>
      </c>
      <c r="N11" s="439">
        <v>0</v>
      </c>
    </row>
    <row r="12" spans="1:14">
      <c r="A12" t="s">
        <v>406</v>
      </c>
      <c r="B12">
        <v>2418</v>
      </c>
      <c r="C12">
        <v>1</v>
      </c>
      <c r="D12">
        <v>0</v>
      </c>
      <c r="E12">
        <v>2419</v>
      </c>
      <c r="F12" s="438">
        <v>56627.96</v>
      </c>
      <c r="G12" s="438">
        <v>371223.57</v>
      </c>
      <c r="H12">
        <v>130</v>
      </c>
      <c r="I12" s="438">
        <v>13147.59</v>
      </c>
      <c r="J12" s="438"/>
      <c r="K12" s="438">
        <v>355709.42</v>
      </c>
      <c r="L12" s="438">
        <v>301448.02</v>
      </c>
      <c r="M12">
        <v>127</v>
      </c>
      <c r="N12">
        <v>33</v>
      </c>
    </row>
    <row r="13" spans="1:14">
      <c r="B13" s="438">
        <v>314531.18</v>
      </c>
      <c r="C13" s="438">
        <v>64.430000000000007</v>
      </c>
      <c r="D13" s="439">
        <v>0</v>
      </c>
      <c r="E13" s="438">
        <v>314595.61</v>
      </c>
      <c r="H13" s="438">
        <v>15514.15</v>
      </c>
      <c r="N13" s="439">
        <v>0</v>
      </c>
    </row>
    <row r="14" spans="1:14">
      <c r="A14" t="s">
        <v>403</v>
      </c>
      <c r="B14">
        <v>2361</v>
      </c>
      <c r="C14">
        <v>0</v>
      </c>
      <c r="D14">
        <v>1</v>
      </c>
      <c r="E14">
        <v>2362</v>
      </c>
      <c r="F14" s="438">
        <v>51697.23</v>
      </c>
      <c r="G14" s="438">
        <v>339002.28</v>
      </c>
      <c r="H14">
        <v>93</v>
      </c>
      <c r="I14" s="438">
        <v>8787.35</v>
      </c>
      <c r="J14" s="438"/>
      <c r="K14" s="438">
        <v>328633.45</v>
      </c>
      <c r="L14" s="438">
        <v>278517.7</v>
      </c>
      <c r="M14">
        <v>131</v>
      </c>
      <c r="N14">
        <v>13</v>
      </c>
    </row>
    <row r="15" spans="1:14">
      <c r="B15" s="438">
        <v>287200.05</v>
      </c>
      <c r="C15" s="439">
        <v>0</v>
      </c>
      <c r="D15" s="439">
        <v>105</v>
      </c>
      <c r="E15" s="438">
        <v>287305.05</v>
      </c>
      <c r="H15" s="438">
        <v>10368.83</v>
      </c>
      <c r="N15" s="439">
        <v>0</v>
      </c>
    </row>
    <row r="16" spans="1:14">
      <c r="A16" t="s">
        <v>404</v>
      </c>
      <c r="B16">
        <v>3084</v>
      </c>
      <c r="C16">
        <v>1</v>
      </c>
      <c r="D16">
        <v>10</v>
      </c>
      <c r="E16">
        <v>3095</v>
      </c>
      <c r="F16" s="438">
        <v>67940.820000000007</v>
      </c>
      <c r="G16" s="438">
        <v>446514.27</v>
      </c>
      <c r="H16">
        <v>140</v>
      </c>
      <c r="I16" s="438">
        <v>16102.71</v>
      </c>
      <c r="J16" s="438"/>
      <c r="K16" s="438">
        <v>427513.39</v>
      </c>
      <c r="L16" s="438">
        <v>362470.74</v>
      </c>
      <c r="M16">
        <v>120</v>
      </c>
      <c r="N16">
        <v>32</v>
      </c>
    </row>
    <row r="17" spans="1:14">
      <c r="B17" s="438">
        <v>377343.66</v>
      </c>
      <c r="C17" s="438">
        <v>98.64</v>
      </c>
      <c r="D17" s="438">
        <v>1131.1500000000001</v>
      </c>
      <c r="E17" s="438">
        <v>378573.45</v>
      </c>
      <c r="H17" s="438">
        <v>19000.88</v>
      </c>
      <c r="N17" s="439">
        <v>0</v>
      </c>
    </row>
    <row r="18" spans="1:14">
      <c r="A18" t="s">
        <v>320</v>
      </c>
      <c r="B18">
        <v>2691</v>
      </c>
      <c r="C18">
        <v>2</v>
      </c>
      <c r="D18">
        <v>0</v>
      </c>
      <c r="E18">
        <v>2693</v>
      </c>
      <c r="F18" s="438">
        <v>61545.93</v>
      </c>
      <c r="G18" s="438">
        <v>403461.02</v>
      </c>
      <c r="H18">
        <v>106</v>
      </c>
      <c r="I18" s="438">
        <v>9916.93</v>
      </c>
      <c r="J18" s="438"/>
      <c r="K18" s="438">
        <v>391759.05</v>
      </c>
      <c r="L18" s="438">
        <v>331998.15999999997</v>
      </c>
      <c r="M18">
        <v>253</v>
      </c>
      <c r="N18">
        <v>23</v>
      </c>
    </row>
    <row r="19" spans="1:14">
      <c r="B19" s="438">
        <v>341471.78</v>
      </c>
      <c r="C19" s="438">
        <v>443.31</v>
      </c>
      <c r="D19" s="439">
        <v>0</v>
      </c>
      <c r="E19" s="438">
        <v>341915.09</v>
      </c>
      <c r="H19" s="438">
        <v>11701.97</v>
      </c>
      <c r="N19" s="439">
        <v>0</v>
      </c>
    </row>
    <row r="20" spans="1:14">
      <c r="A20" t="s">
        <v>264</v>
      </c>
      <c r="B20">
        <v>1320</v>
      </c>
      <c r="C20">
        <v>1</v>
      </c>
      <c r="D20">
        <v>55</v>
      </c>
      <c r="E20">
        <v>1376</v>
      </c>
      <c r="F20" s="438">
        <v>32483.81</v>
      </c>
      <c r="G20" s="438">
        <v>224072.91</v>
      </c>
      <c r="H20">
        <v>54</v>
      </c>
      <c r="I20" s="438">
        <v>6533.73</v>
      </c>
      <c r="J20" s="438"/>
      <c r="K20" s="438">
        <v>216363.12</v>
      </c>
      <c r="L20" s="438">
        <v>185055.37</v>
      </c>
      <c r="M20">
        <v>104</v>
      </c>
      <c r="N20">
        <v>16</v>
      </c>
    </row>
    <row r="21" spans="1:14">
      <c r="B21" s="438">
        <v>180459.41</v>
      </c>
      <c r="C21" s="438">
        <v>3.96</v>
      </c>
      <c r="D21" s="438">
        <v>11125.73</v>
      </c>
      <c r="E21" s="438">
        <v>191589.1</v>
      </c>
      <c r="H21" s="438">
        <v>7709.79</v>
      </c>
      <c r="N21" s="439">
        <v>0</v>
      </c>
    </row>
    <row r="22" spans="1:14">
      <c r="A22" t="s">
        <v>318</v>
      </c>
      <c r="B22">
        <v>3278</v>
      </c>
      <c r="C22">
        <v>1</v>
      </c>
      <c r="D22">
        <v>5</v>
      </c>
      <c r="E22">
        <v>3284</v>
      </c>
      <c r="F22" s="438">
        <v>77443.66</v>
      </c>
      <c r="G22" s="438">
        <v>508383.95</v>
      </c>
      <c r="H22">
        <v>175</v>
      </c>
      <c r="I22" s="438">
        <v>16937.169999999998</v>
      </c>
      <c r="J22" s="438"/>
      <c r="K22" s="438">
        <v>488398.1</v>
      </c>
      <c r="L22" s="438">
        <v>414003.12</v>
      </c>
      <c r="M22">
        <v>203</v>
      </c>
      <c r="N22">
        <v>53</v>
      </c>
    </row>
    <row r="23" spans="1:14">
      <c r="B23" s="438">
        <v>429804.12</v>
      </c>
      <c r="C23" s="438">
        <v>429.77</v>
      </c>
      <c r="D23" s="438">
        <v>706.4</v>
      </c>
      <c r="E23" s="438">
        <v>430940.29</v>
      </c>
      <c r="H23" s="438">
        <v>19985.849999999999</v>
      </c>
      <c r="N23" s="439">
        <v>0</v>
      </c>
    </row>
    <row r="24" spans="1:14">
      <c r="A24" t="s">
        <v>306</v>
      </c>
      <c r="B24">
        <v>3453</v>
      </c>
      <c r="C24">
        <v>0</v>
      </c>
      <c r="D24">
        <v>11</v>
      </c>
      <c r="E24">
        <v>3464</v>
      </c>
      <c r="F24" s="438">
        <v>77084.710000000006</v>
      </c>
      <c r="G24" s="438">
        <v>507153.5</v>
      </c>
      <c r="H24">
        <v>188</v>
      </c>
      <c r="I24" s="438">
        <v>21152.26</v>
      </c>
      <c r="J24" s="438"/>
      <c r="K24" s="438">
        <v>482193.84</v>
      </c>
      <c r="L24" s="438">
        <v>408916.53</v>
      </c>
      <c r="M24">
        <v>206</v>
      </c>
      <c r="N24">
        <v>68</v>
      </c>
    </row>
    <row r="25" spans="1:14">
      <c r="B25" s="438">
        <v>428242.29</v>
      </c>
      <c r="C25" s="439">
        <v>0</v>
      </c>
      <c r="D25" s="438">
        <v>1826.5</v>
      </c>
      <c r="E25" s="438">
        <v>430068.79</v>
      </c>
      <c r="H25" s="438">
        <v>24959.66</v>
      </c>
      <c r="N25" s="439">
        <v>0</v>
      </c>
    </row>
    <row r="26" spans="1:14">
      <c r="A26" t="s">
        <v>314</v>
      </c>
      <c r="B26">
        <v>3311</v>
      </c>
      <c r="C26">
        <v>1</v>
      </c>
      <c r="D26">
        <v>3</v>
      </c>
      <c r="E26">
        <v>3315</v>
      </c>
      <c r="F26" s="438">
        <v>76556.86</v>
      </c>
      <c r="G26" s="438">
        <v>502256.33</v>
      </c>
      <c r="H26">
        <v>166</v>
      </c>
      <c r="I26" s="438">
        <v>14459.81</v>
      </c>
      <c r="J26" s="438"/>
      <c r="K26" s="438">
        <v>485193.76</v>
      </c>
      <c r="L26" s="438">
        <v>411239.66</v>
      </c>
      <c r="M26">
        <v>230</v>
      </c>
      <c r="N26">
        <v>75</v>
      </c>
    </row>
    <row r="27" spans="1:14">
      <c r="B27" s="438">
        <v>425258.94</v>
      </c>
      <c r="C27" s="438">
        <v>49.73</v>
      </c>
      <c r="D27" s="438">
        <v>390.8</v>
      </c>
      <c r="E27" s="438">
        <v>425699.47</v>
      </c>
      <c r="H27" s="438">
        <v>17062.57</v>
      </c>
      <c r="N27" s="439">
        <v>0</v>
      </c>
    </row>
    <row r="28" spans="1:14">
      <c r="B28">
        <v>29720</v>
      </c>
      <c r="C28">
        <v>9</v>
      </c>
      <c r="D28">
        <v>164</v>
      </c>
      <c r="E28">
        <v>29893</v>
      </c>
      <c r="F28" s="438">
        <v>677982.27</v>
      </c>
      <c r="G28" s="438">
        <v>4477371.8499999996</v>
      </c>
      <c r="H28">
        <v>1392</v>
      </c>
      <c r="I28" s="438">
        <v>142489.12</v>
      </c>
      <c r="J28" s="438"/>
      <c r="K28" s="438">
        <v>4309392.7699999996</v>
      </c>
      <c r="L28" s="438">
        <v>3656900.46</v>
      </c>
      <c r="M28">
        <v>2076</v>
      </c>
      <c r="N28">
        <v>470</v>
      </c>
    </row>
    <row r="29" spans="1:14">
      <c r="B29" s="438">
        <v>3765217.44</v>
      </c>
      <c r="C29" s="438">
        <v>1284.17</v>
      </c>
      <c r="D29" s="438">
        <v>32887.97</v>
      </c>
      <c r="E29" s="438">
        <v>3799389.58</v>
      </c>
      <c r="H29" s="438">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384</v>
      </c>
      <c r="B2" t="s">
        <v>385</v>
      </c>
      <c r="C2" t="s">
        <v>386</v>
      </c>
      <c r="D2" t="s">
        <v>387</v>
      </c>
      <c r="E2" t="s">
        <v>388</v>
      </c>
      <c r="F2" t="s">
        <v>389</v>
      </c>
      <c r="G2" t="s">
        <v>390</v>
      </c>
      <c r="H2" t="s">
        <v>391</v>
      </c>
      <c r="I2" t="s">
        <v>392</v>
      </c>
      <c r="J2" t="s">
        <v>393</v>
      </c>
      <c r="K2" t="s">
        <v>394</v>
      </c>
      <c r="L2" t="s">
        <v>395</v>
      </c>
      <c r="M2" t="s">
        <v>396</v>
      </c>
    </row>
    <row r="3" spans="1:13">
      <c r="B3" t="s">
        <v>397</v>
      </c>
      <c r="C3" t="s">
        <v>398</v>
      </c>
      <c r="D3" t="s">
        <v>399</v>
      </c>
      <c r="E3" t="s">
        <v>400</v>
      </c>
      <c r="H3" t="s">
        <v>401</v>
      </c>
      <c r="M3" t="s">
        <v>402</v>
      </c>
    </row>
    <row r="4" spans="1:13">
      <c r="A4" t="s">
        <v>41</v>
      </c>
      <c r="B4">
        <v>2177</v>
      </c>
      <c r="C4">
        <v>0</v>
      </c>
      <c r="D4">
        <v>11</v>
      </c>
      <c r="E4">
        <v>2188</v>
      </c>
      <c r="F4" s="438">
        <v>51022.47</v>
      </c>
      <c r="G4" s="438">
        <v>336116.93</v>
      </c>
      <c r="H4">
        <v>69</v>
      </c>
      <c r="I4" s="438">
        <v>6773.26</v>
      </c>
      <c r="J4" s="438">
        <v>328124.48</v>
      </c>
      <c r="K4" s="438">
        <v>278321.2</v>
      </c>
      <c r="L4">
        <v>236</v>
      </c>
      <c r="M4">
        <v>36</v>
      </c>
    </row>
    <row r="5" spans="1:13">
      <c r="B5" s="438">
        <v>283452.98</v>
      </c>
      <c r="C5" s="439">
        <v>0</v>
      </c>
      <c r="D5" s="438">
        <v>1641.48</v>
      </c>
      <c r="E5" s="438">
        <v>285094.46000000002</v>
      </c>
      <c r="H5" s="438">
        <v>7992.45</v>
      </c>
      <c r="M5" s="439">
        <v>0</v>
      </c>
    </row>
    <row r="6" spans="1:13">
      <c r="A6" t="s">
        <v>405</v>
      </c>
      <c r="B6">
        <v>3249</v>
      </c>
      <c r="C6">
        <v>2</v>
      </c>
      <c r="D6">
        <v>19</v>
      </c>
      <c r="E6">
        <v>3270</v>
      </c>
      <c r="F6" s="438">
        <v>77470.240000000005</v>
      </c>
      <c r="G6" s="439">
        <v>511089</v>
      </c>
      <c r="H6">
        <v>172</v>
      </c>
      <c r="I6" s="438">
        <v>17157.73</v>
      </c>
      <c r="J6" s="438">
        <v>490905.13</v>
      </c>
      <c r="K6" s="438">
        <v>416461.03</v>
      </c>
      <c r="L6">
        <v>242</v>
      </c>
      <c r="M6">
        <v>54</v>
      </c>
    </row>
    <row r="7" spans="1:13">
      <c r="B7" s="438">
        <v>429930.94</v>
      </c>
      <c r="C7" s="438">
        <v>453.55</v>
      </c>
      <c r="D7" s="438">
        <v>3234.27</v>
      </c>
      <c r="E7" s="438">
        <v>433618.76</v>
      </c>
      <c r="H7" s="438">
        <v>20183.87</v>
      </c>
      <c r="M7" s="439">
        <v>0</v>
      </c>
    </row>
    <row r="8" spans="1:13">
      <c r="A8" t="s">
        <v>263</v>
      </c>
      <c r="B8">
        <v>2506</v>
      </c>
      <c r="C8">
        <v>0</v>
      </c>
      <c r="D8">
        <v>4</v>
      </c>
      <c r="E8">
        <v>2510</v>
      </c>
      <c r="F8" s="438">
        <v>56912.95</v>
      </c>
      <c r="G8" s="438">
        <v>373809.25</v>
      </c>
      <c r="H8">
        <v>84</v>
      </c>
      <c r="I8" s="438">
        <v>7427.77</v>
      </c>
      <c r="J8" s="438">
        <v>365066.89</v>
      </c>
      <c r="K8" s="438">
        <v>309468.53000000003</v>
      </c>
      <c r="L8">
        <v>371</v>
      </c>
      <c r="M8">
        <v>42</v>
      </c>
    </row>
    <row r="9" spans="1:13">
      <c r="B9" s="438">
        <v>316178.32</v>
      </c>
      <c r="C9" s="439">
        <v>0</v>
      </c>
      <c r="D9" s="438">
        <v>717.98</v>
      </c>
      <c r="E9" s="438">
        <v>316896.3</v>
      </c>
      <c r="H9" s="438">
        <v>8742.36</v>
      </c>
      <c r="M9" s="439">
        <v>0</v>
      </c>
    </row>
    <row r="10" spans="1:13">
      <c r="A10" t="s">
        <v>407</v>
      </c>
      <c r="B10">
        <v>0</v>
      </c>
      <c r="C10">
        <v>0</v>
      </c>
      <c r="D10">
        <v>0</v>
      </c>
      <c r="E10">
        <v>0</v>
      </c>
      <c r="F10" s="439">
        <v>0</v>
      </c>
      <c r="G10" s="439">
        <v>0</v>
      </c>
      <c r="H10">
        <v>0</v>
      </c>
      <c r="I10" s="439">
        <v>0</v>
      </c>
      <c r="J10" s="439">
        <v>0</v>
      </c>
      <c r="K10" s="439">
        <v>0</v>
      </c>
      <c r="L10">
        <v>0</v>
      </c>
      <c r="M10">
        <v>0</v>
      </c>
    </row>
    <row r="11" spans="1:13">
      <c r="B11" s="439">
        <v>0</v>
      </c>
      <c r="C11" s="439">
        <v>0</v>
      </c>
      <c r="D11" s="439">
        <v>0</v>
      </c>
      <c r="E11" s="439">
        <v>0</v>
      </c>
      <c r="H11" s="439">
        <v>0</v>
      </c>
      <c r="M11" s="439">
        <v>0</v>
      </c>
    </row>
    <row r="12" spans="1:13">
      <c r="A12" t="s">
        <v>406</v>
      </c>
      <c r="B12">
        <v>2428</v>
      </c>
      <c r="C12">
        <v>0</v>
      </c>
      <c r="D12">
        <v>2</v>
      </c>
      <c r="E12">
        <v>2430</v>
      </c>
      <c r="F12" s="438">
        <v>58135.51</v>
      </c>
      <c r="G12" s="438">
        <v>381414.1</v>
      </c>
      <c r="H12">
        <v>102</v>
      </c>
      <c r="I12" s="438">
        <v>11105.68</v>
      </c>
      <c r="J12" s="438">
        <v>368309.4</v>
      </c>
      <c r="K12" s="438">
        <v>312172.90999999997</v>
      </c>
      <c r="L12">
        <v>141</v>
      </c>
      <c r="M12">
        <v>43</v>
      </c>
    </row>
    <row r="13" spans="1:13">
      <c r="B13" s="438">
        <v>322970.69</v>
      </c>
      <c r="C13" s="439">
        <v>0</v>
      </c>
      <c r="D13" s="438">
        <v>307.89999999999998</v>
      </c>
      <c r="E13" s="438">
        <v>323278.59000000003</v>
      </c>
      <c r="H13" s="438">
        <v>13104.7</v>
      </c>
      <c r="M13" s="439">
        <v>0</v>
      </c>
    </row>
    <row r="14" spans="1:13">
      <c r="A14" t="s">
        <v>403</v>
      </c>
      <c r="B14">
        <v>2621</v>
      </c>
      <c r="C14">
        <v>0</v>
      </c>
      <c r="D14">
        <v>2</v>
      </c>
      <c r="E14">
        <v>2623</v>
      </c>
      <c r="F14" s="438">
        <v>58714.15</v>
      </c>
      <c r="G14" s="438">
        <v>385218.5</v>
      </c>
      <c r="H14">
        <v>93</v>
      </c>
      <c r="I14" s="438">
        <v>8684.64</v>
      </c>
      <c r="J14" s="439">
        <v>374971</v>
      </c>
      <c r="K14" s="438">
        <v>317819.71000000002</v>
      </c>
      <c r="L14">
        <v>195</v>
      </c>
      <c r="M14">
        <v>29</v>
      </c>
    </row>
    <row r="15" spans="1:13">
      <c r="B15" s="438">
        <v>326184.42</v>
      </c>
      <c r="C15" s="439">
        <v>0</v>
      </c>
      <c r="D15" s="438">
        <v>319.93</v>
      </c>
      <c r="E15" s="438">
        <v>326504.34999999998</v>
      </c>
      <c r="H15" s="438">
        <v>10247.5</v>
      </c>
      <c r="M15" s="439">
        <v>0</v>
      </c>
    </row>
    <row r="16" spans="1:13">
      <c r="A16" t="s">
        <v>404</v>
      </c>
      <c r="B16">
        <v>2922</v>
      </c>
      <c r="C16">
        <v>1</v>
      </c>
      <c r="D16">
        <v>11</v>
      </c>
      <c r="E16">
        <v>2934</v>
      </c>
      <c r="F16" s="438">
        <v>67587.63</v>
      </c>
      <c r="G16" s="438">
        <v>444400.04</v>
      </c>
      <c r="H16">
        <v>115</v>
      </c>
      <c r="I16" s="438">
        <v>11391.52</v>
      </c>
      <c r="J16" s="438">
        <v>430958.37</v>
      </c>
      <c r="K16" s="438">
        <v>365420.89</v>
      </c>
      <c r="L16">
        <v>131</v>
      </c>
      <c r="M16">
        <v>20</v>
      </c>
    </row>
    <row r="17" spans="1:13">
      <c r="B17" s="438">
        <v>375439.69</v>
      </c>
      <c r="C17" s="438">
        <v>41.77</v>
      </c>
      <c r="D17" s="438">
        <v>1330.95</v>
      </c>
      <c r="E17" s="438">
        <v>376812.41</v>
      </c>
      <c r="H17" s="438">
        <v>13441.67</v>
      </c>
      <c r="M17" s="439">
        <v>0</v>
      </c>
    </row>
    <row r="18" spans="1:13">
      <c r="A18" t="s">
        <v>320</v>
      </c>
      <c r="B18">
        <v>2617</v>
      </c>
      <c r="C18">
        <v>0</v>
      </c>
      <c r="D18">
        <v>1</v>
      </c>
      <c r="E18">
        <v>2618</v>
      </c>
      <c r="F18" s="438">
        <v>59573.41</v>
      </c>
      <c r="G18" s="438">
        <v>390623.99</v>
      </c>
      <c r="H18">
        <v>69</v>
      </c>
      <c r="I18" s="438">
        <v>6967.41</v>
      </c>
      <c r="J18" s="438">
        <v>382402.45</v>
      </c>
      <c r="K18" s="438">
        <v>324083.17</v>
      </c>
      <c r="L18">
        <v>264</v>
      </c>
      <c r="M18">
        <v>16</v>
      </c>
    </row>
    <row r="19" spans="1:13">
      <c r="B19" s="438">
        <v>330958.58</v>
      </c>
      <c r="C19" s="439">
        <v>0</v>
      </c>
      <c r="D19" s="439">
        <v>92</v>
      </c>
      <c r="E19" s="438">
        <v>331050.58</v>
      </c>
      <c r="H19" s="438">
        <v>8221.5400000000009</v>
      </c>
      <c r="M19" s="439">
        <v>0</v>
      </c>
    </row>
    <row r="20" spans="1:13">
      <c r="A20" t="s">
        <v>264</v>
      </c>
      <c r="B20">
        <v>1633</v>
      </c>
      <c r="C20">
        <v>0</v>
      </c>
      <c r="D20">
        <v>3</v>
      </c>
      <c r="E20">
        <v>1636</v>
      </c>
      <c r="F20" s="438">
        <v>40610.78</v>
      </c>
      <c r="G20" s="438">
        <v>266670.36</v>
      </c>
      <c r="H20">
        <v>65</v>
      </c>
      <c r="I20" s="438">
        <v>7652.68</v>
      </c>
      <c r="J20" s="438">
        <v>257668.64</v>
      </c>
      <c r="K20" s="438">
        <v>218406.9</v>
      </c>
      <c r="L20">
        <v>155</v>
      </c>
      <c r="M20">
        <v>21</v>
      </c>
    </row>
    <row r="21" spans="1:13">
      <c r="B21" s="438">
        <v>225612.84</v>
      </c>
      <c r="C21" s="439">
        <v>0</v>
      </c>
      <c r="D21" s="438">
        <v>446.74</v>
      </c>
      <c r="E21" s="438">
        <v>226059.58</v>
      </c>
      <c r="H21" s="438">
        <v>9001.7199999999993</v>
      </c>
      <c r="M21" s="439">
        <v>0</v>
      </c>
    </row>
    <row r="22" spans="1:13">
      <c r="A22" t="s">
        <v>318</v>
      </c>
      <c r="B22">
        <v>3277</v>
      </c>
      <c r="C22">
        <v>0</v>
      </c>
      <c r="D22">
        <v>4</v>
      </c>
      <c r="E22">
        <v>3281</v>
      </c>
      <c r="F22" s="438">
        <v>78812.98</v>
      </c>
      <c r="G22" s="438">
        <v>517036.42</v>
      </c>
      <c r="H22">
        <v>145</v>
      </c>
      <c r="I22" s="438">
        <v>13530.92</v>
      </c>
      <c r="J22" s="438">
        <v>501069.93</v>
      </c>
      <c r="K22" s="438">
        <v>424692.52</v>
      </c>
      <c r="L22">
        <v>263</v>
      </c>
      <c r="M22">
        <v>35</v>
      </c>
    </row>
    <row r="23" spans="1:13">
      <c r="B23" s="438">
        <v>437845.42</v>
      </c>
      <c r="C23" s="439">
        <v>0</v>
      </c>
      <c r="D23" s="438">
        <v>378.02</v>
      </c>
      <c r="E23" s="438">
        <v>438223.44</v>
      </c>
      <c r="H23" s="438">
        <v>15966.49</v>
      </c>
      <c r="M23" s="439">
        <v>0</v>
      </c>
    </row>
    <row r="24" spans="1:13">
      <c r="A24" t="s">
        <v>306</v>
      </c>
      <c r="B24">
        <v>3164</v>
      </c>
      <c r="C24">
        <v>1</v>
      </c>
      <c r="D24">
        <v>6</v>
      </c>
      <c r="E24">
        <v>3171</v>
      </c>
      <c r="F24" s="438">
        <v>71947.070000000007</v>
      </c>
      <c r="G24" s="438">
        <v>472592.76</v>
      </c>
      <c r="H24">
        <v>163</v>
      </c>
      <c r="I24" s="438">
        <v>15033.53</v>
      </c>
      <c r="J24" s="438">
        <v>454853.2</v>
      </c>
      <c r="K24" s="438">
        <v>385612.16</v>
      </c>
      <c r="L24">
        <v>224</v>
      </c>
      <c r="M24">
        <v>46</v>
      </c>
    </row>
    <row r="25" spans="1:13">
      <c r="B25" s="438">
        <v>399628.96</v>
      </c>
      <c r="C25" s="438">
        <v>69.489999999999995</v>
      </c>
      <c r="D25" s="438">
        <v>947.24</v>
      </c>
      <c r="E25" s="438">
        <v>400645.69</v>
      </c>
      <c r="H25" s="438">
        <v>17739.560000000001</v>
      </c>
      <c r="M25" s="439">
        <v>0</v>
      </c>
    </row>
    <row r="26" spans="1:13">
      <c r="A26" t="s">
        <v>314</v>
      </c>
      <c r="B26">
        <v>3221</v>
      </c>
      <c r="C26">
        <v>3</v>
      </c>
      <c r="D26">
        <v>3</v>
      </c>
      <c r="E26">
        <v>3227</v>
      </c>
      <c r="F26" s="438">
        <v>76580.929999999993</v>
      </c>
      <c r="G26" s="438">
        <v>502406.46</v>
      </c>
      <c r="H26">
        <v>138</v>
      </c>
      <c r="I26" s="438">
        <v>12451.36</v>
      </c>
      <c r="J26" s="438">
        <v>487713.85</v>
      </c>
      <c r="K26" s="438">
        <v>413374.17</v>
      </c>
      <c r="L26">
        <v>257</v>
      </c>
      <c r="M26">
        <v>58</v>
      </c>
    </row>
    <row r="27" spans="1:13">
      <c r="B27" s="438">
        <v>425357.94</v>
      </c>
      <c r="C27" s="438">
        <v>85.39</v>
      </c>
      <c r="D27" s="438">
        <v>382.2</v>
      </c>
      <c r="E27" s="438">
        <v>425825.53</v>
      </c>
      <c r="H27" s="438">
        <v>14692.61</v>
      </c>
      <c r="M27" s="439">
        <v>0</v>
      </c>
    </row>
    <row r="28" spans="1:13">
      <c r="B28">
        <v>29815</v>
      </c>
      <c r="C28">
        <v>7</v>
      </c>
      <c r="D28">
        <v>66</v>
      </c>
      <c r="E28">
        <v>29888</v>
      </c>
      <c r="F28" s="438">
        <v>697368.12</v>
      </c>
      <c r="G28" s="438">
        <v>4581377.8099999996</v>
      </c>
      <c r="H28">
        <v>1215</v>
      </c>
      <c r="I28" s="438">
        <v>118176.5</v>
      </c>
      <c r="J28" s="438">
        <v>4442043.3600000003</v>
      </c>
      <c r="K28" s="438">
        <v>3765833.19</v>
      </c>
      <c r="L28">
        <v>2479</v>
      </c>
      <c r="M28">
        <v>400</v>
      </c>
    </row>
    <row r="29" spans="1:13">
      <c r="B29" s="438">
        <v>3873560.78</v>
      </c>
      <c r="C29" s="438">
        <v>650.20000000000005</v>
      </c>
      <c r="D29" s="438">
        <v>9798.7099999999991</v>
      </c>
      <c r="E29" s="438">
        <v>3884009.69</v>
      </c>
      <c r="H29" s="438">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63" bestFit="1" customWidth="1"/>
  </cols>
  <sheetData>
    <row r="2" spans="1:13">
      <c r="A2" t="s">
        <v>384</v>
      </c>
      <c r="B2" t="s">
        <v>385</v>
      </c>
      <c r="C2" t="s">
        <v>386</v>
      </c>
      <c r="D2" t="s">
        <v>387</v>
      </c>
      <c r="E2" t="s">
        <v>388</v>
      </c>
      <c r="F2" t="s">
        <v>389</v>
      </c>
      <c r="G2" t="s">
        <v>390</v>
      </c>
      <c r="H2" t="s">
        <v>391</v>
      </c>
      <c r="I2" t="s">
        <v>392</v>
      </c>
      <c r="J2" t="s">
        <v>393</v>
      </c>
      <c r="K2" s="463" t="s">
        <v>394</v>
      </c>
      <c r="L2" t="s">
        <v>395</v>
      </c>
      <c r="M2" t="s">
        <v>396</v>
      </c>
    </row>
    <row r="3" spans="1:13">
      <c r="B3" t="s">
        <v>397</v>
      </c>
      <c r="C3" t="s">
        <v>398</v>
      </c>
      <c r="D3" t="s">
        <v>399</v>
      </c>
      <c r="E3" t="s">
        <v>400</v>
      </c>
      <c r="H3" t="s">
        <v>401</v>
      </c>
      <c r="M3" t="s">
        <v>402</v>
      </c>
    </row>
    <row r="4" spans="1:13">
      <c r="A4" t="s">
        <v>403</v>
      </c>
      <c r="B4">
        <v>2442</v>
      </c>
      <c r="C4">
        <v>1</v>
      </c>
      <c r="D4">
        <v>0</v>
      </c>
      <c r="E4">
        <v>2443</v>
      </c>
      <c r="F4" s="438">
        <v>63077.1</v>
      </c>
      <c r="G4" s="438">
        <v>413503.04</v>
      </c>
      <c r="H4">
        <v>89</v>
      </c>
      <c r="I4" s="438">
        <v>8860.33</v>
      </c>
      <c r="J4" s="438">
        <v>403048.06</v>
      </c>
      <c r="K4" s="485">
        <v>341565.61</v>
      </c>
      <c r="L4">
        <v>180</v>
      </c>
      <c r="M4">
        <v>27</v>
      </c>
    </row>
    <row r="5" spans="1:13">
      <c r="B5" s="438">
        <v>350346.6</v>
      </c>
      <c r="C5" s="438">
        <v>79.34</v>
      </c>
      <c r="D5" s="439">
        <v>0</v>
      </c>
      <c r="E5" s="438">
        <v>350425.94</v>
      </c>
      <c r="H5" s="438">
        <v>10454.98</v>
      </c>
      <c r="M5" s="439">
        <v>0</v>
      </c>
    </row>
    <row r="6" spans="1:13">
      <c r="A6" t="s">
        <v>404</v>
      </c>
      <c r="B6">
        <v>3077</v>
      </c>
      <c r="C6">
        <v>0</v>
      </c>
      <c r="D6">
        <v>3</v>
      </c>
      <c r="E6">
        <v>3080</v>
      </c>
      <c r="F6" s="438">
        <v>82104.600000000006</v>
      </c>
      <c r="G6" s="438">
        <v>538519.57999999996</v>
      </c>
      <c r="H6">
        <v>107</v>
      </c>
      <c r="I6" s="438">
        <v>11971.11</v>
      </c>
      <c r="J6" s="438">
        <v>524393.80000000005</v>
      </c>
      <c r="K6" s="485">
        <v>444443.87</v>
      </c>
      <c r="L6">
        <v>130</v>
      </c>
      <c r="M6">
        <v>30</v>
      </c>
    </row>
    <row r="7" spans="1:13">
      <c r="B7" s="438">
        <v>456131.34</v>
      </c>
      <c r="C7" s="439">
        <v>0</v>
      </c>
      <c r="D7" s="438">
        <v>283.64</v>
      </c>
      <c r="E7" s="438">
        <v>456414.98</v>
      </c>
      <c r="H7" s="438">
        <v>14125.78</v>
      </c>
      <c r="M7" s="439">
        <v>0</v>
      </c>
    </row>
    <row r="8" spans="1:13">
      <c r="A8" t="s">
        <v>263</v>
      </c>
      <c r="B8">
        <v>2608</v>
      </c>
      <c r="C8">
        <v>1</v>
      </c>
      <c r="D8">
        <v>7</v>
      </c>
      <c r="E8">
        <v>2616</v>
      </c>
      <c r="F8" s="438">
        <v>68471.28</v>
      </c>
      <c r="G8" s="438">
        <v>449800.74</v>
      </c>
      <c r="H8">
        <v>103</v>
      </c>
      <c r="I8" s="438">
        <v>9888.25</v>
      </c>
      <c r="J8" s="438">
        <v>438132.75</v>
      </c>
      <c r="K8" s="485">
        <v>371441.21</v>
      </c>
      <c r="L8">
        <v>347</v>
      </c>
      <c r="M8">
        <v>49</v>
      </c>
    </row>
    <row r="9" spans="1:13">
      <c r="B9" s="438">
        <v>380249.07</v>
      </c>
      <c r="C9" s="438">
        <v>146.87</v>
      </c>
      <c r="D9" s="438">
        <v>933.52</v>
      </c>
      <c r="E9" s="438">
        <v>381329.46</v>
      </c>
      <c r="H9" s="438">
        <v>11667.99</v>
      </c>
      <c r="M9" s="439">
        <v>0</v>
      </c>
    </row>
    <row r="10" spans="1:13">
      <c r="A10" t="s">
        <v>320</v>
      </c>
      <c r="B10">
        <v>2536</v>
      </c>
      <c r="C10">
        <v>0</v>
      </c>
      <c r="D10">
        <v>40</v>
      </c>
      <c r="E10">
        <v>2576</v>
      </c>
      <c r="F10" s="438">
        <v>67374.600000000006</v>
      </c>
      <c r="G10" s="438">
        <v>450812.77</v>
      </c>
      <c r="H10">
        <v>71</v>
      </c>
      <c r="I10" s="438">
        <v>7241.19</v>
      </c>
      <c r="J10" s="438">
        <v>442268.17</v>
      </c>
      <c r="K10" s="485">
        <v>376196.98</v>
      </c>
      <c r="L10">
        <v>229</v>
      </c>
      <c r="M10">
        <v>15</v>
      </c>
    </row>
    <row r="11" spans="1:13">
      <c r="B11" s="438">
        <v>374302.24</v>
      </c>
      <c r="C11" s="439">
        <v>0</v>
      </c>
      <c r="D11" s="438">
        <v>9135.93</v>
      </c>
      <c r="E11" s="438">
        <v>383438.17</v>
      </c>
      <c r="H11" s="438">
        <v>8544.6</v>
      </c>
      <c r="M11" s="439">
        <v>0</v>
      </c>
    </row>
    <row r="12" spans="1:13">
      <c r="A12" t="s">
        <v>41</v>
      </c>
      <c r="B12">
        <v>2156</v>
      </c>
      <c r="C12">
        <v>0</v>
      </c>
      <c r="D12">
        <v>14</v>
      </c>
      <c r="E12">
        <v>2170</v>
      </c>
      <c r="F12" s="438">
        <v>58585.95</v>
      </c>
      <c r="G12" s="438">
        <v>386455.22</v>
      </c>
      <c r="H12">
        <v>86</v>
      </c>
      <c r="I12" s="439">
        <v>10025</v>
      </c>
      <c r="J12" s="438">
        <v>374625.73</v>
      </c>
      <c r="K12" s="485">
        <v>317844.28000000003</v>
      </c>
      <c r="L12">
        <v>152</v>
      </c>
      <c r="M12">
        <v>45</v>
      </c>
    </row>
    <row r="13" spans="1:13">
      <c r="B13" s="438">
        <v>325476.15000000002</v>
      </c>
      <c r="C13" s="439">
        <v>0</v>
      </c>
      <c r="D13" s="438">
        <v>2393.12</v>
      </c>
      <c r="E13" s="438">
        <v>327869.27</v>
      </c>
      <c r="H13" s="438">
        <v>11829.49</v>
      </c>
      <c r="M13" s="439">
        <v>0</v>
      </c>
    </row>
    <row r="14" spans="1:13">
      <c r="A14" t="s">
        <v>314</v>
      </c>
      <c r="B14">
        <v>3250</v>
      </c>
      <c r="C14">
        <v>1</v>
      </c>
      <c r="D14">
        <v>4</v>
      </c>
      <c r="E14">
        <v>3255</v>
      </c>
      <c r="F14" s="438">
        <v>86837.93</v>
      </c>
      <c r="G14" s="438">
        <v>570151.53</v>
      </c>
      <c r="H14">
        <v>157</v>
      </c>
      <c r="I14" s="438">
        <v>15227.18</v>
      </c>
      <c r="J14" s="438">
        <v>552183.47</v>
      </c>
      <c r="K14" s="485">
        <v>468086.42</v>
      </c>
      <c r="L14">
        <v>255</v>
      </c>
      <c r="M14">
        <v>83</v>
      </c>
    </row>
    <row r="15" spans="1:13">
      <c r="B15" s="438">
        <v>481982.56</v>
      </c>
      <c r="C15" s="438">
        <v>447.8</v>
      </c>
      <c r="D15" s="438">
        <v>883.24</v>
      </c>
      <c r="E15" s="438">
        <v>483313.6</v>
      </c>
      <c r="H15" s="438">
        <v>17968.060000000001</v>
      </c>
      <c r="M15" s="439">
        <v>0</v>
      </c>
    </row>
    <row r="16" spans="1:13">
      <c r="A16" t="s">
        <v>405</v>
      </c>
      <c r="B16">
        <v>3321</v>
      </c>
      <c r="C16">
        <v>1</v>
      </c>
      <c r="D16">
        <v>28</v>
      </c>
      <c r="E16">
        <v>3350</v>
      </c>
      <c r="F16" s="438">
        <v>90150.48</v>
      </c>
      <c r="G16" s="438">
        <v>596644.92000000004</v>
      </c>
      <c r="H16">
        <v>172</v>
      </c>
      <c r="I16" s="438">
        <v>18663.650000000001</v>
      </c>
      <c r="J16" s="438">
        <v>574646.19999999995</v>
      </c>
      <c r="K16" s="485">
        <v>487830.79</v>
      </c>
      <c r="L16">
        <v>304</v>
      </c>
      <c r="M16">
        <v>45</v>
      </c>
    </row>
    <row r="17" spans="1:13">
      <c r="B17" s="438">
        <v>500693.66</v>
      </c>
      <c r="C17" s="438">
        <v>142.33000000000001</v>
      </c>
      <c r="D17" s="438">
        <v>5658.45</v>
      </c>
      <c r="E17" s="438">
        <v>506494.44</v>
      </c>
      <c r="H17" s="438">
        <v>21998.720000000001</v>
      </c>
      <c r="M17" s="439">
        <v>0</v>
      </c>
    </row>
    <row r="18" spans="1:13">
      <c r="A18" t="s">
        <v>407</v>
      </c>
      <c r="B18">
        <v>0</v>
      </c>
      <c r="C18">
        <v>0</v>
      </c>
      <c r="D18">
        <v>0</v>
      </c>
      <c r="E18">
        <v>0</v>
      </c>
      <c r="F18" s="439">
        <v>0</v>
      </c>
      <c r="G18" s="439">
        <v>0</v>
      </c>
      <c r="H18">
        <v>0</v>
      </c>
      <c r="I18" s="439">
        <v>0</v>
      </c>
      <c r="J18" s="439">
        <v>0</v>
      </c>
      <c r="K18" s="486">
        <v>0</v>
      </c>
      <c r="L18">
        <v>0</v>
      </c>
      <c r="M18">
        <v>0</v>
      </c>
    </row>
    <row r="19" spans="1:13">
      <c r="B19" s="439">
        <v>0</v>
      </c>
      <c r="C19" s="439">
        <v>0</v>
      </c>
      <c r="D19" s="439">
        <v>0</v>
      </c>
      <c r="E19" s="439">
        <v>0</v>
      </c>
      <c r="H19" s="439">
        <v>0</v>
      </c>
      <c r="M19" s="439">
        <v>0</v>
      </c>
    </row>
    <row r="20" spans="1:13">
      <c r="A20" t="s">
        <v>264</v>
      </c>
      <c r="B20">
        <v>1476</v>
      </c>
      <c r="C20">
        <v>0</v>
      </c>
      <c r="D20">
        <v>0</v>
      </c>
      <c r="E20">
        <v>1476</v>
      </c>
      <c r="F20" s="438">
        <v>40285.19</v>
      </c>
      <c r="G20" s="438">
        <v>264092.55</v>
      </c>
      <c r="H20">
        <v>51</v>
      </c>
      <c r="I20" s="438">
        <v>6433.56</v>
      </c>
      <c r="J20" s="438">
        <v>256500.95</v>
      </c>
      <c r="K20" s="485">
        <v>217373.8</v>
      </c>
      <c r="L20">
        <v>131</v>
      </c>
      <c r="M20">
        <v>11</v>
      </c>
    </row>
    <row r="21" spans="1:13">
      <c r="B21" s="438">
        <v>223807.35999999999</v>
      </c>
      <c r="C21" s="439">
        <v>0</v>
      </c>
      <c r="D21" s="439">
        <v>0</v>
      </c>
      <c r="E21" s="438">
        <v>223807.35999999999</v>
      </c>
      <c r="H21" s="438">
        <v>7591.6</v>
      </c>
      <c r="M21" s="439">
        <v>0</v>
      </c>
    </row>
    <row r="22" spans="1:13">
      <c r="A22" t="s">
        <v>306</v>
      </c>
      <c r="B22">
        <v>3284</v>
      </c>
      <c r="C22">
        <v>1</v>
      </c>
      <c r="D22">
        <v>44</v>
      </c>
      <c r="E22">
        <v>3329</v>
      </c>
      <c r="F22" s="438">
        <v>86399.57</v>
      </c>
      <c r="G22" s="438">
        <v>576042.96</v>
      </c>
      <c r="H22">
        <v>179</v>
      </c>
      <c r="I22" s="438">
        <v>16690.05</v>
      </c>
      <c r="J22" s="438">
        <v>556348.69999999995</v>
      </c>
      <c r="K22" s="485">
        <v>472953.34</v>
      </c>
      <c r="L22">
        <v>234</v>
      </c>
      <c r="M22">
        <v>62</v>
      </c>
    </row>
    <row r="23" spans="1:13">
      <c r="B23" s="438">
        <v>479991.87</v>
      </c>
      <c r="C23" s="438">
        <v>1.1299999999999999</v>
      </c>
      <c r="D23" s="438">
        <v>9650.39</v>
      </c>
      <c r="E23" s="438">
        <v>489643.39</v>
      </c>
      <c r="H23" s="438">
        <v>19694.259999999998</v>
      </c>
      <c r="M23" s="439">
        <v>0</v>
      </c>
    </row>
    <row r="24" spans="1:13">
      <c r="A24" t="s">
        <v>406</v>
      </c>
      <c r="B24">
        <v>2409</v>
      </c>
      <c r="C24">
        <v>0</v>
      </c>
      <c r="D24">
        <v>1</v>
      </c>
      <c r="E24">
        <v>2410</v>
      </c>
      <c r="F24" s="438">
        <v>65117.17</v>
      </c>
      <c r="G24" s="438">
        <v>427005.84</v>
      </c>
      <c r="H24">
        <v>111</v>
      </c>
      <c r="I24" s="438">
        <v>12853.82</v>
      </c>
      <c r="J24" s="438">
        <v>411838.33</v>
      </c>
      <c r="K24" s="485">
        <v>349034.85</v>
      </c>
      <c r="L24">
        <v>139</v>
      </c>
      <c r="M24">
        <v>50</v>
      </c>
    </row>
    <row r="25" spans="1:13">
      <c r="B25" s="438">
        <v>361755.71</v>
      </c>
      <c r="C25" s="439">
        <v>0</v>
      </c>
      <c r="D25" s="438">
        <v>132.96</v>
      </c>
      <c r="E25" s="438">
        <v>361888.67</v>
      </c>
      <c r="H25" s="438">
        <v>15167.51</v>
      </c>
      <c r="M25" s="439">
        <v>0</v>
      </c>
    </row>
    <row r="26" spans="1:13">
      <c r="A26" t="s">
        <v>318</v>
      </c>
      <c r="B26">
        <v>3284</v>
      </c>
      <c r="C26">
        <v>0</v>
      </c>
      <c r="D26">
        <v>2</v>
      </c>
      <c r="E26">
        <v>3286</v>
      </c>
      <c r="F26" s="438">
        <v>87866.78</v>
      </c>
      <c r="G26" s="438">
        <v>576281.67000000004</v>
      </c>
      <c r="H26">
        <v>148</v>
      </c>
      <c r="I26" s="438">
        <v>14188.46</v>
      </c>
      <c r="J26" s="438">
        <v>559539.29</v>
      </c>
      <c r="K26" s="485">
        <v>474226.43</v>
      </c>
      <c r="L26">
        <v>214</v>
      </c>
      <c r="M26">
        <v>50</v>
      </c>
    </row>
    <row r="27" spans="1:13">
      <c r="B27" s="438">
        <v>488147.95</v>
      </c>
      <c r="C27" s="439">
        <v>0</v>
      </c>
      <c r="D27" s="438">
        <v>266.94</v>
      </c>
      <c r="E27" s="438">
        <v>488414.89</v>
      </c>
      <c r="H27" s="438">
        <v>16742.38</v>
      </c>
      <c r="M27" s="439">
        <v>0</v>
      </c>
    </row>
    <row r="28" spans="1:13">
      <c r="B28">
        <v>29843</v>
      </c>
      <c r="C28">
        <v>5</v>
      </c>
      <c r="D28">
        <v>143</v>
      </c>
      <c r="E28">
        <v>29991</v>
      </c>
      <c r="F28" s="438">
        <v>796270.65</v>
      </c>
      <c r="G28" s="438">
        <v>5249310.82</v>
      </c>
      <c r="H28">
        <v>1274</v>
      </c>
      <c r="I28" s="438">
        <v>132042.6</v>
      </c>
      <c r="J28" s="438">
        <v>5093525.46</v>
      </c>
      <c r="K28" s="485">
        <v>4320997.57</v>
      </c>
      <c r="L28">
        <v>2315</v>
      </c>
      <c r="M28">
        <v>467</v>
      </c>
    </row>
    <row r="29" spans="1:13">
      <c r="B29" s="438">
        <v>4422884.51</v>
      </c>
      <c r="C29" s="438">
        <v>817.47</v>
      </c>
      <c r="D29" s="438">
        <v>29338.19</v>
      </c>
      <c r="E29" s="438">
        <v>4453040.17</v>
      </c>
      <c r="H29" s="438">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63" bestFit="1" customWidth="1"/>
  </cols>
  <sheetData>
    <row r="2" spans="1:13">
      <c r="A2" t="s">
        <v>384</v>
      </c>
      <c r="B2" t="s">
        <v>385</v>
      </c>
      <c r="C2" t="s">
        <v>386</v>
      </c>
      <c r="D2" t="s">
        <v>387</v>
      </c>
      <c r="E2" t="s">
        <v>388</v>
      </c>
      <c r="F2" t="s">
        <v>389</v>
      </c>
      <c r="G2" t="s">
        <v>390</v>
      </c>
      <c r="H2" t="s">
        <v>391</v>
      </c>
      <c r="I2" t="s">
        <v>392</v>
      </c>
      <c r="J2" t="s">
        <v>393</v>
      </c>
      <c r="K2" s="463" t="s">
        <v>394</v>
      </c>
      <c r="L2" t="s">
        <v>395</v>
      </c>
      <c r="M2" t="s">
        <v>396</v>
      </c>
    </row>
    <row r="3" spans="1:13">
      <c r="B3" t="s">
        <v>397</v>
      </c>
      <c r="C3" t="s">
        <v>398</v>
      </c>
      <c r="D3" t="s">
        <v>399</v>
      </c>
      <c r="E3" t="s">
        <v>400</v>
      </c>
      <c r="H3" t="s">
        <v>401</v>
      </c>
      <c r="M3" t="s">
        <v>402</v>
      </c>
    </row>
    <row r="4" spans="1:13">
      <c r="A4" t="s">
        <v>403</v>
      </c>
      <c r="B4">
        <v>2126</v>
      </c>
      <c r="C4">
        <v>0</v>
      </c>
      <c r="D4">
        <v>3</v>
      </c>
      <c r="E4">
        <v>2129</v>
      </c>
      <c r="F4" s="438">
        <v>54243.87</v>
      </c>
      <c r="G4" s="438">
        <v>356426.32</v>
      </c>
      <c r="H4">
        <v>97</v>
      </c>
      <c r="I4" s="438">
        <v>8763.8700000000008</v>
      </c>
      <c r="J4" s="438">
        <v>346084.96</v>
      </c>
      <c r="K4" s="485">
        <v>293418.58</v>
      </c>
      <c r="L4">
        <v>131</v>
      </c>
      <c r="M4">
        <v>21</v>
      </c>
    </row>
    <row r="5" spans="1:13">
      <c r="B5" s="438">
        <v>301353.61</v>
      </c>
      <c r="C5" s="439">
        <v>0</v>
      </c>
      <c r="D5" s="438">
        <v>828.84</v>
      </c>
      <c r="E5" s="438">
        <v>302182.45</v>
      </c>
      <c r="H5" s="438">
        <v>10341.36</v>
      </c>
      <c r="M5" s="439">
        <v>0</v>
      </c>
    </row>
    <row r="6" spans="1:13">
      <c r="A6" t="s">
        <v>404</v>
      </c>
      <c r="B6">
        <v>2853</v>
      </c>
      <c r="C6">
        <v>3</v>
      </c>
      <c r="D6">
        <v>12</v>
      </c>
      <c r="E6">
        <v>2868</v>
      </c>
      <c r="F6" s="438">
        <v>71828.539999999994</v>
      </c>
      <c r="G6" s="438">
        <v>472752.47</v>
      </c>
      <c r="H6">
        <v>147</v>
      </c>
      <c r="I6" s="438">
        <v>15501.77</v>
      </c>
      <c r="J6" s="438">
        <v>454484.46</v>
      </c>
      <c r="K6" s="485">
        <v>385422.16</v>
      </c>
      <c r="L6">
        <v>134</v>
      </c>
      <c r="M6">
        <v>60</v>
      </c>
    </row>
    <row r="7" spans="1:13">
      <c r="B7" s="438">
        <v>398451.6</v>
      </c>
      <c r="C7" s="438">
        <v>585.07000000000005</v>
      </c>
      <c r="D7" s="438">
        <v>1887.26</v>
      </c>
      <c r="E7" s="438">
        <v>400923.93</v>
      </c>
      <c r="H7" s="438">
        <v>18268.009999999998</v>
      </c>
      <c r="M7" s="439">
        <v>0</v>
      </c>
    </row>
    <row r="8" spans="1:13">
      <c r="A8" t="s">
        <v>264</v>
      </c>
      <c r="B8">
        <v>1309</v>
      </c>
      <c r="C8">
        <v>0</v>
      </c>
      <c r="D8">
        <v>0</v>
      </c>
      <c r="E8">
        <v>1309</v>
      </c>
      <c r="F8" s="438">
        <v>36885.39</v>
      </c>
      <c r="G8" s="438">
        <v>241804.94</v>
      </c>
      <c r="H8">
        <v>90</v>
      </c>
      <c r="I8" s="438">
        <v>11306.65</v>
      </c>
      <c r="J8" s="438">
        <v>228463.1</v>
      </c>
      <c r="K8" s="485">
        <v>193612.9</v>
      </c>
      <c r="L8">
        <v>129</v>
      </c>
      <c r="M8">
        <v>28</v>
      </c>
    </row>
    <row r="9" spans="1:13">
      <c r="B9" s="438">
        <v>204919.55</v>
      </c>
      <c r="C9" s="439">
        <v>0</v>
      </c>
      <c r="D9" s="439">
        <v>0</v>
      </c>
      <c r="E9" s="438">
        <v>204919.55</v>
      </c>
      <c r="H9" s="438">
        <v>13341.84</v>
      </c>
      <c r="M9" s="439">
        <v>0</v>
      </c>
    </row>
    <row r="10" spans="1:13">
      <c r="A10" t="s">
        <v>405</v>
      </c>
      <c r="B10">
        <v>2990</v>
      </c>
      <c r="C10">
        <v>3</v>
      </c>
      <c r="D10">
        <v>25</v>
      </c>
      <c r="E10">
        <v>3018</v>
      </c>
      <c r="F10" s="438">
        <v>78126.36</v>
      </c>
      <c r="G10" s="438">
        <v>517235.14</v>
      </c>
      <c r="H10">
        <v>143</v>
      </c>
      <c r="I10" s="438">
        <v>18336.45</v>
      </c>
      <c r="J10" s="438">
        <v>495688.49</v>
      </c>
      <c r="K10" s="485">
        <v>420772.33</v>
      </c>
      <c r="L10">
        <v>206</v>
      </c>
      <c r="M10">
        <v>50</v>
      </c>
    </row>
    <row r="11" spans="1:13">
      <c r="B11" s="438">
        <v>433567.47</v>
      </c>
      <c r="C11" s="438">
        <v>465.77</v>
      </c>
      <c r="D11" s="438">
        <v>5075.54</v>
      </c>
      <c r="E11" s="438">
        <v>439108.78</v>
      </c>
      <c r="H11" s="438">
        <v>21546.65</v>
      </c>
      <c r="M11" s="439">
        <v>0</v>
      </c>
    </row>
    <row r="12" spans="1:13">
      <c r="A12" t="s">
        <v>306</v>
      </c>
      <c r="B12">
        <v>2912</v>
      </c>
      <c r="C12">
        <v>2</v>
      </c>
      <c r="D12">
        <v>7</v>
      </c>
      <c r="E12">
        <v>2921</v>
      </c>
      <c r="F12" s="438">
        <v>77393.89</v>
      </c>
      <c r="G12" s="438">
        <v>508296.32</v>
      </c>
      <c r="H12">
        <v>200</v>
      </c>
      <c r="I12" s="438">
        <v>20483.18</v>
      </c>
      <c r="J12" s="438">
        <v>484126.17</v>
      </c>
      <c r="K12" s="485">
        <v>410419.25</v>
      </c>
      <c r="L12">
        <v>246</v>
      </c>
      <c r="M12">
        <v>55</v>
      </c>
    </row>
    <row r="13" spans="1:13">
      <c r="B13" s="438">
        <v>429784.31</v>
      </c>
      <c r="C13" s="438">
        <v>178.66</v>
      </c>
      <c r="D13" s="438">
        <v>939.46</v>
      </c>
      <c r="E13" s="438">
        <v>430902.43</v>
      </c>
      <c r="H13" s="438">
        <v>24170.15</v>
      </c>
      <c r="M13" s="439">
        <v>0</v>
      </c>
    </row>
    <row r="14" spans="1:13">
      <c r="A14" t="s">
        <v>314</v>
      </c>
      <c r="B14">
        <v>3068</v>
      </c>
      <c r="C14">
        <v>1</v>
      </c>
      <c r="D14">
        <v>3</v>
      </c>
      <c r="E14">
        <v>3072</v>
      </c>
      <c r="F14" s="438">
        <v>81467.399999999994</v>
      </c>
      <c r="G14" s="438">
        <v>534553.64</v>
      </c>
      <c r="H14">
        <v>177</v>
      </c>
      <c r="I14" s="438">
        <v>19109.55</v>
      </c>
      <c r="J14" s="438">
        <v>512004.38</v>
      </c>
      <c r="K14" s="485">
        <v>433976.69</v>
      </c>
      <c r="L14">
        <v>189</v>
      </c>
      <c r="M14">
        <v>64</v>
      </c>
    </row>
    <row r="15" spans="1:13">
      <c r="B15" s="438">
        <v>452318.99</v>
      </c>
      <c r="C15" s="438">
        <v>274.45</v>
      </c>
      <c r="D15" s="438">
        <v>492.8</v>
      </c>
      <c r="E15" s="438">
        <v>453086.24</v>
      </c>
      <c r="H15" s="438">
        <v>22549.26</v>
      </c>
      <c r="M15" s="439">
        <v>0</v>
      </c>
    </row>
    <row r="16" spans="1:13">
      <c r="A16" t="s">
        <v>406</v>
      </c>
      <c r="B16">
        <v>1996</v>
      </c>
      <c r="C16">
        <v>0</v>
      </c>
      <c r="D16">
        <v>3</v>
      </c>
      <c r="E16">
        <v>1999</v>
      </c>
      <c r="F16" s="438">
        <v>51912.7</v>
      </c>
      <c r="G16" s="438">
        <v>340823.5</v>
      </c>
      <c r="H16">
        <v>106</v>
      </c>
      <c r="I16" s="439">
        <v>10485</v>
      </c>
      <c r="J16" s="438">
        <v>328451.20000000001</v>
      </c>
      <c r="K16" s="485">
        <v>278425.8</v>
      </c>
      <c r="L16">
        <v>147</v>
      </c>
      <c r="M16">
        <v>55</v>
      </c>
    </row>
    <row r="17" spans="1:13">
      <c r="B17" s="438">
        <v>288399.21000000002</v>
      </c>
      <c r="C17" s="439">
        <v>0</v>
      </c>
      <c r="D17" s="438">
        <v>511.59</v>
      </c>
      <c r="E17" s="438">
        <v>288910.8</v>
      </c>
      <c r="H17" s="438">
        <v>12372.3</v>
      </c>
      <c r="M17" s="439">
        <v>0</v>
      </c>
    </row>
    <row r="18" spans="1:13">
      <c r="A18" t="s">
        <v>407</v>
      </c>
      <c r="B18">
        <v>0</v>
      </c>
      <c r="C18">
        <v>0</v>
      </c>
      <c r="D18">
        <v>0</v>
      </c>
      <c r="E18">
        <v>0</v>
      </c>
      <c r="F18" s="439">
        <v>0</v>
      </c>
      <c r="G18" s="439">
        <v>0</v>
      </c>
      <c r="H18">
        <v>0</v>
      </c>
      <c r="I18" s="439">
        <v>0</v>
      </c>
      <c r="J18" s="439">
        <v>0</v>
      </c>
      <c r="K18" s="486">
        <v>0</v>
      </c>
      <c r="L18">
        <v>0</v>
      </c>
      <c r="M18">
        <v>0</v>
      </c>
    </row>
    <row r="19" spans="1:13">
      <c r="B19" s="439">
        <v>0</v>
      </c>
      <c r="C19" s="439">
        <v>0</v>
      </c>
      <c r="D19" s="439">
        <v>0</v>
      </c>
      <c r="E19" s="439">
        <v>0</v>
      </c>
      <c r="H19" s="439">
        <v>0</v>
      </c>
      <c r="M19" s="439">
        <v>0</v>
      </c>
    </row>
    <row r="20" spans="1:13">
      <c r="A20" t="s">
        <v>263</v>
      </c>
      <c r="B20">
        <v>2216</v>
      </c>
      <c r="C20">
        <v>2</v>
      </c>
      <c r="D20">
        <v>13</v>
      </c>
      <c r="E20">
        <v>2231</v>
      </c>
      <c r="F20" s="438">
        <v>58459.76</v>
      </c>
      <c r="G20" s="438">
        <v>385318.9</v>
      </c>
      <c r="H20">
        <v>112</v>
      </c>
      <c r="I20" s="438">
        <v>11537.1</v>
      </c>
      <c r="J20" s="438">
        <v>371739.61</v>
      </c>
      <c r="K20" s="485">
        <v>315322.03999999998</v>
      </c>
      <c r="L20">
        <v>297</v>
      </c>
      <c r="M20">
        <v>50</v>
      </c>
    </row>
    <row r="21" spans="1:13">
      <c r="B21" s="438">
        <v>324608.43</v>
      </c>
      <c r="C21" s="438">
        <v>167.94</v>
      </c>
      <c r="D21" s="438">
        <v>2082.77</v>
      </c>
      <c r="E21" s="438">
        <v>326859.14</v>
      </c>
      <c r="H21" s="438">
        <v>13579.29</v>
      </c>
      <c r="M21" s="439">
        <v>0</v>
      </c>
    </row>
    <row r="22" spans="1:13">
      <c r="A22" t="s">
        <v>41</v>
      </c>
      <c r="B22">
        <v>1947</v>
      </c>
      <c r="C22">
        <v>2</v>
      </c>
      <c r="D22">
        <v>7</v>
      </c>
      <c r="E22">
        <v>1956</v>
      </c>
      <c r="F22" s="438">
        <v>51586.21</v>
      </c>
      <c r="G22" s="438">
        <v>339579.66</v>
      </c>
      <c r="H22">
        <v>100</v>
      </c>
      <c r="I22" s="438">
        <v>9914.59</v>
      </c>
      <c r="J22" s="438">
        <v>327880.44</v>
      </c>
      <c r="K22" s="485">
        <v>278078.86</v>
      </c>
      <c r="L22">
        <v>133</v>
      </c>
      <c r="M22">
        <v>21</v>
      </c>
    </row>
    <row r="23" spans="1:13">
      <c r="B23" s="438">
        <v>286264.96000000002</v>
      </c>
      <c r="C23" s="438">
        <v>324.42</v>
      </c>
      <c r="D23" s="438">
        <v>1404.07</v>
      </c>
      <c r="E23" s="438">
        <v>287993.45</v>
      </c>
      <c r="H23" s="438">
        <v>11699.22</v>
      </c>
      <c r="M23" s="439">
        <v>0</v>
      </c>
    </row>
    <row r="24" spans="1:13">
      <c r="A24" t="s">
        <v>318</v>
      </c>
      <c r="B24">
        <v>3082</v>
      </c>
      <c r="C24">
        <v>2</v>
      </c>
      <c r="D24">
        <v>3</v>
      </c>
      <c r="E24">
        <v>3087</v>
      </c>
      <c r="F24" s="438">
        <v>82609.240000000005</v>
      </c>
      <c r="G24" s="438">
        <v>541940.97</v>
      </c>
      <c r="H24">
        <v>181</v>
      </c>
      <c r="I24" s="438">
        <v>20205.54</v>
      </c>
      <c r="J24" s="438">
        <v>518113.22</v>
      </c>
      <c r="K24" s="485">
        <v>439126.19</v>
      </c>
      <c r="L24">
        <v>242</v>
      </c>
      <c r="M24">
        <v>47</v>
      </c>
    </row>
    <row r="25" spans="1:13">
      <c r="B25" s="438">
        <v>458344.19</v>
      </c>
      <c r="C25" s="438">
        <v>592.11</v>
      </c>
      <c r="D25" s="438">
        <v>395.43</v>
      </c>
      <c r="E25" s="438">
        <v>459331.73</v>
      </c>
      <c r="H25" s="438">
        <v>23827.75</v>
      </c>
      <c r="M25" s="439">
        <v>0</v>
      </c>
    </row>
    <row r="26" spans="1:13">
      <c r="A26" t="s">
        <v>320</v>
      </c>
      <c r="B26">
        <v>2123</v>
      </c>
      <c r="C26">
        <v>5</v>
      </c>
      <c r="D26">
        <v>1</v>
      </c>
      <c r="E26">
        <v>2129</v>
      </c>
      <c r="F26" s="438">
        <v>55584.66</v>
      </c>
      <c r="G26" s="438">
        <v>364503.87</v>
      </c>
      <c r="H26">
        <v>79</v>
      </c>
      <c r="I26" s="438">
        <v>7175.69</v>
      </c>
      <c r="J26" s="438">
        <v>356036.55</v>
      </c>
      <c r="K26" s="485">
        <v>301743.52</v>
      </c>
      <c r="L26">
        <v>218</v>
      </c>
      <c r="M26">
        <v>15</v>
      </c>
    </row>
    <row r="27" spans="1:13">
      <c r="B27" s="438">
        <v>307513.68</v>
      </c>
      <c r="C27" s="438">
        <v>1289.03</v>
      </c>
      <c r="D27" s="438">
        <v>116.5</v>
      </c>
      <c r="E27" s="438">
        <v>308919.21000000002</v>
      </c>
      <c r="H27" s="438">
        <v>8467.32</v>
      </c>
      <c r="M27" s="439">
        <v>0</v>
      </c>
    </row>
    <row r="28" spans="1:13">
      <c r="B28">
        <v>26622</v>
      </c>
      <c r="C28">
        <v>20</v>
      </c>
      <c r="D28">
        <v>77</v>
      </c>
      <c r="E28">
        <v>26719</v>
      </c>
      <c r="F28" s="438">
        <v>700098.02</v>
      </c>
      <c r="G28" s="438">
        <v>4603235.7300000004</v>
      </c>
      <c r="H28">
        <v>1432</v>
      </c>
      <c r="I28" s="438">
        <v>152819.4</v>
      </c>
      <c r="J28" s="438">
        <v>4423072.5599999996</v>
      </c>
      <c r="K28" s="485">
        <v>3750318.31</v>
      </c>
      <c r="L28">
        <v>2072</v>
      </c>
      <c r="M28">
        <v>466</v>
      </c>
    </row>
    <row r="29" spans="1:13">
      <c r="B29" s="439">
        <v>3885526</v>
      </c>
      <c r="C29" s="438">
        <v>3877.45</v>
      </c>
      <c r="D29" s="438">
        <v>13734.26</v>
      </c>
      <c r="E29" s="438">
        <v>3903137.71</v>
      </c>
      <c r="H29" s="438">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Berat Begu</cp:lastModifiedBy>
  <cp:lastPrinted>2014-03-03T07:29:55Z</cp:lastPrinted>
  <dcterms:created xsi:type="dcterms:W3CDTF">2003-05-15T02:09:00Z</dcterms:created>
  <dcterms:modified xsi:type="dcterms:W3CDTF">2020-09-14T11:58:06Z</dcterms:modified>
</cp:coreProperties>
</file>