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Folder 2001-2016\Folderi për vitin 2016\DRA\Raport per Bordin e BQK\Per Publikim\"/>
    </mc:Choice>
  </mc:AlternateContent>
  <bookViews>
    <workbookView xWindow="0" yWindow="0" windowWidth="28800" windowHeight="12300" tabRatio="965" firstSheet="1" activeTab="5"/>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5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34">'F31'!$A$1:$D$46</definedName>
    <definedName name="_xlnm.Print_Area" localSheetId="6">'F5'!$A$1:$G$33</definedName>
    <definedName name="_xlnm.Print_Area" localSheetId="1">Kapaku!$A$1:$J$339</definedName>
    <definedName name="_xlnm.Print_Area" localSheetId="3">Përmbajtja!$A$1:$I$40</definedName>
    <definedName name="_xlnm.Print_Area" localSheetId="2">Shënime!$A$1:$B$33</definedName>
    <definedName name="_xlnm.Print_Area" localSheetId="33">Sqarime!$A$1:$E$11</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Shënime!$A$2:$B$31</definedName>
    <definedName name="Z_CE7EBE67_DCEA_4A6B_A7CE_D3282729E0AF_.wvu.PrintArea" localSheetId="33" hidden="1">Sqarime!$A$2:$C$5</definedName>
  </definedNames>
  <calcPr calcId="162913"/>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G41" i="97" l="1"/>
  <c r="G15" i="97"/>
  <c r="M11" i="153"/>
  <c r="M9" i="153"/>
  <c r="B13" i="100" l="1"/>
  <c r="C13" i="100"/>
  <c r="D13" i="100"/>
  <c r="E13" i="100"/>
  <c r="B35" i="97" l="1"/>
  <c r="L11" i="153" l="1"/>
  <c r="L9" i="153"/>
  <c r="C41" i="97" l="1"/>
  <c r="E29" i="155" l="1"/>
  <c r="K11" i="153" l="1"/>
  <c r="J11" i="153"/>
  <c r="K9" i="153"/>
  <c r="J9" i="153"/>
  <c r="C24" i="130" l="1"/>
  <c r="I11" i="153" l="1"/>
  <c r="I9" i="153"/>
  <c r="H11" i="153"/>
  <c r="H31" i="170" l="1"/>
  <c r="H31" i="169"/>
  <c r="E28" i="96"/>
  <c r="E29" i="96"/>
  <c r="C21" i="100" l="1"/>
  <c r="B21" i="100"/>
  <c r="H31" i="168" l="1"/>
  <c r="D23" i="103"/>
  <c r="E21" i="100"/>
  <c r="D21" i="100"/>
  <c r="D25" i="125"/>
  <c r="D25" i="99"/>
  <c r="E29" i="146"/>
  <c r="E31" i="68"/>
  <c r="H9" i="153" l="1"/>
  <c r="E54" i="115"/>
  <c r="B41" i="97"/>
  <c r="C21" i="97"/>
  <c r="B21" i="97"/>
  <c r="B15" i="97"/>
  <c r="C35" i="97" l="1"/>
  <c r="G11" i="153"/>
  <c r="G9" i="153"/>
  <c r="F23" i="103"/>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F11" i="100"/>
  <c r="J30" i="167" l="1"/>
  <c r="J30" i="166"/>
  <c r="J29" i="165"/>
  <c r="J32" i="164"/>
  <c r="F11" i="153" l="1"/>
  <c r="F9" i="153"/>
  <c r="D25" i="133" l="1"/>
  <c r="D24" i="133"/>
  <c r="E11" i="153" l="1"/>
  <c r="E9" i="153"/>
  <c r="J29" i="162" l="1"/>
  <c r="K27" i="164"/>
  <c r="J29" i="163"/>
  <c r="J26" i="164"/>
  <c r="J28" i="163"/>
  <c r="J24" i="164"/>
  <c r="J22" i="164"/>
  <c r="J20" i="164"/>
  <c r="J18" i="164"/>
  <c r="J16" i="164"/>
  <c r="J14" i="164"/>
  <c r="J12" i="164"/>
  <c r="J8" i="164"/>
  <c r="J4" i="164"/>
  <c r="J27" i="164" s="1"/>
  <c r="J6" i="164"/>
  <c r="J4" i="161"/>
  <c r="J4" i="163"/>
  <c r="D11" i="153"/>
  <c r="C11" i="153"/>
  <c r="D9" i="153"/>
  <c r="C9" i="153"/>
  <c r="D12" i="130" l="1"/>
  <c r="E13" i="124"/>
  <c r="D41" i="97"/>
  <c r="D21" i="97"/>
  <c r="C15" i="97"/>
  <c r="F15" i="116"/>
  <c r="E15" i="116"/>
  <c r="D15" i="116"/>
  <c r="F15" i="125"/>
  <c r="E15" i="125"/>
  <c r="D15" i="125"/>
  <c r="F17" i="99"/>
  <c r="D17" i="99"/>
  <c r="E17" i="99"/>
  <c r="F13" i="147"/>
  <c r="E13" i="146"/>
  <c r="E19" i="155"/>
  <c r="E18" i="96"/>
  <c r="E19" i="115"/>
  <c r="E16" i="115"/>
  <c r="E16" i="124"/>
  <c r="E19" i="124"/>
  <c r="F19" i="68"/>
  <c r="E19" i="68"/>
  <c r="F13" i="97"/>
  <c r="E13" i="97"/>
  <c r="E12" i="97"/>
  <c r="D12" i="97"/>
  <c r="D13" i="97"/>
  <c r="D15" i="97" l="1"/>
  <c r="E15" i="97"/>
  <c r="F12" i="97"/>
  <c r="F15" i="97" s="1"/>
  <c r="D14" i="127" l="1"/>
  <c r="D15" i="127"/>
  <c r="D16" i="127"/>
  <c r="D17" i="127"/>
  <c r="D18" i="127"/>
  <c r="D19" i="127"/>
  <c r="D20" i="127"/>
  <c r="D21" i="127"/>
  <c r="D22" i="127"/>
  <c r="D23" i="127"/>
  <c r="D24" i="127"/>
  <c r="D15" i="102"/>
  <c r="D14" i="102"/>
  <c r="D13" i="102"/>
  <c r="D12" i="102"/>
  <c r="D11" i="102"/>
  <c r="D23" i="102"/>
  <c r="E36" i="115"/>
  <c r="E37" i="115"/>
  <c r="E42" i="115"/>
  <c r="E39" i="115"/>
  <c r="E34" i="115"/>
  <c r="E13" i="115"/>
  <c r="E14" i="115"/>
  <c r="B9" i="153" l="1"/>
  <c r="J7" i="162"/>
  <c r="J5" i="162"/>
  <c r="J22" i="163"/>
  <c r="J24" i="163"/>
  <c r="J26" i="163"/>
  <c r="J20" i="163"/>
  <c r="J18" i="163"/>
  <c r="J16" i="163"/>
  <c r="J14" i="163"/>
  <c r="J12" i="163"/>
  <c r="J8" i="163"/>
  <c r="J6" i="163"/>
  <c r="E12" i="127" l="1"/>
  <c r="E11" i="127"/>
  <c r="F11" i="126"/>
  <c r="H11" i="126"/>
  <c r="G11" i="126"/>
  <c r="E13" i="99"/>
  <c r="E11" i="99"/>
  <c r="F19" i="146"/>
  <c r="F18" i="146"/>
  <c r="F17" i="146"/>
  <c r="F14" i="146"/>
  <c r="F13" i="146"/>
  <c r="F12" i="146"/>
  <c r="F11" i="146"/>
  <c r="D23" i="106" l="1"/>
  <c r="E31" i="124"/>
  <c r="B11" i="153" l="1"/>
  <c r="J28" i="161"/>
  <c r="J26" i="161"/>
  <c r="J27" i="162"/>
  <c r="J25" i="162"/>
  <c r="J23" i="162"/>
  <c r="J21" i="162"/>
  <c r="J19" i="162"/>
  <c r="J17" i="162"/>
  <c r="J15" i="162"/>
  <c r="J13" i="162"/>
  <c r="J11" i="162"/>
  <c r="J9" i="162"/>
  <c r="J6" i="161"/>
  <c r="E22" i="147" l="1"/>
  <c r="E21" i="147"/>
  <c r="D35" i="97" l="1"/>
  <c r="B11" i="134" l="1"/>
  <c r="C11" i="134"/>
  <c r="B12" i="134" l="1"/>
  <c r="F11" i="131"/>
  <c r="E11" i="131"/>
  <c r="D11" i="131"/>
  <c r="F38" i="116"/>
  <c r="E38" i="116"/>
  <c r="D38" i="116"/>
  <c r="F20" i="68" l="1"/>
  <c r="J8" i="161" l="1"/>
  <c r="J10" i="161"/>
  <c r="J12" i="161"/>
  <c r="J14" i="161"/>
  <c r="J16" i="161"/>
  <c r="J18" i="161"/>
  <c r="J20" i="161"/>
  <c r="J22" i="161"/>
  <c r="J24" i="161"/>
  <c r="E20" i="96"/>
  <c r="D22" i="130" l="1"/>
  <c r="D15" i="130"/>
  <c r="D16" i="130"/>
  <c r="D17" i="130"/>
  <c r="D15" i="129"/>
  <c r="D16" i="129"/>
  <c r="D17" i="129"/>
  <c r="D18" i="129"/>
  <c r="D19" i="129"/>
  <c r="D20" i="129"/>
  <c r="D21" i="129"/>
  <c r="D23" i="129" l="1"/>
  <c r="D22" i="129"/>
  <c r="D13" i="129"/>
  <c r="D12" i="129"/>
  <c r="D11" i="129"/>
  <c r="C28" i="134" l="1"/>
  <c r="D15" i="131"/>
  <c r="B28" i="134"/>
  <c r="D21" i="125"/>
  <c r="G28" i="155"/>
  <c r="F28" i="155"/>
  <c r="E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D23" i="120"/>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1" i="127"/>
  <c r="D12" i="127"/>
  <c r="F22" i="102"/>
  <c r="E22" i="102"/>
  <c r="D22" i="102"/>
  <c r="F21" i="102"/>
  <c r="E21" i="102"/>
  <c r="D21" i="102"/>
  <c r="F20" i="102"/>
  <c r="E20" i="102"/>
  <c r="D20" i="102"/>
  <c r="F19" i="102"/>
  <c r="E19" i="102"/>
  <c r="D19" i="102"/>
  <c r="F18" i="102"/>
  <c r="E18" i="102"/>
  <c r="D18" i="102"/>
  <c r="F17" i="102"/>
  <c r="E17" i="102"/>
  <c r="D17" i="102"/>
  <c r="F16" i="102"/>
  <c r="E16" i="102"/>
  <c r="D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13" i="100"/>
  <c r="F21" i="100"/>
  <c r="F19" i="100"/>
  <c r="F12" i="100"/>
  <c r="E32" i="116"/>
  <c r="E28" i="116"/>
  <c r="F40" i="116"/>
  <c r="E40" i="116"/>
  <c r="F36" i="116"/>
  <c r="E36" i="116"/>
  <c r="F34" i="116"/>
  <c r="E34" i="116"/>
  <c r="F32" i="116"/>
  <c r="F30" i="116"/>
  <c r="F28" i="116"/>
  <c r="D42" i="116"/>
  <c r="D40" i="116"/>
  <c r="D36" i="116"/>
  <c r="D34" i="116"/>
  <c r="D32" i="116"/>
  <c r="D30" i="116"/>
  <c r="D28" i="116"/>
  <c r="D25" i="116"/>
  <c r="F23" i="116"/>
  <c r="E23" i="116"/>
  <c r="D23" i="116"/>
  <c r="F21" i="116"/>
  <c r="E21" i="116"/>
  <c r="D21" i="116"/>
  <c r="F19" i="116"/>
  <c r="E19" i="116"/>
  <c r="D19" i="116"/>
  <c r="F17" i="116"/>
  <c r="E17" i="116"/>
  <c r="D17" i="116"/>
  <c r="F13" i="116"/>
  <c r="E13" i="116"/>
  <c r="D13" i="116"/>
  <c r="F11" i="116"/>
  <c r="E11" i="116"/>
  <c r="D11" i="116"/>
  <c r="F23" i="125"/>
  <c r="E23" i="125"/>
  <c r="D23" i="125"/>
  <c r="F21" i="125"/>
  <c r="E21" i="125"/>
  <c r="F19" i="125"/>
  <c r="E19" i="125"/>
  <c r="D19" i="125"/>
  <c r="F17" i="125"/>
  <c r="E17" i="125"/>
  <c r="D17" i="125"/>
  <c r="F13" i="125"/>
  <c r="E13" i="125"/>
  <c r="D13" i="125"/>
  <c r="F11" i="125"/>
  <c r="E11" i="125"/>
  <c r="D11" i="125"/>
  <c r="D15" i="99"/>
  <c r="D19" i="99"/>
  <c r="D21" i="99"/>
  <c r="D23" i="99"/>
  <c r="D11" i="99"/>
  <c r="D13" i="99"/>
  <c r="E29" i="147"/>
  <c r="G28" i="147"/>
  <c r="F28" i="147"/>
  <c r="E28" i="147"/>
  <c r="G27" i="147"/>
  <c r="F27" i="147"/>
  <c r="G26" i="147"/>
  <c r="F26" i="147"/>
  <c r="G25" i="147"/>
  <c r="F25" i="147"/>
  <c r="G24" i="147"/>
  <c r="F24" i="147"/>
  <c r="G23" i="147"/>
  <c r="F23" i="147"/>
  <c r="E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1" i="68"/>
  <c r="E14" i="68"/>
  <c r="E16"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c r="C12" i="104"/>
  <c r="C20" i="104"/>
  <c r="B13" i="104"/>
  <c r="C13" i="104"/>
  <c r="D13" i="104"/>
  <c r="B14" i="104"/>
  <c r="D14" i="104"/>
  <c r="C14" i="104"/>
  <c r="B15" i="104"/>
  <c r="C15" i="104"/>
  <c r="D15" i="104"/>
  <c r="B16" i="104"/>
  <c r="C16" i="104"/>
  <c r="B17" i="104"/>
  <c r="C17" i="104"/>
  <c r="F17" i="104"/>
  <c r="B18" i="104"/>
  <c r="C18" i="104"/>
  <c r="B19" i="104"/>
  <c r="C19" i="104"/>
  <c r="F19" i="104"/>
  <c r="B23" i="104"/>
  <c r="C23" i="104"/>
  <c r="C31" i="104"/>
  <c r="B24" i="104"/>
  <c r="C24" i="104"/>
  <c r="B25" i="104"/>
  <c r="D25" i="104"/>
  <c r="C25" i="104"/>
  <c r="B26" i="104"/>
  <c r="C26" i="104"/>
  <c r="B27" i="104"/>
  <c r="C27" i="104"/>
  <c r="B28" i="104"/>
  <c r="C28" i="104"/>
  <c r="B29" i="104"/>
  <c r="C29" i="104"/>
  <c r="D29" i="104"/>
  <c r="B30" i="104"/>
  <c r="C30" i="104"/>
  <c r="D30" i="104"/>
  <c r="C43" i="134"/>
  <c r="B31" i="134"/>
  <c r="E30" i="116"/>
  <c r="D27" i="104"/>
  <c r="F30" i="104"/>
  <c r="F31" i="104"/>
  <c r="F29" i="104"/>
  <c r="D23" i="104"/>
  <c r="D16" i="104"/>
  <c r="D12" i="104"/>
  <c r="D28" i="104"/>
  <c r="F26" i="104"/>
  <c r="D24" i="104"/>
  <c r="E12" i="104"/>
  <c r="E19" i="104"/>
  <c r="E13" i="104"/>
  <c r="E15" i="104"/>
  <c r="E20" i="104"/>
  <c r="E14" i="104"/>
  <c r="E17" i="104"/>
  <c r="E16" i="104"/>
  <c r="E18" i="104"/>
  <c r="F14" i="104"/>
  <c r="F20" i="104"/>
  <c r="F13" i="104"/>
  <c r="F12" i="104"/>
  <c r="F15" i="104"/>
  <c r="D20" i="104"/>
  <c r="F18" i="104"/>
  <c r="F25" i="104"/>
  <c r="F28" i="104"/>
  <c r="D18" i="104"/>
  <c r="F16" i="104"/>
  <c r="F23" i="104"/>
  <c r="F24" i="104"/>
  <c r="D19" i="104"/>
  <c r="F27" i="104"/>
  <c r="D26" i="104"/>
  <c r="B31" i="104"/>
  <c r="E23" i="104"/>
  <c r="D17" i="104"/>
  <c r="E31" i="104"/>
  <c r="E24" i="104"/>
  <c r="E29" i="104"/>
  <c r="E28" i="104"/>
  <c r="E26" i="104"/>
  <c r="E30" i="104"/>
  <c r="D31" i="104"/>
  <c r="E25" i="104"/>
  <c r="E27" i="104"/>
  <c r="E32" i="97"/>
  <c r="F54" i="115" l="1"/>
  <c r="G13" i="100"/>
  <c r="F39" i="97"/>
  <c r="F41" i="97" s="1"/>
  <c r="F31" i="68"/>
  <c r="F23" i="129"/>
  <c r="E23" i="101"/>
  <c r="E38" i="97"/>
  <c r="E23" i="129"/>
  <c r="E23" i="120"/>
  <c r="F23" i="101"/>
  <c r="D28" i="134"/>
  <c r="G31" i="68"/>
  <c r="D30" i="134"/>
  <c r="F25" i="125"/>
  <c r="D31" i="134"/>
  <c r="G20" i="146"/>
  <c r="G29" i="96"/>
  <c r="F19" i="97"/>
  <c r="F23" i="120"/>
  <c r="F23" i="102"/>
  <c r="H21" i="100"/>
  <c r="F42" i="116"/>
  <c r="F25" i="116"/>
  <c r="G29" i="155"/>
  <c r="G11" i="115"/>
  <c r="G31" i="124"/>
  <c r="G11" i="68"/>
  <c r="E23" i="131"/>
  <c r="G24" i="126"/>
  <c r="G21" i="100"/>
  <c r="D26" i="134"/>
  <c r="E25" i="125"/>
  <c r="F20" i="147"/>
  <c r="F29" i="146"/>
  <c r="F20" i="155"/>
  <c r="F29" i="155"/>
  <c r="F29" i="96"/>
  <c r="E19" i="97"/>
  <c r="D43" i="134"/>
  <c r="H24" i="126"/>
  <c r="D27" i="134"/>
  <c r="G29" i="147"/>
  <c r="F20" i="146"/>
  <c r="F31" i="124"/>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21" i="99" l="1"/>
  <c r="F23" i="99"/>
  <c r="F13" i="99"/>
  <c r="F19" i="99"/>
  <c r="F15" i="99"/>
  <c r="F11" i="99"/>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<sst xmlns="http://schemas.openxmlformats.org/spreadsheetml/2006/main" count="1661" uniqueCount="487">
  <si>
    <t>Copyright</t>
  </si>
  <si>
    <t>Enquiries</t>
  </si>
  <si>
    <t>For more information about the statistics in this publication:</t>
  </si>
  <si>
    <t>e-mail</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</si>
  <si>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</si>
  <si>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</si>
  <si>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</si>
  <si>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</si>
  <si>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</si>
  <si>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</si>
  <si>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</si>
  <si>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</si>
  <si>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</si>
  <si>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</si>
  <si>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</si>
  <si>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</si>
  <si>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</si>
  <si>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</si>
  <si>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</si>
  <si>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</si>
  <si>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</si>
  <si>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</si>
  <si>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</si>
  <si>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</si>
  <si>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</si>
  <si>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</si>
  <si>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</si>
  <si>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</si>
  <si>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</si>
  <si>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</si>
  <si>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</si>
  <si>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</si>
  <si>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</si>
  <si>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</si>
  <si>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</si>
  <si>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</si>
  <si>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</si>
  <si>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</si>
  <si>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</si>
  <si>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</si>
  <si>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</si>
  <si>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</si>
  <si>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</si>
  <si>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</si>
  <si>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</si>
  <si>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</si>
  <si>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</si>
  <si>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</si>
  <si>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</si>
  <si>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</si>
  <si>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</si>
  <si>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</si>
  <si>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</si>
  <si>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</si>
  <si>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</si>
  <si>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</si>
  <si>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</si>
  <si>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</si>
  <si>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</si>
  <si>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</si>
  <si>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</si>
  <si>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</si>
  <si>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</si>
  <si>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adresa</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</si>
  <si>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</si>
  <si>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</si>
  <si>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</si>
  <si>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</si>
  <si>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</si>
  <si>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</si>
  <si>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</si>
  <si>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</si>
  <si>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</si>
  <si>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</si>
  <si>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</si>
  <si>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</si>
  <si>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</si>
  <si>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</si>
  <si>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</si>
  <si>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</si>
  <si>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</si>
  <si>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</si>
  <si>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</si>
  <si>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</si>
  <si>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</si>
  <si>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</si>
  <si>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</si>
  <si>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</si>
  <si>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</si>
  <si>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</si>
  <si>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</si>
  <si>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</si>
  <si>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</si>
  <si>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</si>
  <si>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</si>
  <si>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</si>
  <si>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</si>
  <si>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</si>
  <si>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</si>
  <si>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</si>
  <si>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</si>
  <si>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</si>
  <si>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</si>
  <si>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</si>
  <si>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</si>
  <si>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</si>
  <si>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</si>
  <si>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</si>
  <si>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</si>
  <si>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</si>
  <si>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</si>
  <si>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</si>
  <si>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</si>
  <si>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</si>
  <si>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</si>
  <si>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</si>
  <si>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</si>
  <si>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</si>
  <si>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</si>
  <si>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</si>
  <si>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</si>
  <si>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</si>
  <si>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</si>
  <si>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</si>
  <si>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</si>
  <si>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</si>
  <si>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</si>
  <si>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</si>
  <si>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</si>
  <si>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</si>
  <si>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</si>
  <si>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</si>
  <si>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</si>
  <si>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</si>
  <si>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</si>
  <si>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</si>
  <si>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</si>
  <si>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</si>
  <si>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</si>
  <si>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</si>
  <si>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</si>
  <si>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</si>
  <si>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</si>
  <si>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</si>
  <si>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</si>
  <si>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</si>
  <si>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</si>
  <si>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</si>
  <si>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</si>
  <si>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</si>
  <si>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</si>
  <si>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</si>
  <si>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</si>
  <si>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</si>
  <si>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</si>
  <si>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</si>
  <si>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</si>
  <si>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</si>
  <si>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</si>
  <si>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</si>
  <si>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</si>
  <si>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</si>
  <si>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</si>
  <si>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</si>
  <si>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</si>
  <si>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</si>
  <si>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</si>
  <si>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</si>
  <si>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</si>
  <si>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</si>
  <si>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</si>
  <si>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</si>
  <si>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</si>
  <si>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</si>
  <si>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</si>
  <si>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</si>
  <si>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</si>
  <si>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</si>
  <si>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</si>
  <si>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</si>
  <si>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</si>
  <si>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</si>
  <si>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</si>
  <si>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</si>
  <si>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</si>
  <si>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</si>
  <si>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</si>
  <si>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</si>
  <si>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</si>
  <si>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</si>
  <si>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</si>
  <si>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</si>
  <si>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</si>
  <si>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</si>
  <si>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</si>
  <si>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</si>
  <si>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</si>
  <si>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</si>
  <si>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</si>
  <si>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</si>
  <si>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</si>
  <si>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</si>
  <si>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</si>
  <si>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</si>
  <si>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</si>
  <si>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</si>
  <si>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</si>
  <si>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</si>
  <si>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</si>
  <si>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</si>
  <si>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</si>
  <si>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</si>
  <si>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</si>
  <si>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</si>
  <si>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</si>
  <si>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</si>
  <si>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</si>
  <si>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</si>
  <si>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</si>
  <si>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</si>
  <si>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</si>
  <si>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</si>
  <si>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</si>
  <si>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</si>
  <si>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</si>
  <si>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</si>
  <si>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</si>
  <si>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</si>
  <si>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</si>
  <si>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</si>
  <si>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</si>
  <si>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</si>
  <si>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</si>
  <si>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</si>
  <si>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</si>
  <si>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</si>
  <si>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</si>
  <si>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</si>
  <si>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</si>
  <si>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</si>
  <si>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</si>
  <si>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</si>
  <si>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</si>
  <si>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</si>
  <si>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</si>
  <si>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</si>
  <si>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</si>
  <si>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</si>
  <si>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</si>
  <si>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</si>
  <si>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</si>
  <si>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</si>
  <si>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</si>
  <si>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</si>
  <si>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</si>
  <si>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</si>
  <si>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</si>
  <si>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</si>
  <si>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</si>
  <si>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</si>
  <si>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</si>
  <si>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</si>
  <si>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</si>
  <si>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</si>
  <si>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</si>
  <si>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</si>
  <si>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</si>
  <si>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</si>
  <si>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</si>
  <si>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</si>
  <si>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</si>
  <si>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</si>
  <si>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</si>
  <si>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</si>
  <si>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</si>
  <si>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</si>
  <si>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</si>
  <si>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</si>
  <si>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</si>
  <si>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</si>
  <si>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</si>
  <si>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</si>
  <si>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</si>
  <si>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</si>
  <si>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</si>
  <si>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</si>
  <si>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</si>
  <si>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</si>
  <si>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</si>
  <si>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</si>
  <si>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</si>
  <si>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</si>
  <si>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</si>
  <si>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</si>
  <si>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</si>
  <si>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Prishtinë ,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</si>
  <si>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(CBK)-DRA. All rights are reserved.
</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</si>
  <si>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</si>
  <si>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</si>
  <si>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</si>
  <si>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</si>
  <si>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</si>
  <si>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</si>
  <si>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</si>
  <si>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</si>
  <si>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</si>
  <si>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</si>
  <si>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</si>
  <si>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</si>
  <si>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</si>
  <si>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</si>
  <si>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</si>
  <si>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</si>
  <si>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</si>
  <si>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</si>
  <si>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</si>
  <si>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</si>
  <si>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</si>
  <si>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</si>
  <si>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</si>
  <si>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</si>
  <si>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</si>
  <si>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</si>
  <si>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Prill / April</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</si>
  <si>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</si>
  <si>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</si>
  <si>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</si>
  <si>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r>
      <t xml:space="preserve">Nr i kontratave                                     </t>
    </r>
    <r>
      <rPr>
        <i/>
        <sz val="9"/>
        <color indexed="63"/>
        <rFont val="Times New Roman CE"/>
      </rPr>
      <t>No of policies</t>
    </r>
  </si>
  <si>
    <r>
      <rPr>
        <b/>
        <sz val="9"/>
        <color indexed="63"/>
        <rFont val="Times New Roman CE"/>
      </rPr>
      <t xml:space="preserve">Ritmi i ndryshimit ( në %)        </t>
    </r>
    <r>
      <rPr>
        <i/>
        <sz val="9"/>
        <color indexed="63"/>
        <rFont val="Times New Roman CE"/>
      </rPr>
      <t>Change (in %)</t>
    </r>
  </si>
  <si>
    <r>
      <t xml:space="preserve">Primet e shkruara bruto         </t>
    </r>
    <r>
      <rPr>
        <i/>
        <sz val="9"/>
        <color indexed="63"/>
        <rFont val="Times New Roman CE"/>
      </rPr>
      <t>Gross written premiums</t>
    </r>
  </si>
  <si>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</si>
  <si>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</si>
  <si>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</si>
  <si>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</si>
  <si>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</si>
  <si>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</si>
  <si>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</si>
  <si>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</si>
  <si>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</si>
  <si>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</si>
  <si>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</si>
  <si>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</si>
  <si>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</si>
  <si>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</si>
  <si>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</si>
  <si>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</si>
  <si>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</si>
  <si>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</si>
  <si>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</si>
  <si>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</si>
  <si>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</si>
  <si>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</si>
  <si>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</si>
  <si>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</si>
  <si>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</si>
  <si>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</si>
  <si>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</si>
  <si>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</si>
  <si>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</si>
  <si>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</si>
  <si>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</si>
  <si>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</si>
  <si>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</si>
  <si>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</si>
  <si>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</si>
  <si>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</si>
  <si>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</si>
  <si>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</si>
  <si>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</si>
  <si>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</si>
  <si>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</si>
  <si>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</si>
  <si>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</si>
  <si>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</si>
  <si>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</si>
  <si>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</si>
  <si>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</si>
  <si>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</si>
  <si>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</si>
  <si>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</si>
  <si>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 xml:space="preserve">TPL e Brendshme / </t>
    </r>
    <r>
      <rPr>
        <i/>
        <sz val="9"/>
        <rFont val="Times New Roman CE"/>
      </rPr>
      <t>DMTPL</t>
    </r>
  </si>
  <si>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</si>
  <si>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</si>
  <si>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</si>
  <si>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</si>
  <si>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</si>
  <si>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Mars / March</t>
  </si>
  <si>
    <t>Maj / May</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</si>
  <si>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</si>
  <si>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</si>
  <si>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</si>
  <si>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</si>
  <si>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</si>
  <si>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</si>
  <si>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</si>
  <si>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</si>
  <si>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</si>
  <si>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</si>
  <si>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</si>
  <si>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</si>
  <si>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</si>
  <si>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</si>
  <si>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</si>
  <si>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</si>
  <si>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</si>
  <si>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</si>
  <si>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</si>
  <si>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</si>
  <si>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</si>
  <si>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</si>
  <si>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</si>
  <si>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</si>
  <si>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</si>
  <si>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Qershor / June</t>
  </si>
  <si>
    <t>Departamenti i Mbikëqyrjes së Sigurimeve -DRA</t>
  </si>
  <si>
    <t>Korrik / July</t>
  </si>
  <si>
    <t>Nr I kontratave</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</si>
  <si>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(DMS - Divizioni për Raportim dhe Analiza). Të gjitha të drejtat janë të rezervuara.</t>
  </si>
  <si>
    <t>Departamenti i Mbikëqyrjes së Sigurimeve - DRA</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</si>
  <si>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</si>
  <si>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</si>
  <si>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</si>
  <si>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</si>
  <si>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</si>
  <si>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</si>
  <si>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</si>
  <si>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</si>
  <si>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</si>
  <si>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</si>
  <si>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</si>
  <si>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</si>
  <si>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</si>
  <si>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</si>
  <si>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</si>
  <si>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</si>
  <si>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</si>
  <si>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</si>
  <si>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</si>
  <si>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</si>
  <si>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</si>
  <si>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</si>
  <si>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</si>
  <si>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</si>
  <si>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</si>
  <si>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</si>
  <si>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</si>
  <si>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</si>
  <si>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</si>
  <si>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Gusht / August</t>
  </si>
  <si>
    <t>Maj</t>
  </si>
  <si>
    <t>Qershor</t>
  </si>
  <si>
    <t>Korrik</t>
  </si>
  <si>
    <t>Shtator / September</t>
  </si>
  <si>
    <t>Tetor / October</t>
  </si>
  <si>
    <t>Numri i kontratave</t>
  </si>
  <si>
    <t>Nëntor / November</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</si>
  <si>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</si>
  <si>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</si>
  <si>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Dhjetor / December</t>
  </si>
  <si>
    <t>20/`19-1</t>
  </si>
  <si>
    <t>Janar / January</t>
  </si>
  <si>
    <t>Shkurt / February</t>
  </si>
  <si>
    <t>Primet e Shkruara Bruto  në Sigurimin MTPL e Brendshme</t>
  </si>
  <si>
    <t>Dëmet e Paguara në Sigurimin MTPL e Brendshme</t>
  </si>
  <si>
    <t>Janar - Maj 2020</t>
  </si>
  <si>
    <t>January - May 2020</t>
  </si>
  <si>
    <t>Publikuar_Qershor. 2020</t>
  </si>
  <si>
    <t>Published_Qershor. 2020</t>
  </si>
  <si>
    <t>Janar - Maj / January - May</t>
  </si>
  <si>
    <t>2. In the activity of non-life for the reporting period January - April 2019 are included the data of the insurer “Insig” Sh.A., whom as of 26 april 2019 has entered into liquidation process. Meanwhile, only the part related to paid claims has been updated with the current reporting period based on the data reported by the liquidator.</t>
  </si>
  <si>
    <t>2. Në kuadër të aktivitetit jo-jetë për periudhën raportuese Janar-Prill 2019 janë të përfshira edhe të dhënat e siguruesit “Insig” Sh.A., i cili nga data 26 prill 2019 i është nënshtruar procesit të likuidimit. Ndërkohë që vetëm pjesa e dëmeve të paguara është përditësuar me të dhënat e periudhës së fundit të raportuara nga likuidatori.</t>
  </si>
  <si>
    <t>Gjatë periudhës Janar - Maj 2020 tregu i sigurimeve ka pasur një rënie prej 11.38% krahasuar me periudhën e njejtë të vitit 2019. Volumi i primeve të shkruara bruto në krahasim me periudhën paraprake është zvogëluar me 4,584,905 euro më pak duke arritur gjithsej shumën prej 35,693,627 euro.</t>
  </si>
  <si>
    <t>Numri i kontratave arriti në 274,841 duke shënuar një rënie me 32.42% krahasuar me periudhën e njëjtë Janar - Maj 2019.</t>
  </si>
  <si>
    <t>Volumi i primeve të shkruara bruto në veprimtarinë e Jo-Jetës arriti shumën 34,207,354 euro duke shënuar një rënie në masën prej 11.79% më pak krahasuar me periudhën Janar - Maj 2019.</t>
  </si>
  <si>
    <t>Numri i kontratave në sigurimin e Jo-Jetës arriti në 267,459 duke shënuar një rënie në masën 33.35% më pak krahasuar me periudhën e njejtë Janar - Maj 2019.</t>
  </si>
  <si>
    <t>Volumi i primeve të shkruara bruto në veprimtarinë e Jetës arriti shumën 1,486,274 euro duke shënuar një renie në masën prej 0.88% krahasuar me periudhën e njejtë Janar - Maj 2019.</t>
  </si>
  <si>
    <t>Numri i kontratave në sigurimin e Jetës arriti në 7,382 duke shënuar një rritje në masën 36.22% me shumë krahasuar me periudhën e njejtë Janar - Maj 2019.</t>
  </si>
  <si>
    <t>Gjatë periudhes Janar - Maj 2020, janë paguar gjithsej 17,665,770 euro dëme ose 5.55% më pak se gjatë periudhës së njejtë Janar - Maj 2019.</t>
  </si>
  <si>
    <t>Numri i dëmeve të paguara gjatë periudhës Janar - Maj 2020 në krahasim me periudhën e njejtë të vitit paraprak është zvogëluar me 7,742 më pak dhe arriti në 48,873 nga të cilat 48,778 dëme janë paguar nga kompanitë e sigurimit të Jo-Jetës dhe 95 nga kompanitë e sigurimit të Jetës.</t>
  </si>
  <si>
    <t xml:space="preserve">During the period of January - May 2020 the insurance market experienced a decrease by 11.38% compared to January - May 2019. Gross insurance premiums amount to euro 35,693,627 decreasing by euro 4,584,905 less than the previous period of last year. </t>
  </si>
  <si>
    <t>The number of insurance policies reached 274,459 which indicates a decrease of 32.42% compared to the same period of January - May 2019.</t>
  </si>
  <si>
    <t>Gross insurance premiums in Non-Life insurance business reached the value of euro 34,207,354 which indicate a decrease by 11.79% less compared with January - May 2019.</t>
  </si>
  <si>
    <t>The number of Non-Life insurance policies reached 267,459 which are 33.35% less than in the same period of January - May 2019.</t>
  </si>
  <si>
    <t>Gross insurance premiums in Life insurance business reached the value of euro 1,486,274 which indicate a decrease by 0.88% compared to the same period of January - May 2019.</t>
  </si>
  <si>
    <t>The number of Life insurance policies reached 7,382 which indicate an increase by 36.22% compared to the same period of 2019.</t>
  </si>
  <si>
    <t xml:space="preserve">During the period of January - May 2020, the paid claims are in the amount to euro 17,665,770 or 5.55% less than in the same period of January - May 2019.
</t>
  </si>
  <si>
    <t xml:space="preserve">During the period of January - May 2020 compared to the same period of last year there is a decrease of 7,742 less in the number of paid claims, which reached the number of 48,873 paid claims. The Non-Life insurers paid 48,778 claims and Life insurers paid 95 claims.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</si>
</sst>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s>
  <fonts count="102">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b/>
      <sz val="9"/>
      <color indexed="63"/>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i/>
      <sz val="10"/>
      <name val="Times New Roman CE"/>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9">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style="thin">
        <color indexed="22"/>
      </left>
      <right/>
      <top style="medium">
        <color indexed="22"/>
      </top>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indexed="22"/>
      </left>
      <right/>
      <top/>
      <bottom style="medium">
        <color indexed="22"/>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right/>
      <top style="thin">
        <color theme="0" tint="-0.24994659260841701"/>
      </top>
      <bottom style="thin">
        <color theme="0" tint="-0.24994659260841701"/>
      </bottom>
      <diagonal/>
    </border>
    <border>
      <left style="thin">
        <color theme="1" tint="0.499984740745262"/>
      </left>
      <right style="thin">
        <color theme="1" tint="0.499984740745262"/>
      </right>
      <top style="thin">
        <color theme="1" tint="0.499984740745262"/>
      </top>
      <bottom style="medium">
        <color indexed="22"/>
      </bottom>
      <diagonal/>
    </border>
    <border>
      <left style="thin">
        <color theme="0" tint="-0.34998626667073579"/>
      </left>
      <right style="thin">
        <color theme="1" tint="0.499984740745262"/>
      </right>
      <top style="thin">
        <color theme="1" tint="0.499984740745262"/>
      </top>
      <bottom style="medium">
        <color indexed="22"/>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right/>
      <top/>
      <bottom style="medium">
        <color theme="0" tint="-0.34998626667073579"/>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bottom/>
      <diagonal/>
    </border>
  </borders>
  <cellStyleXfs count="50">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91"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91"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573">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Border="1" applyAlignment="1" applyProtection="1">
      <alignment horizontal="center" vertical="center" wrapText="1"/>
      <protection locked="0"/>
    </xf>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166" fontId="17" fillId="6" borderId="0" xfId="2" applyNumberFormat="1" applyFont="1" applyFill="1" applyProtection="1">
      <protection locked="0"/>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Border="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2" fillId="2" borderId="9" xfId="0" applyFont="1" applyFill="1" applyBorder="1" applyAlignment="1" applyProtection="1">
      <alignment horizontal="center" vertical="center"/>
      <protection locked="0"/>
    </xf>
    <xf numFmtId="0" fontId="93"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166" fontId="4" fillId="7" borderId="12" xfId="2"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31" xfId="2" applyNumberFormat="1" applyFont="1" applyFill="1" applyBorder="1" applyAlignment="1" applyProtection="1">
      <alignment horizontal="right" wrapText="1"/>
    </xf>
    <xf numFmtId="166" fontId="4" fillId="7" borderId="31" xfId="2" applyNumberFormat="1" applyFont="1" applyFill="1" applyBorder="1" applyAlignment="1" applyProtection="1">
      <alignment horizontal="right" wrapText="1"/>
    </xf>
    <xf numFmtId="166" fontId="32" fillId="5" borderId="32" xfId="2" quotePrefix="1" applyNumberFormat="1" applyFont="1" applyFill="1" applyBorder="1" applyAlignment="1" applyProtection="1">
      <alignment horizontal="right" wrapText="1"/>
    </xf>
    <xf numFmtId="166" fontId="4" fillId="5" borderId="32" xfId="2" applyNumberFormat="1" applyFont="1" applyFill="1" applyBorder="1" applyAlignment="1" applyProtection="1">
      <alignment horizontal="right" wrapText="1"/>
    </xf>
    <xf numFmtId="166" fontId="4" fillId="7" borderId="32"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4" fillId="2" borderId="0" xfId="0" applyFont="1" applyFill="1" applyProtection="1">
      <protection locked="0"/>
    </xf>
    <xf numFmtId="0" fontId="80" fillId="0" borderId="0" xfId="41" applyFont="1" applyFill="1" applyBorder="1" applyAlignment="1" applyProtection="1">
      <protection locked="0"/>
    </xf>
    <xf numFmtId="0" fontId="81" fillId="2" borderId="0" xfId="41" applyFont="1" applyFill="1" applyBorder="1" applyAlignment="1" applyProtection="1">
      <protection locked="0"/>
    </xf>
    <xf numFmtId="0" fontId="81" fillId="2" borderId="0" xfId="33" applyFont="1" applyFill="1" applyBorder="1" applyProtection="1">
      <protection locked="0"/>
    </xf>
    <xf numFmtId="0" fontId="81" fillId="2" borderId="0" xfId="33" applyFont="1" applyFill="1" applyProtection="1">
      <protection locked="0"/>
    </xf>
    <xf numFmtId="0" fontId="82" fillId="2" borderId="0" xfId="33" applyFont="1" applyFill="1" applyBorder="1" applyProtection="1">
      <protection locked="0"/>
    </xf>
    <xf numFmtId="0" fontId="81" fillId="2" borderId="0" xfId="33" applyFont="1" applyFill="1" applyBorder="1" applyAlignment="1" applyProtection="1">
      <alignment vertical="center"/>
      <protection locked="0"/>
    </xf>
    <xf numFmtId="0" fontId="81" fillId="2" borderId="0" xfId="33" applyFont="1" applyFill="1" applyAlignment="1" applyProtection="1">
      <alignment vertical="center"/>
      <protection locked="0"/>
    </xf>
    <xf numFmtId="0" fontId="83" fillId="2" borderId="0" xfId="33" applyFont="1" applyFill="1" applyProtection="1">
      <protection locked="0"/>
    </xf>
    <xf numFmtId="0" fontId="81" fillId="2" borderId="0" xfId="41" applyNumberFormat="1" applyFont="1" applyFill="1" applyBorder="1" applyAlignment="1" applyProtection="1">
      <alignment horizontal="left" vertical="top"/>
      <protection locked="0"/>
    </xf>
    <xf numFmtId="0" fontId="85" fillId="2" borderId="0" xfId="41" applyFont="1" applyFill="1" applyBorder="1" applyAlignment="1" applyProtection="1">
      <alignment horizontal="left" vertical="center"/>
      <protection locked="0" hidden="1"/>
    </xf>
    <xf numFmtId="0" fontId="85" fillId="2" borderId="0" xfId="41" applyFont="1" applyFill="1" applyBorder="1" applyAlignment="1" applyProtection="1">
      <alignment horizontal="center" vertical="center"/>
      <protection locked="0"/>
    </xf>
    <xf numFmtId="0" fontId="85" fillId="2" borderId="0" xfId="41" applyFont="1" applyFill="1" applyBorder="1" applyAlignment="1" applyProtection="1">
      <alignment horizontal="left" vertical="center" wrapText="1"/>
      <protection locked="0"/>
    </xf>
    <xf numFmtId="0" fontId="84"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5" fillId="2" borderId="0" xfId="0" applyFont="1" applyFill="1"/>
    <xf numFmtId="0" fontId="19" fillId="10" borderId="0" xfId="0" applyFont="1" applyFill="1" applyBorder="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Border="1" applyAlignment="1" applyProtection="1">
      <alignment horizontal="left"/>
      <protection locked="0"/>
    </xf>
    <xf numFmtId="0" fontId="38" fillId="10" borderId="0" xfId="0" applyFont="1" applyFill="1" applyBorder="1" applyAlignment="1" applyProtection="1">
      <alignment horizontal="left"/>
      <protection locked="0"/>
    </xf>
    <xf numFmtId="0" fontId="21" fillId="10" borderId="0" xfId="0" applyFont="1" applyFill="1" applyBorder="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Border="1" applyProtection="1">
      <protection locked="0"/>
    </xf>
    <xf numFmtId="0" fontId="22" fillId="10" borderId="0" xfId="0" applyFont="1" applyFill="1" applyBorder="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3" xfId="0" applyNumberFormat="1" applyFont="1" applyFill="1" applyBorder="1" applyAlignment="1" applyProtection="1">
      <alignment horizontal="right" wrapText="1"/>
    </xf>
    <xf numFmtId="167" fontId="44" fillId="10" borderId="33" xfId="2" applyNumberFormat="1" applyFont="1" applyFill="1" applyBorder="1" applyAlignment="1" applyProtection="1">
      <alignment horizontal="right" wrapText="1"/>
    </xf>
    <xf numFmtId="165" fontId="37" fillId="10" borderId="33"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4" xfId="2" applyNumberFormat="1" applyFont="1" applyFill="1" applyBorder="1" applyAlignment="1" applyProtection="1">
      <alignment horizontal="right" wrapText="1"/>
    </xf>
    <xf numFmtId="165" fontId="32" fillId="11" borderId="34" xfId="2" applyFont="1" applyFill="1" applyBorder="1" applyAlignment="1" applyProtection="1">
      <alignment horizontal="right" wrapText="1"/>
    </xf>
    <xf numFmtId="167" fontId="32" fillId="11" borderId="34"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31" xfId="2" applyNumberFormat="1" applyFont="1" applyFill="1" applyBorder="1" applyAlignment="1" applyProtection="1">
      <alignment horizontal="right" wrapText="1"/>
    </xf>
    <xf numFmtId="166" fontId="4" fillId="11" borderId="31" xfId="2" applyNumberFormat="1" applyFont="1" applyFill="1" applyBorder="1" applyAlignment="1" applyProtection="1">
      <alignment horizontal="right" wrapText="1"/>
    </xf>
    <xf numFmtId="166" fontId="4" fillId="11" borderId="6"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5" xfId="0" applyFont="1" applyFill="1" applyBorder="1" applyAlignment="1" applyProtection="1">
      <alignment horizontal="center"/>
      <protection locked="0"/>
    </xf>
    <xf numFmtId="166" fontId="37" fillId="10" borderId="35" xfId="0" applyNumberFormat="1" applyFont="1" applyFill="1" applyBorder="1" applyAlignment="1" applyProtection="1">
      <alignment horizontal="left" wrapText="1"/>
      <protection locked="0"/>
    </xf>
    <xf numFmtId="166" fontId="37" fillId="10" borderId="36" xfId="0" applyNumberFormat="1" applyFont="1" applyFill="1" applyBorder="1" applyAlignment="1" applyProtection="1">
      <alignment horizontal="right" wrapText="1"/>
    </xf>
    <xf numFmtId="40" fontId="37" fillId="10" borderId="36" xfId="2" applyNumberFormat="1" applyFont="1" applyFill="1" applyBorder="1" applyAlignment="1" applyProtection="1">
      <alignment horizontal="right" wrapText="1"/>
    </xf>
    <xf numFmtId="165" fontId="37" fillId="10" borderId="36" xfId="2" applyNumberFormat="1" applyFont="1" applyFill="1" applyBorder="1" applyAlignment="1" applyProtection="1">
      <alignment horizontal="right" wrapText="1"/>
    </xf>
    <xf numFmtId="166" fontId="42" fillId="10" borderId="36" xfId="0" applyNumberFormat="1" applyFont="1" applyFill="1" applyBorder="1" applyAlignment="1" applyProtection="1">
      <alignment horizontal="right" wrapText="1"/>
    </xf>
    <xf numFmtId="0" fontId="21" fillId="10" borderId="0" xfId="0" applyFont="1" applyFill="1" applyBorder="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Border="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7" xfId="0" applyFont="1" applyFill="1" applyBorder="1" applyAlignment="1" applyProtection="1">
      <alignment horizontal="center" vertical="center"/>
      <protection locked="0"/>
    </xf>
    <xf numFmtId="0" fontId="46" fillId="10" borderId="37" xfId="0" applyFont="1" applyFill="1" applyBorder="1" applyAlignment="1" applyProtection="1">
      <alignment horizontal="lef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18" fillId="10" borderId="38" xfId="0" applyFont="1" applyFill="1" applyBorder="1" applyProtection="1">
      <protection locked="0"/>
    </xf>
    <xf numFmtId="166" fontId="37" fillId="10" borderId="38" xfId="0" applyNumberFormat="1" applyFont="1" applyFill="1" applyBorder="1" applyAlignment="1" applyProtection="1">
      <alignment horizontal="left"/>
      <protection locked="0"/>
    </xf>
    <xf numFmtId="166" fontId="37" fillId="10" borderId="38" xfId="2" applyNumberFormat="1" applyFont="1" applyFill="1" applyBorder="1" applyAlignment="1" applyProtection="1">
      <alignment horizontal="right" wrapText="1"/>
    </xf>
    <xf numFmtId="167" fontId="37" fillId="10" borderId="38" xfId="2" applyNumberFormat="1" applyFont="1" applyFill="1" applyBorder="1" applyAlignment="1" applyProtection="1">
      <alignment horizontal="right" wrapText="1"/>
    </xf>
    <xf numFmtId="165" fontId="37" fillId="10" borderId="38" xfId="2" applyNumberFormat="1" applyFont="1" applyFill="1" applyBorder="1" applyAlignment="1" applyProtection="1">
      <alignment horizontal="right" wrapText="1"/>
    </xf>
    <xf numFmtId="0" fontId="37" fillId="10" borderId="38" xfId="0" applyFont="1" applyFill="1" applyBorder="1" applyProtection="1">
      <protection locked="0"/>
    </xf>
    <xf numFmtId="166" fontId="37" fillId="10" borderId="38" xfId="0" applyNumberFormat="1" applyFont="1" applyFill="1" applyBorder="1" applyAlignment="1" applyProtection="1">
      <protection locked="0"/>
    </xf>
    <xf numFmtId="0" fontId="46" fillId="10" borderId="38" xfId="0" applyFont="1" applyFill="1" applyBorder="1" applyAlignment="1" applyProtection="1">
      <alignment horizontal="center" vertical="center"/>
      <protection locked="0"/>
    </xf>
    <xf numFmtId="0" fontId="43" fillId="10" borderId="38" xfId="0" applyFont="1" applyFill="1" applyBorder="1" applyAlignment="1" applyProtection="1">
      <alignment wrapText="1"/>
      <protection locked="0"/>
    </xf>
    <xf numFmtId="166" fontId="46" fillId="10" borderId="38" xfId="2" applyNumberFormat="1" applyFont="1" applyFill="1" applyBorder="1" applyAlignment="1" applyProtection="1">
      <alignment horizontal="center" vertical="center" wrapText="1"/>
    </xf>
    <xf numFmtId="167" fontId="46" fillId="10" borderId="38" xfId="45" applyNumberFormat="1" applyFont="1" applyFill="1" applyBorder="1" applyAlignment="1" applyProtection="1">
      <alignment horizontal="right" vertical="center" wrapText="1"/>
    </xf>
    <xf numFmtId="0" fontId="46" fillId="10" borderId="39" xfId="0" applyFont="1" applyFill="1" applyBorder="1" applyAlignment="1" applyProtection="1">
      <alignment horizontal="center" vertical="center"/>
      <protection locked="0"/>
    </xf>
    <xf numFmtId="0" fontId="43" fillId="10" borderId="39" xfId="0" applyFont="1" applyFill="1" applyBorder="1" applyAlignment="1" applyProtection="1">
      <alignment wrapText="1"/>
      <protection locked="0"/>
    </xf>
    <xf numFmtId="166" fontId="46" fillId="10" borderId="39" xfId="2" applyNumberFormat="1" applyFont="1" applyFill="1" applyBorder="1" applyAlignment="1" applyProtection="1">
      <alignment horizontal="center" vertical="center" wrapText="1"/>
    </xf>
    <xf numFmtId="167" fontId="46" fillId="10" borderId="39" xfId="45" applyNumberFormat="1" applyFont="1" applyFill="1" applyBorder="1" applyAlignment="1" applyProtection="1">
      <alignment horizontal="right" vertical="center" wrapText="1"/>
    </xf>
    <xf numFmtId="0" fontId="37" fillId="10" borderId="38" xfId="0" applyFont="1" applyFill="1" applyBorder="1" applyAlignment="1" applyProtection="1">
      <alignment horizontal="left"/>
      <protection locked="0"/>
    </xf>
    <xf numFmtId="166" fontId="37" fillId="10" borderId="38" xfId="0" applyNumberFormat="1" applyFont="1" applyFill="1" applyBorder="1" applyAlignment="1" applyProtection="1">
      <alignment horizontal="right" wrapText="1"/>
    </xf>
    <xf numFmtId="40" fontId="37" fillId="10" borderId="38" xfId="2" applyNumberFormat="1" applyFont="1" applyFill="1" applyBorder="1" applyAlignment="1" applyProtection="1">
      <alignment horizontal="right" wrapText="1"/>
    </xf>
    <xf numFmtId="165" fontId="37" fillId="10" borderId="38" xfId="2"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8" xfId="0" applyFont="1" applyFill="1" applyBorder="1" applyAlignment="1" applyProtection="1">
      <alignment horizontal="left" wrapText="1"/>
      <protection locked="0"/>
    </xf>
    <xf numFmtId="168" fontId="37" fillId="10" borderId="40" xfId="2" applyNumberFormat="1" applyFont="1" applyFill="1" applyBorder="1" applyAlignment="1" applyProtection="1">
      <alignment horizontal="right" wrapText="1"/>
    </xf>
    <xf numFmtId="0" fontId="38" fillId="10" borderId="19" xfId="0" applyFont="1" applyFill="1" applyBorder="1" applyAlignment="1" applyProtection="1">
      <alignment horizontal="left"/>
      <protection locked="0"/>
    </xf>
    <xf numFmtId="166" fontId="42" fillId="10" borderId="38" xfId="2" applyNumberFormat="1" applyFont="1" applyFill="1" applyBorder="1" applyAlignment="1" applyProtection="1">
      <alignment horizontal="right" wrapText="1"/>
    </xf>
    <xf numFmtId="167" fontId="42" fillId="10" borderId="38" xfId="45" applyNumberFormat="1" applyFont="1" applyFill="1" applyBorder="1" applyAlignment="1" applyProtection="1">
      <alignment horizontal="right" wrapText="1"/>
    </xf>
    <xf numFmtId="167" fontId="37" fillId="10" borderId="38" xfId="45" applyNumberFormat="1" applyFont="1" applyFill="1" applyBorder="1" applyAlignment="1" applyProtection="1">
      <alignment horizontal="right" wrapText="1"/>
    </xf>
    <xf numFmtId="0" fontId="19" fillId="10" borderId="41"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21" fillId="10" borderId="41" xfId="0" applyFont="1" applyFill="1" applyBorder="1" applyAlignment="1" applyProtection="1">
      <alignment horizontal="center"/>
      <protection locked="0"/>
    </xf>
    <xf numFmtId="0" fontId="21" fillId="10" borderId="0" xfId="0" applyFont="1" applyFill="1" applyBorder="1" applyAlignment="1" applyProtection="1">
      <protection locked="0"/>
    </xf>
    <xf numFmtId="0" fontId="21" fillId="10" borderId="19" xfId="0" applyFont="1" applyFill="1" applyBorder="1" applyAlignment="1" applyProtection="1">
      <alignment horizontal="center" wrapText="1"/>
      <protection locked="0"/>
    </xf>
    <xf numFmtId="0" fontId="26" fillId="10" borderId="42" xfId="0" applyFont="1" applyFill="1" applyBorder="1" applyAlignment="1" applyProtection="1">
      <protection locked="0"/>
    </xf>
    <xf numFmtId="0" fontId="21" fillId="10" borderId="41"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protection locked="0"/>
    </xf>
    <xf numFmtId="0" fontId="21" fillId="10" borderId="17" xfId="0" applyFont="1" applyFill="1" applyBorder="1" applyAlignment="1" applyProtection="1">
      <alignment horizontal="right"/>
      <protection locked="0"/>
    </xf>
    <xf numFmtId="166" fontId="37" fillId="10" borderId="43" xfId="2" applyNumberFormat="1" applyFont="1" applyFill="1" applyBorder="1" applyAlignment="1" applyProtection="1">
      <alignment horizontal="right" wrapText="1"/>
    </xf>
    <xf numFmtId="40" fontId="37" fillId="10" borderId="43" xfId="2" applyNumberFormat="1" applyFont="1" applyFill="1" applyBorder="1" applyAlignment="1" applyProtection="1">
      <alignment horizontal="right" wrapText="1"/>
    </xf>
    <xf numFmtId="165" fontId="37" fillId="10" borderId="43" xfId="2" applyFont="1" applyFill="1" applyBorder="1" applyAlignment="1" applyProtection="1">
      <alignment horizontal="right" wrapText="1"/>
    </xf>
    <xf numFmtId="0" fontId="37" fillId="10" borderId="38" xfId="0" applyFont="1" applyFill="1" applyBorder="1" applyAlignment="1">
      <alignment horizontal="left"/>
    </xf>
    <xf numFmtId="166" fontId="37" fillId="10" borderId="43" xfId="2" applyNumberFormat="1" applyFont="1" applyFill="1" applyBorder="1" applyAlignment="1">
      <alignment wrapText="1"/>
    </xf>
    <xf numFmtId="167" fontId="37" fillId="10" borderId="43"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4" xfId="45" applyNumberFormat="1" applyFont="1" applyFill="1" applyBorder="1" applyAlignment="1" applyProtection="1">
      <alignment horizontal="right" wrapText="1"/>
    </xf>
    <xf numFmtId="0" fontId="21" fillId="10" borderId="45" xfId="0" applyFont="1" applyFill="1" applyBorder="1" applyProtection="1">
      <protection locked="0"/>
    </xf>
    <xf numFmtId="0" fontId="21" fillId="10" borderId="46" xfId="0" applyFont="1" applyFill="1" applyBorder="1" applyAlignment="1" applyProtection="1">
      <alignment horizontal="right"/>
      <protection locked="0"/>
    </xf>
    <xf numFmtId="166" fontId="37" fillId="10" borderId="33"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6" fillId="2" borderId="0" xfId="0" applyFont="1" applyFill="1"/>
    <xf numFmtId="0" fontId="97" fillId="2" borderId="0" xfId="0" applyFont="1" applyFill="1"/>
    <xf numFmtId="0" fontId="38" fillId="10" borderId="17" xfId="0" applyFont="1" applyFill="1" applyBorder="1" applyAlignment="1">
      <alignment horizontal="left" vertical="center"/>
    </xf>
    <xf numFmtId="0" fontId="37" fillId="10" borderId="47" xfId="0" applyFont="1" applyFill="1" applyBorder="1" applyAlignment="1">
      <alignment horizontal="left" vertical="center"/>
    </xf>
    <xf numFmtId="0" fontId="37" fillId="10" borderId="48" xfId="0" applyFont="1" applyFill="1" applyBorder="1" applyAlignment="1">
      <alignment vertical="center" wrapText="1"/>
    </xf>
    <xf numFmtId="0" fontId="46" fillId="10" borderId="49" xfId="0" applyFont="1" applyFill="1" applyBorder="1" applyAlignment="1">
      <alignment horizontal="right" vertical="center" wrapText="1"/>
    </xf>
    <xf numFmtId="0" fontId="52" fillId="10" borderId="49" xfId="0" applyFont="1" applyFill="1" applyBorder="1" applyAlignment="1">
      <alignment horizontal="center" vertical="center" wrapText="1"/>
    </xf>
    <xf numFmtId="0" fontId="19" fillId="10" borderId="50" xfId="0" applyFont="1" applyFill="1" applyBorder="1" applyAlignment="1">
      <alignment horizontal="center" vertical="top" wrapText="1"/>
    </xf>
    <xf numFmtId="0" fontId="37" fillId="10" borderId="51" xfId="0" applyFont="1" applyFill="1" applyBorder="1" applyAlignment="1" applyProtection="1">
      <alignment horizontal="left" vertical="top"/>
      <protection locked="0"/>
    </xf>
    <xf numFmtId="0" fontId="37" fillId="10" borderId="52" xfId="0" applyFont="1" applyFill="1" applyBorder="1" applyAlignment="1" applyProtection="1">
      <alignment horizontal="left" vertical="top" wrapText="1"/>
      <protection locked="0"/>
    </xf>
    <xf numFmtId="0" fontId="46" fillId="10" borderId="53" xfId="0" applyFont="1" applyFill="1" applyBorder="1" applyAlignment="1" applyProtection="1">
      <alignment horizontal="center" wrapText="1"/>
      <protection locked="0"/>
    </xf>
    <xf numFmtId="0" fontId="52" fillId="10" borderId="53" xfId="0" applyFont="1" applyFill="1" applyBorder="1" applyAlignment="1" applyProtection="1">
      <alignment horizontal="center" vertical="center" wrapText="1"/>
      <protection locked="0"/>
    </xf>
    <xf numFmtId="0" fontId="46" fillId="10" borderId="53"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5" fillId="5" borderId="6" xfId="2" applyNumberFormat="1" applyFont="1" applyFill="1" applyBorder="1" applyAlignment="1" applyProtection="1">
      <alignment horizontal="right" wrapText="1"/>
    </xf>
    <xf numFmtId="167" fontId="95" fillId="5" borderId="6" xfId="45" applyNumberFormat="1" applyFont="1" applyFill="1" applyBorder="1" applyAlignment="1" applyProtection="1">
      <alignment horizontal="right" wrapText="1"/>
    </xf>
    <xf numFmtId="167" fontId="95"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166" fontId="37" fillId="10" borderId="43" xfId="2" applyNumberFormat="1" applyFont="1" applyFill="1" applyBorder="1" applyAlignment="1">
      <alignment horizontal="right" wrapText="1"/>
    </xf>
    <xf numFmtId="0" fontId="84" fillId="2" borderId="54" xfId="33" applyFont="1" applyFill="1" applyBorder="1" applyAlignment="1" applyProtection="1">
      <alignment vertical="center" wrapText="1"/>
      <protection locked="0"/>
    </xf>
    <xf numFmtId="0" fontId="82" fillId="2" borderId="54" xfId="0" applyFont="1" applyFill="1" applyBorder="1" applyAlignment="1" applyProtection="1">
      <alignment vertical="center" wrapText="1"/>
      <protection locked="0"/>
    </xf>
    <xf numFmtId="166" fontId="80" fillId="0" borderId="54" xfId="2" applyNumberFormat="1" applyFont="1" applyBorder="1" applyAlignment="1">
      <alignment vertical="center"/>
    </xf>
    <xf numFmtId="0" fontId="90" fillId="12" borderId="55" xfId="0" applyFont="1" applyFill="1" applyBorder="1" applyAlignment="1" applyProtection="1">
      <alignment horizontal="center"/>
      <protection locked="0"/>
    </xf>
    <xf numFmtId="0" fontId="90" fillId="12" borderId="56" xfId="0" applyFont="1" applyFill="1" applyBorder="1" applyAlignment="1" applyProtection="1">
      <alignment horizontal="center"/>
      <protection locked="0"/>
    </xf>
    <xf numFmtId="0" fontId="4" fillId="2" borderId="6" xfId="33" applyFont="1" applyFill="1" applyBorder="1" applyAlignment="1" applyProtection="1">
      <alignment horizontal="left" vertical="center" wrapText="1"/>
      <protection locked="0"/>
    </xf>
    <xf numFmtId="166" fontId="81" fillId="2" borderId="0" xfId="2" applyNumberFormat="1" applyFont="1" applyFill="1" applyAlignment="1" applyProtection="1">
      <alignment vertical="center"/>
      <protection locked="0"/>
    </xf>
    <xf numFmtId="40" fontId="89" fillId="0" borderId="54" xfId="2" applyNumberFormat="1" applyFont="1" applyBorder="1" applyAlignment="1">
      <alignment horizontal="center" vertical="center"/>
    </xf>
    <xf numFmtId="0" fontId="40" fillId="6" borderId="0" xfId="33" applyFont="1" applyFill="1"/>
    <xf numFmtId="166" fontId="40" fillId="6" borderId="0" xfId="2" applyNumberFormat="1" applyFont="1" applyFill="1" applyBorder="1"/>
    <xf numFmtId="0" fontId="40" fillId="6" borderId="0" xfId="42" applyFont="1" applyFill="1" applyBorder="1"/>
    <xf numFmtId="0" fontId="40" fillId="6" borderId="0" xfId="42" applyFont="1" applyFill="1"/>
    <xf numFmtId="0" fontId="42" fillId="6" borderId="0" xfId="42" applyFont="1" applyFill="1" applyAlignment="1">
      <alignment horizontal="center"/>
    </xf>
    <xf numFmtId="0" fontId="42" fillId="6" borderId="0" xfId="42" applyFont="1" applyFill="1"/>
    <xf numFmtId="0" fontId="40" fillId="6" borderId="0" xfId="42" applyFont="1" applyFill="1" applyAlignment="1">
      <alignment horizontal="left" vertical="center" wrapText="1"/>
    </xf>
    <xf numFmtId="0" fontId="40" fillId="6" borderId="0" xfId="42" applyFont="1" applyFill="1" applyAlignment="1">
      <alignment vertical="top"/>
    </xf>
    <xf numFmtId="0" fontId="40" fillId="6" borderId="0" xfId="49" applyFont="1" applyFill="1" applyAlignment="1">
      <alignment vertical="top" wrapText="1"/>
    </xf>
    <xf numFmtId="0" fontId="40" fillId="6" borderId="0" xfId="49" applyFont="1" applyFill="1" applyAlignment="1">
      <alignment horizontal="left" vertical="center" wrapText="1"/>
    </xf>
    <xf numFmtId="0" fontId="40" fillId="6" borderId="0" xfId="49" applyFont="1" applyFill="1" applyAlignment="1">
      <alignment horizontal="left" vertical="top" wrapText="1"/>
    </xf>
    <xf numFmtId="0" fontId="40" fillId="6" borderId="0" xfId="49" applyNumberFormat="1" applyFont="1" applyFill="1" applyAlignment="1">
      <alignment horizontal="left" vertical="top" wrapText="1"/>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21" fillId="2" borderId="0" xfId="0" applyNumberFormat="1" applyFont="1" applyFill="1" applyBorder="1" applyAlignment="1" applyProtection="1">
      <protection locked="0"/>
    </xf>
    <xf numFmtId="0" fontId="42" fillId="6" borderId="0" xfId="42" applyFont="1" applyFill="1" applyBorder="1" applyAlignment="1">
      <alignment horizontal="left"/>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43" fontId="4" fillId="2" borderId="0" xfId="0" applyNumberFormat="1" applyFont="1" applyFill="1" applyBorder="1" applyProtection="1">
      <protection locked="0"/>
    </xf>
    <xf numFmtId="43" fontId="32" fillId="2" borderId="0" xfId="0" applyNumberFormat="1" applyFont="1" applyFill="1" applyBorder="1" applyProtection="1">
      <protection locked="0"/>
    </xf>
    <xf numFmtId="0" fontId="36" fillId="2" borderId="0" xfId="0" applyFont="1" applyFill="1" applyBorder="1" applyProtection="1">
      <protection locked="0"/>
    </xf>
    <xf numFmtId="0" fontId="0" fillId="0" borderId="0" xfId="0" applyFill="1"/>
    <xf numFmtId="171" fontId="0" fillId="0" borderId="0" xfId="0" applyNumberFormat="1" applyFill="1"/>
    <xf numFmtId="172" fontId="0" fillId="0" borderId="0" xfId="0" applyNumberFormat="1" applyFill="1"/>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44" fillId="2" borderId="0" xfId="2" applyNumberFormat="1" applyFont="1" applyFill="1" applyBorder="1" applyAlignment="1">
      <alignment horizontal="right" wrapText="1"/>
    </xf>
    <xf numFmtId="165" fontId="37" fillId="10" borderId="43" xfId="2" applyNumberFormat="1" applyFont="1" applyFill="1" applyBorder="1" applyAlignment="1">
      <alignment horizontal="right" wrapText="1"/>
    </xf>
    <xf numFmtId="0" fontId="51" fillId="6" borderId="0" xfId="0" applyFont="1" applyFill="1" applyAlignment="1">
      <alignment horizontal="left" vertical="top" wrapText="1"/>
    </xf>
    <xf numFmtId="0" fontId="0" fillId="8" borderId="0" xfId="0" applyFill="1"/>
    <xf numFmtId="2" fontId="94" fillId="0" borderId="0" xfId="0" applyNumberFormat="1" applyFont="1"/>
    <xf numFmtId="0" fontId="18" fillId="0" borderId="0" xfId="0" applyFont="1" applyFill="1" applyBorder="1" applyProtection="1">
      <protection locked="0"/>
    </xf>
    <xf numFmtId="0" fontId="17" fillId="0" borderId="0" xfId="0" applyFont="1" applyFill="1" applyBorder="1" applyProtection="1">
      <protection locked="0"/>
    </xf>
    <xf numFmtId="0" fontId="29" fillId="0" borderId="0" xfId="0" applyFont="1" applyFill="1" applyBorder="1" applyAlignment="1" applyProtection="1">
      <alignment horizontal="left"/>
      <protection locked="0"/>
    </xf>
    <xf numFmtId="0" fontId="19" fillId="0" borderId="0" xfId="0" applyFont="1" applyFill="1" applyBorder="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Fill="1" applyBorder="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17" fillId="0" borderId="0" xfId="0" applyFont="1" applyFill="1" applyProtection="1">
      <protection locked="0"/>
    </xf>
    <xf numFmtId="166" fontId="80" fillId="0" borderId="64" xfId="2" applyNumberFormat="1" applyFont="1" applyBorder="1" applyAlignment="1">
      <alignment vertical="center"/>
    </xf>
    <xf numFmtId="40" fontId="89" fillId="0" borderId="64" xfId="2" applyNumberFormat="1" applyFont="1" applyBorder="1" applyAlignment="1">
      <alignment horizontal="center" vertical="center"/>
    </xf>
    <xf numFmtId="166" fontId="81" fillId="2" borderId="65" xfId="2" applyNumberFormat="1" applyFont="1" applyFill="1" applyBorder="1" applyAlignment="1" applyProtection="1">
      <alignment vertical="center"/>
      <protection locked="0"/>
    </xf>
    <xf numFmtId="0" fontId="94" fillId="0" borderId="0" xfId="0" applyFont="1"/>
    <xf numFmtId="171" fontId="94" fillId="0" borderId="0" xfId="0" applyNumberFormat="1" applyFont="1"/>
    <xf numFmtId="166" fontId="94" fillId="0" borderId="0" xfId="2" applyNumberFormat="1" applyFont="1"/>
    <xf numFmtId="166" fontId="101"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10"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77" fillId="2" borderId="61" xfId="41" applyFont="1" applyFill="1" applyBorder="1" applyAlignment="1" applyProtection="1">
      <alignment horizontal="right"/>
      <protection locked="0"/>
    </xf>
    <xf numFmtId="0" fontId="98" fillId="13" borderId="22" xfId="0" applyFont="1" applyFill="1" applyBorder="1" applyAlignment="1">
      <alignment horizontal="center" vertical="center"/>
    </xf>
    <xf numFmtId="0" fontId="49" fillId="2" borderId="0" xfId="0" applyFont="1" applyFill="1" applyAlignment="1">
      <alignment horizontal="left"/>
    </xf>
    <xf numFmtId="0" fontId="51" fillId="6" borderId="0" xfId="0" applyFont="1" applyFill="1" applyAlignment="1">
      <alignment horizontal="left" vertical="top" wrapText="1"/>
    </xf>
    <xf numFmtId="0" fontId="64" fillId="6" borderId="0" xfId="0" applyFont="1" applyFill="1" applyAlignment="1">
      <alignment horizontal="left" vertical="top" wrapText="1"/>
    </xf>
    <xf numFmtId="0" fontId="7" fillId="6" borderId="0" xfId="0" applyFont="1" applyFill="1" applyAlignment="1">
      <alignment horizontal="left" vertical="top" wrapText="1"/>
    </xf>
    <xf numFmtId="0" fontId="67" fillId="6" borderId="0" xfId="0" applyFont="1" applyFill="1" applyAlignment="1">
      <alignment horizontal="left" vertical="top" wrapText="1"/>
    </xf>
    <xf numFmtId="0" fontId="50" fillId="2" borderId="0" xfId="0" applyFont="1" applyFill="1" applyAlignment="1">
      <alignment horizontal="left"/>
    </xf>
    <xf numFmtId="0" fontId="49" fillId="2" borderId="0" xfId="0" applyFont="1" applyFill="1" applyBorder="1" applyAlignment="1">
      <alignment horizontal="left"/>
    </xf>
    <xf numFmtId="0" fontId="51" fillId="2" borderId="0" xfId="0" applyFont="1" applyFill="1" applyAlignment="1">
      <alignment horizontal="left" wrapText="1"/>
    </xf>
    <xf numFmtId="0" fontId="63" fillId="2" borderId="0" xfId="0" applyFont="1" applyFill="1" applyAlignment="1">
      <alignment horizontal="left" wrapText="1"/>
    </xf>
    <xf numFmtId="0" fontId="66" fillId="2" borderId="0" xfId="0" applyFont="1" applyFill="1" applyAlignment="1">
      <alignment horizontal="left"/>
    </xf>
    <xf numFmtId="0" fontId="65" fillId="2" borderId="0" xfId="0" applyFont="1" applyFill="1" applyAlignment="1">
      <alignment horizontal="left"/>
    </xf>
    <xf numFmtId="0" fontId="32" fillId="2" borderId="0" xfId="0" applyFont="1" applyFill="1" applyAlignment="1">
      <alignment horizontal="left" wrapText="1"/>
    </xf>
    <xf numFmtId="0" fontId="40" fillId="6" borderId="0" xfId="33" applyNumberFormat="1" applyFont="1" applyFill="1" applyAlignment="1">
      <alignment horizontal="center" vertical="top" wrapText="1"/>
    </xf>
    <xf numFmtId="0" fontId="10" fillId="6" borderId="0" xfId="4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protection locked="0"/>
    </xf>
    <xf numFmtId="0" fontId="10" fillId="0" borderId="0" xfId="41" applyFont="1" applyFill="1" applyBorder="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99" fillId="13" borderId="22"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32" fillId="2" borderId="0" xfId="0" applyFont="1" applyFill="1" applyAlignment="1" applyProtection="1">
      <alignment horizontal="center"/>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19" fillId="10" borderId="25"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5"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9" fillId="13" borderId="26"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9" fillId="13" borderId="22"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10" borderId="57" xfId="0" applyFont="1" applyFill="1" applyBorder="1" applyAlignment="1">
      <alignment horizontal="center"/>
    </xf>
    <xf numFmtId="0" fontId="32" fillId="10" borderId="58" xfId="0" applyFont="1" applyFill="1" applyBorder="1" applyAlignment="1">
      <alignment horizontal="center"/>
    </xf>
    <xf numFmtId="0" fontId="32" fillId="10" borderId="59"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48" fillId="10" borderId="29" xfId="0" applyFont="1" applyFill="1" applyBorder="1" applyAlignment="1">
      <alignment horizontal="center"/>
    </xf>
    <xf numFmtId="0" fontId="59" fillId="2" borderId="60" xfId="0" applyFont="1" applyFill="1" applyBorder="1" applyAlignment="1" applyProtection="1">
      <alignment horizontal="center" vertical="center" wrapText="1"/>
      <protection locked="0"/>
    </xf>
    <xf numFmtId="0" fontId="32" fillId="10" borderId="58" xfId="0" applyFont="1" applyFill="1" applyBorder="1" applyAlignment="1" applyProtection="1">
      <alignment horizontal="center"/>
      <protection locked="0"/>
    </xf>
    <xf numFmtId="0" fontId="48" fillId="10" borderId="0" xfId="0" applyFont="1" applyFill="1" applyBorder="1" applyAlignment="1" applyProtection="1">
      <alignment horizontal="center"/>
      <protection locked="0"/>
    </xf>
    <xf numFmtId="0" fontId="29" fillId="2" borderId="60"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90" fillId="12" borderId="67" xfId="0" applyFont="1" applyFill="1" applyBorder="1" applyAlignment="1" applyProtection="1">
      <alignment horizontal="center"/>
      <protection locked="0"/>
    </xf>
    <xf numFmtId="0" fontId="90" fillId="12" borderId="66" xfId="0" applyFont="1" applyFill="1" applyBorder="1" applyAlignment="1" applyProtection="1">
      <alignment horizontal="center"/>
      <protection locked="0"/>
    </xf>
    <xf numFmtId="0" fontId="90" fillId="12" borderId="24" xfId="0" applyFont="1" applyFill="1" applyBorder="1" applyAlignment="1" applyProtection="1">
      <alignment horizontal="center" vertical="center" wrapText="1"/>
      <protection locked="0"/>
    </xf>
    <xf numFmtId="0" fontId="90" fillId="12" borderId="30" xfId="0" applyFont="1" applyFill="1" applyBorder="1" applyAlignment="1" applyProtection="1">
      <alignment horizontal="center" vertical="center" wrapText="1"/>
      <protection locked="0"/>
    </xf>
    <xf numFmtId="0" fontId="90" fillId="12" borderId="68" xfId="0" applyFont="1" applyFill="1" applyBorder="1" applyAlignment="1" applyProtection="1">
      <alignment horizontal="center"/>
      <protection locked="0"/>
    </xf>
    <xf numFmtId="0" fontId="90" fillId="12" borderId="0" xfId="0" applyFont="1" applyFill="1" applyBorder="1" applyAlignment="1" applyProtection="1">
      <alignment horizontal="center"/>
      <protection locked="0"/>
    </xf>
    <xf numFmtId="0" fontId="51" fillId="0" borderId="0" xfId="0" applyFont="1" applyFill="1" applyAlignment="1">
      <alignment horizontal="left" vertical="top" wrapText="1"/>
    </xf>
    <xf numFmtId="0" fontId="100"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19" fillId="10" borderId="62" xfId="0" applyFont="1" applyFill="1" applyBorder="1" applyAlignment="1" applyProtection="1">
      <alignment horizontal="center"/>
      <protection locked="0"/>
    </xf>
    <xf numFmtId="0" fontId="19" fillId="10" borderId="63" xfId="0" applyFont="1" applyFill="1" applyBorder="1" applyAlignment="1" applyProtection="1">
      <alignment horizontal="center"/>
      <protection locked="0"/>
    </xf>
    <xf numFmtId="0" fontId="21" fillId="10" borderId="62" xfId="0" applyFont="1" applyFill="1" applyBorder="1" applyAlignment="1" applyProtection="1">
      <alignment horizontal="center"/>
      <protection locked="0"/>
    </xf>
    <xf numFmtId="0" fontId="21" fillId="10" borderId="63" xfId="0" applyFont="1" applyFill="1" applyBorder="1" applyAlignment="1" applyProtection="1">
      <alignment horizontal="center"/>
      <protection locked="0"/>
    </xf>
    <xf numFmtId="0" fontId="56" fillId="2" borderId="0" xfId="41" applyFont="1" applyFill="1" applyBorder="1" applyAlignment="1" applyProtection="1">
      <alignment horizontal="center" vertical="center" wrapText="1"/>
      <protection locked="0"/>
    </xf>
  </cellXfs>
  <cellStyles count="50">
    <cellStyle name="Attribute" xfId="1"/>
    <cellStyle name="Comma" xfId="2" builtinId="3"/>
    <cellStyle name="Comma 10" xfId="3"/>
    <cellStyle name="Comma 10 2" xfId="4"/>
    <cellStyle name="Comma 11" xfId="5"/>
    <cellStyle name="Comma 11 2" xfId="6"/>
    <cellStyle name="Comma 12" xfId="7"/>
    <cellStyle name="Comma 12 2" xfId="8"/>
    <cellStyle name="Comma 13" xfId="9"/>
    <cellStyle name="Comma 13 2" xfId="10"/>
    <cellStyle name="Comma 14" xfId="11"/>
    <cellStyle name="Comma 14 2" xfId="12"/>
    <cellStyle name="Comma 15" xfId="13"/>
    <cellStyle name="Comma 15 2" xfId="14"/>
    <cellStyle name="Comma 18" xfId="15"/>
    <cellStyle name="Comma 2" xfId="16"/>
    <cellStyle name="Comma 2 2" xfId="17"/>
    <cellStyle name="Comma 3" xfId="18"/>
    <cellStyle name="Comma 3 2" xfId="19"/>
    <cellStyle name="Comma 4" xfId="20"/>
    <cellStyle name="Comma 4 2" xfId="21"/>
    <cellStyle name="Comma 5" xfId="22"/>
    <cellStyle name="Comma 6" xfId="23"/>
    <cellStyle name="Comma 6 2" xfId="24"/>
    <cellStyle name="Comma 7" xfId="25"/>
    <cellStyle name="Comma 7 2" xfId="26"/>
    <cellStyle name="Comma 8" xfId="27"/>
    <cellStyle name="Comma 8 2" xfId="28"/>
    <cellStyle name="Comma 9" xfId="29"/>
    <cellStyle name="Comma 9 2" xfId="30"/>
    <cellStyle name="Hyperlink" xfId="31" builtinId="8"/>
    <cellStyle name="Normal" xfId="0" builtinId="0"/>
    <cellStyle name="Normal 11" xfId="49"/>
    <cellStyle name="Normal 18" xfId="32"/>
    <cellStyle name="Normal 18 2" xfId="33"/>
    <cellStyle name="Normal 2" xfId="34"/>
    <cellStyle name="Normal 3" xfId="35"/>
    <cellStyle name="Normal 3 2" xfId="36"/>
    <cellStyle name="Normal 5" xfId="37"/>
    <cellStyle name="Normal 5 2" xfId="38"/>
    <cellStyle name="Normal 8" xfId="39"/>
    <cellStyle name="Normal 8 2" xfId="40"/>
    <cellStyle name="Normal_D._Sprawozdanie_2006" xfId="41"/>
    <cellStyle name="Normal_GI Quarterly Performance Publication Template v1.1" xfId="42"/>
    <cellStyle name="Normal_Market_Trends tables 300902" xfId="43"/>
    <cellStyle name="Normalny_A_Informacje o zakładach ubezpieczeń 2_03" xfId="44"/>
    <cellStyle name="Percent" xfId="45" builtinId="5"/>
    <cellStyle name="Percent 2" xfId="46"/>
    <cellStyle name="Percent 2 2" xfId="47"/>
    <cellStyle name="Percent 3"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1499528.9614456806</c:v>
                </c:pt>
                <c:pt idx="1">
                  <c:v>1486273.6738913031</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38779003.133050792</c:v>
                </c:pt>
                <c:pt idx="1">
                  <c:v>34207353.690588459</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9</a:t>
                </a:r>
                <a:r>
                  <a:rPr lang="sq-AL"/>
                  <a:t>                        20</a:t>
                </a:r>
                <a:r>
                  <a:rPr lang="en-US"/>
                  <a:t>20</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320906.21999999997</c:v>
                </c:pt>
                <c:pt idx="1">
                  <c:v>258105.49</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18382428.399999995</c:v>
                </c:pt>
                <c:pt idx="1">
                  <c:v>17407664.869999997</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9</a:t>
                </a:r>
                <a:r>
                  <a:rPr lang="sq-AL"/>
                  <a:t>                              20</a:t>
                </a:r>
                <a:r>
                  <a:rPr lang="en-US"/>
                  <a:t>20</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Qershor / June</c:v>
                </c:pt>
                <c:pt idx="1">
                  <c:v>Korrik / July</c:v>
                </c:pt>
                <c:pt idx="2">
                  <c:v>Gusht / August</c:v>
                </c:pt>
                <c:pt idx="3">
                  <c:v>Shtator / September</c:v>
                </c:pt>
                <c:pt idx="4">
                  <c:v>Tetor / October</c:v>
                </c:pt>
                <c:pt idx="5">
                  <c:v>Nëntor / November</c:v>
                </c:pt>
                <c:pt idx="6">
                  <c:v>Dhjetor / December</c:v>
                </c:pt>
                <c:pt idx="7">
                  <c:v>Janar / January</c:v>
                </c:pt>
                <c:pt idx="8">
                  <c:v>Shkurt / February</c:v>
                </c:pt>
                <c:pt idx="9">
                  <c:v>Mars / March</c:v>
                </c:pt>
                <c:pt idx="10">
                  <c:v>Prill / April</c:v>
                </c:pt>
                <c:pt idx="11">
                  <c:v>Maj / May</c:v>
                </c:pt>
              </c:strCache>
            </c:strRef>
          </c:cat>
          <c:val>
            <c:numRef>
              <c:f>'F24'!$B$8:$M$8</c:f>
              <c:numCache>
                <c:formatCode>_-* #,##0_-;\-* #,##0_-;_-* "-"??_-;_-@_-</c:formatCode>
                <c:ptCount val="12"/>
                <c:pt idx="0">
                  <c:v>29315</c:v>
                </c:pt>
                <c:pt idx="1">
                  <c:v>38399</c:v>
                </c:pt>
                <c:pt idx="2">
                  <c:v>34004</c:v>
                </c:pt>
                <c:pt idx="3">
                  <c:v>28501</c:v>
                </c:pt>
                <c:pt idx="4">
                  <c:v>30396</c:v>
                </c:pt>
                <c:pt idx="5">
                  <c:v>28673</c:v>
                </c:pt>
                <c:pt idx="6">
                  <c:v>28717</c:v>
                </c:pt>
                <c:pt idx="7">
                  <c:v>25287</c:v>
                </c:pt>
                <c:pt idx="8">
                  <c:v>30002</c:v>
                </c:pt>
                <c:pt idx="9">
                  <c:v>17400</c:v>
                </c:pt>
                <c:pt idx="10">
                  <c:v>13523</c:v>
                </c:pt>
                <c:pt idx="11">
                  <c:v>30214</c:v>
                </c:pt>
              </c:numCache>
            </c:numRef>
          </c:val>
          <c:extLst>
            <c:ext xmlns:c16="http://schemas.microsoft.com/office/drawing/2014/chart" uri="{C3380CC4-5D6E-409C-BE32-E72D297353CC}">
              <c16:uniqueId val="{00000000-8336-4337-A20C-A40CEF62CE78}"/>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8336-4337-A20C-A40CEF62CE78}"/>
              </c:ext>
            </c:extLst>
          </c:dPt>
          <c:dPt>
            <c:idx val="1"/>
            <c:bubble3D val="0"/>
            <c:extLst>
              <c:ext xmlns:c16="http://schemas.microsoft.com/office/drawing/2014/chart" uri="{C3380CC4-5D6E-409C-BE32-E72D297353CC}">
                <c16:uniqueId val="{00000004-8336-4337-A20C-A40CEF62CE78}"/>
              </c:ext>
            </c:extLst>
          </c:dPt>
          <c:dPt>
            <c:idx val="2"/>
            <c:bubble3D val="0"/>
            <c:extLst>
              <c:ext xmlns:c16="http://schemas.microsoft.com/office/drawing/2014/chart" uri="{C3380CC4-5D6E-409C-BE32-E72D297353CC}">
                <c16:uniqueId val="{00000006-8336-4337-A20C-A40CEF62CE78}"/>
              </c:ext>
            </c:extLst>
          </c:dPt>
          <c:dPt>
            <c:idx val="3"/>
            <c:bubble3D val="0"/>
            <c:extLst>
              <c:ext xmlns:c16="http://schemas.microsoft.com/office/drawing/2014/chart" uri="{C3380CC4-5D6E-409C-BE32-E72D297353CC}">
                <c16:uniqueId val="{00000008-8336-4337-A20C-A40CEF62CE78}"/>
              </c:ext>
            </c:extLst>
          </c:dPt>
          <c:dPt>
            <c:idx val="4"/>
            <c:bubble3D val="0"/>
            <c:extLst>
              <c:ext xmlns:c16="http://schemas.microsoft.com/office/drawing/2014/chart" uri="{C3380CC4-5D6E-409C-BE32-E72D297353CC}">
                <c16:uniqueId val="{0000000A-8336-4337-A20C-A40CEF62CE78}"/>
              </c:ext>
            </c:extLst>
          </c:dPt>
          <c:dPt>
            <c:idx val="5"/>
            <c:bubble3D val="0"/>
            <c:extLst>
              <c:ext xmlns:c16="http://schemas.microsoft.com/office/drawing/2014/chart" uri="{C3380CC4-5D6E-409C-BE32-E72D297353CC}">
                <c16:uniqueId val="{0000000C-8336-4337-A20C-A40CEF62CE78}"/>
              </c:ext>
            </c:extLst>
          </c:dPt>
          <c:dPt>
            <c:idx val="6"/>
            <c:bubble3D val="0"/>
            <c:extLst>
              <c:ext xmlns:c16="http://schemas.microsoft.com/office/drawing/2014/chart" uri="{C3380CC4-5D6E-409C-BE32-E72D297353CC}">
                <c16:uniqueId val="{0000000E-8336-4337-A20C-A40CEF62CE78}"/>
              </c:ext>
            </c:extLst>
          </c:dPt>
          <c:dPt>
            <c:idx val="7"/>
            <c:bubble3D val="0"/>
            <c:extLst>
              <c:ext xmlns:c16="http://schemas.microsoft.com/office/drawing/2014/chart" uri="{C3380CC4-5D6E-409C-BE32-E72D297353CC}">
                <c16:uniqueId val="{00000010-8336-4337-A20C-A40CEF62CE78}"/>
              </c:ext>
            </c:extLst>
          </c:dPt>
          <c:dPt>
            <c:idx val="8"/>
            <c:bubble3D val="0"/>
            <c:extLst>
              <c:ext xmlns:c16="http://schemas.microsoft.com/office/drawing/2014/chart" uri="{C3380CC4-5D6E-409C-BE32-E72D297353CC}">
                <c16:uniqueId val="{00000012-8336-4337-A20C-A40CEF62CE78}"/>
              </c:ext>
            </c:extLst>
          </c:dPt>
          <c:dPt>
            <c:idx val="9"/>
            <c:bubble3D val="0"/>
            <c:extLst>
              <c:ext xmlns:c16="http://schemas.microsoft.com/office/drawing/2014/chart" uri="{C3380CC4-5D6E-409C-BE32-E72D297353CC}">
                <c16:uniqueId val="{00000014-8336-4337-A20C-A40CEF62CE78}"/>
              </c:ext>
            </c:extLst>
          </c:dPt>
          <c:dPt>
            <c:idx val="10"/>
            <c:bubble3D val="0"/>
            <c:extLst>
              <c:ext xmlns:c16="http://schemas.microsoft.com/office/drawing/2014/chart" uri="{C3380CC4-5D6E-409C-BE32-E72D297353CC}">
                <c16:uniqueId val="{00000016-8336-4337-A20C-A40CEF62CE78}"/>
              </c:ext>
            </c:extLst>
          </c:dPt>
          <c:dPt>
            <c:idx val="11"/>
            <c:bubble3D val="0"/>
            <c:extLst>
              <c:ext xmlns:c16="http://schemas.microsoft.com/office/drawing/2014/chart" uri="{C3380CC4-5D6E-409C-BE32-E72D297353CC}">
                <c16:uniqueId val="{00000018-8336-4337-A20C-A40CEF62CE78}"/>
              </c:ext>
            </c:extLst>
          </c:dPt>
          <c:val>
            <c:numRef>
              <c:f>'F24'!$B$9:$M$9</c:f>
              <c:numCache>
                <c:formatCode>#,##0.00_);[Red]\(#,##0.00\)</c:formatCode>
                <c:ptCount val="12"/>
                <c:pt idx="0">
                  <c:v>0</c:v>
                </c:pt>
                <c:pt idx="1">
                  <c:v>30.987549036329519</c:v>
                </c:pt>
                <c:pt idx="2">
                  <c:v>-11.445610562775077</c:v>
                </c:pt>
                <c:pt idx="3">
                  <c:v>-16.183390189389478</c:v>
                </c:pt>
                <c:pt idx="4">
                  <c:v>6.6488895126486813</c:v>
                </c:pt>
                <c:pt idx="5">
                  <c:v>-5.668509014343992</c:v>
                </c:pt>
                <c:pt idx="6">
                  <c:v>0.15345446936141371</c:v>
                </c:pt>
                <c:pt idx="7">
                  <c:v>-11.944144583347837</c:v>
                </c:pt>
                <c:pt idx="8">
                  <c:v>18.645944556491468</c:v>
                </c:pt>
                <c:pt idx="9">
                  <c:v>-42.003866408906077</c:v>
                </c:pt>
                <c:pt idx="10">
                  <c:v>-22.281609195402297</c:v>
                </c:pt>
                <c:pt idx="11">
                  <c:v>123.42675441839827</c:v>
                </c:pt>
              </c:numCache>
            </c:numRef>
          </c:val>
          <c:smooth val="0"/>
          <c:extLst>
            <c:ext xmlns:c16="http://schemas.microsoft.com/office/drawing/2014/chart" uri="{C3380CC4-5D6E-409C-BE32-E72D297353CC}">
              <c16:uniqueId val="{00000019-8336-4337-A20C-A40CEF62CE78}"/>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152122408056652"/>
          <c:h val="0.53666595300965025"/>
        </c:manualLayout>
      </c:layout>
      <c:barChart>
        <c:barDir val="col"/>
        <c:grouping val="clustered"/>
        <c:varyColors val="0"/>
        <c:ser>
          <c:idx val="0"/>
          <c:order val="0"/>
          <c:tx>
            <c:strRef>
              <c:f>'F24'!$A$10</c:f>
              <c:strCache>
                <c:ptCount val="1"/>
                <c:pt idx="0">
                  <c:v>Primet e shkruara bruto         Gross written premiums</c:v>
                </c:pt>
              </c:strCache>
            </c:strRef>
          </c:tx>
          <c:spPr>
            <a:solidFill>
              <a:schemeClr val="tx2">
                <a:lumMod val="60000"/>
                <a:lumOff val="40000"/>
              </a:schemeClr>
            </a:solidFill>
            <a:ln w="12700">
              <a:solidFill>
                <a:srgbClr val="FFFFFF"/>
              </a:solidFill>
              <a:prstDash val="solid"/>
            </a:ln>
          </c:spPr>
          <c:invertIfNegative val="0"/>
          <c:cat>
            <c:strRef>
              <c:f>'F24'!$B$6:$M$7</c:f>
              <c:strCache>
                <c:ptCount val="12"/>
                <c:pt idx="0">
                  <c:v>Qershor / June</c:v>
                </c:pt>
                <c:pt idx="1">
                  <c:v>Korrik / July</c:v>
                </c:pt>
                <c:pt idx="2">
                  <c:v>Gusht / August</c:v>
                </c:pt>
                <c:pt idx="3">
                  <c:v>Shtator / September</c:v>
                </c:pt>
                <c:pt idx="4">
                  <c:v>Tetor / October</c:v>
                </c:pt>
                <c:pt idx="5">
                  <c:v>Nëntor / November</c:v>
                </c:pt>
                <c:pt idx="6">
                  <c:v>Dhjetor / December</c:v>
                </c:pt>
                <c:pt idx="7">
                  <c:v>Janar / January</c:v>
                </c:pt>
                <c:pt idx="8">
                  <c:v>Shkurt / February</c:v>
                </c:pt>
                <c:pt idx="9">
                  <c:v>Mars / March</c:v>
                </c:pt>
                <c:pt idx="10">
                  <c:v>Prill / April</c:v>
                </c:pt>
                <c:pt idx="11">
                  <c:v>Maj / May</c:v>
                </c:pt>
              </c:strCache>
            </c:strRef>
          </c:cat>
          <c:val>
            <c:numRef>
              <c:f>'F24'!$B$10:$M$10</c:f>
              <c:numCache>
                <c:formatCode>_-* #,##0_-;\-* #,##0_-;_-* "-"??_-;_-@_-</c:formatCode>
                <c:ptCount val="12"/>
                <c:pt idx="0">
                  <c:v>3756694.61</c:v>
                </c:pt>
                <c:pt idx="1">
                  <c:v>4801743.13</c:v>
                </c:pt>
                <c:pt idx="2">
                  <c:v>4194434.28</c:v>
                </c:pt>
                <c:pt idx="3">
                  <c:v>3656900.4569999999</c:v>
                </c:pt>
                <c:pt idx="4">
                  <c:v>3829363.9127000002</c:v>
                </c:pt>
                <c:pt idx="5">
                  <c:v>3765833.19</c:v>
                </c:pt>
                <c:pt idx="6">
                  <c:v>4320997.57</c:v>
                </c:pt>
                <c:pt idx="7">
                  <c:v>3750318.31</c:v>
                </c:pt>
                <c:pt idx="8">
                  <c:v>4257244</c:v>
                </c:pt>
                <c:pt idx="9">
                  <c:v>2692696.46</c:v>
                </c:pt>
                <c:pt idx="10">
                  <c:v>2001706.01</c:v>
                </c:pt>
                <c:pt idx="11">
                  <c:v>4482600.41</c:v>
                </c:pt>
              </c:numCache>
            </c:numRef>
          </c:val>
          <c:extLst>
            <c:ext xmlns:c16="http://schemas.microsoft.com/office/drawing/2014/chart" uri="{C3380CC4-5D6E-409C-BE32-E72D297353CC}">
              <c16:uniqueId val="{00000000-4398-4ED9-85DE-070B744C9EEC}"/>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1"/>
          <c:tx>
            <c:strRef>
              <c:f>'F24'!$A$11</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4398-4ED9-85DE-070B744C9EEC}"/>
              </c:ext>
            </c:extLst>
          </c:dPt>
          <c:dPt>
            <c:idx val="1"/>
            <c:bubble3D val="0"/>
            <c:extLst>
              <c:ext xmlns:c16="http://schemas.microsoft.com/office/drawing/2014/chart" uri="{C3380CC4-5D6E-409C-BE32-E72D297353CC}">
                <c16:uniqueId val="{00000004-4398-4ED9-85DE-070B744C9EEC}"/>
              </c:ext>
            </c:extLst>
          </c:dPt>
          <c:dPt>
            <c:idx val="2"/>
            <c:bubble3D val="0"/>
            <c:extLst>
              <c:ext xmlns:c16="http://schemas.microsoft.com/office/drawing/2014/chart" uri="{C3380CC4-5D6E-409C-BE32-E72D297353CC}">
                <c16:uniqueId val="{00000006-4398-4ED9-85DE-070B744C9EEC}"/>
              </c:ext>
            </c:extLst>
          </c:dPt>
          <c:dPt>
            <c:idx val="3"/>
            <c:bubble3D val="0"/>
            <c:extLst>
              <c:ext xmlns:c16="http://schemas.microsoft.com/office/drawing/2014/chart" uri="{C3380CC4-5D6E-409C-BE32-E72D297353CC}">
                <c16:uniqueId val="{00000008-4398-4ED9-85DE-070B744C9EEC}"/>
              </c:ext>
            </c:extLst>
          </c:dPt>
          <c:dPt>
            <c:idx val="4"/>
            <c:bubble3D val="0"/>
            <c:extLst>
              <c:ext xmlns:c16="http://schemas.microsoft.com/office/drawing/2014/chart" uri="{C3380CC4-5D6E-409C-BE32-E72D297353CC}">
                <c16:uniqueId val="{0000000A-4398-4ED9-85DE-070B744C9EEC}"/>
              </c:ext>
            </c:extLst>
          </c:dPt>
          <c:dPt>
            <c:idx val="5"/>
            <c:bubble3D val="0"/>
            <c:extLst>
              <c:ext xmlns:c16="http://schemas.microsoft.com/office/drawing/2014/chart" uri="{C3380CC4-5D6E-409C-BE32-E72D297353CC}">
                <c16:uniqueId val="{0000000C-4398-4ED9-85DE-070B744C9EEC}"/>
              </c:ext>
            </c:extLst>
          </c:dPt>
          <c:dPt>
            <c:idx val="6"/>
            <c:bubble3D val="0"/>
            <c:extLst>
              <c:ext xmlns:c16="http://schemas.microsoft.com/office/drawing/2014/chart" uri="{C3380CC4-5D6E-409C-BE32-E72D297353CC}">
                <c16:uniqueId val="{0000000E-4398-4ED9-85DE-070B744C9EEC}"/>
              </c:ext>
            </c:extLst>
          </c:dPt>
          <c:dPt>
            <c:idx val="7"/>
            <c:bubble3D val="0"/>
            <c:extLst>
              <c:ext xmlns:c16="http://schemas.microsoft.com/office/drawing/2014/chart" uri="{C3380CC4-5D6E-409C-BE32-E72D297353CC}">
                <c16:uniqueId val="{00000010-4398-4ED9-85DE-070B744C9EEC}"/>
              </c:ext>
            </c:extLst>
          </c:dPt>
          <c:dPt>
            <c:idx val="8"/>
            <c:bubble3D val="0"/>
            <c:extLst>
              <c:ext xmlns:c16="http://schemas.microsoft.com/office/drawing/2014/chart" uri="{C3380CC4-5D6E-409C-BE32-E72D297353CC}">
                <c16:uniqueId val="{00000012-4398-4ED9-85DE-070B744C9EEC}"/>
              </c:ext>
            </c:extLst>
          </c:dPt>
          <c:dPt>
            <c:idx val="9"/>
            <c:bubble3D val="0"/>
            <c:extLst>
              <c:ext xmlns:c16="http://schemas.microsoft.com/office/drawing/2014/chart" uri="{C3380CC4-5D6E-409C-BE32-E72D297353CC}">
                <c16:uniqueId val="{00000014-4398-4ED9-85DE-070B744C9EEC}"/>
              </c:ext>
            </c:extLst>
          </c:dPt>
          <c:dPt>
            <c:idx val="10"/>
            <c:bubble3D val="0"/>
            <c:extLst>
              <c:ext xmlns:c16="http://schemas.microsoft.com/office/drawing/2014/chart" uri="{C3380CC4-5D6E-409C-BE32-E72D297353CC}">
                <c16:uniqueId val="{00000016-4398-4ED9-85DE-070B744C9EEC}"/>
              </c:ext>
            </c:extLst>
          </c:dPt>
          <c:dPt>
            <c:idx val="11"/>
            <c:bubble3D val="0"/>
            <c:extLst>
              <c:ext xmlns:c16="http://schemas.microsoft.com/office/drawing/2014/chart" uri="{C3380CC4-5D6E-409C-BE32-E72D297353CC}">
                <c16:uniqueId val="{00000018-4398-4ED9-85DE-070B744C9EEC}"/>
              </c:ext>
            </c:extLst>
          </c:dPt>
          <c:val>
            <c:numRef>
              <c:f>'F24'!$B$11:$M$11</c:f>
              <c:numCache>
                <c:formatCode>#,##0.00_);[Red]\(#,##0.00\)</c:formatCode>
                <c:ptCount val="12"/>
                <c:pt idx="0">
                  <c:v>0</c:v>
                </c:pt>
                <c:pt idx="1">
                  <c:v>27.818298490864013</c:v>
                </c:pt>
                <c:pt idx="2">
                  <c:v>-12.647674678924348</c:v>
                </c:pt>
                <c:pt idx="3">
                  <c:v>-12.815406968302778</c:v>
                </c:pt>
                <c:pt idx="4">
                  <c:v>4.7161102066607397</c:v>
                </c:pt>
                <c:pt idx="5">
                  <c:v>-1.6590411396864679</c:v>
                </c:pt>
                <c:pt idx="6">
                  <c:v>14.742139441391465</c:v>
                </c:pt>
                <c:pt idx="7">
                  <c:v>-13.207118281253749</c:v>
                </c:pt>
                <c:pt idx="8">
                  <c:v>13.516871051940127</c:v>
                </c:pt>
                <c:pt idx="9">
                  <c:v>-36.750243584816843</c:v>
                </c:pt>
                <c:pt idx="10">
                  <c:v>-25.661654043248529</c:v>
                </c:pt>
                <c:pt idx="11">
                  <c:v>123.93899941380502</c:v>
                </c:pt>
              </c:numCache>
            </c:numRef>
          </c:val>
          <c:smooth val="0"/>
          <c:extLst>
            <c:ext xmlns:c16="http://schemas.microsoft.com/office/drawing/2014/chart" uri="{C3380CC4-5D6E-409C-BE32-E72D297353CC}">
              <c16:uniqueId val="{00000019-4398-4ED9-85DE-070B744C9EEC}"/>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77"/>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666750</xdr:colOff>
      <xdr:row>43</xdr:row>
      <xdr:rowOff>57150</xdr:rowOff>
    </xdr:from>
    <xdr:to>
      <xdr:col>5</xdr:col>
      <xdr:colOff>476250</xdr:colOff>
      <xdr:row>56</xdr:row>
      <xdr:rowOff>19050</xdr:rowOff>
    </xdr:to>
    <xdr:graphicFrame macro="">
      <xdr:nvGraphicFramePr>
        <xdr:cNvPr id="592833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209548</xdr:colOff>
      <xdr:row>16</xdr:row>
      <xdr:rowOff>123824</xdr:rowOff>
    </xdr:from>
    <xdr:to>
      <xdr:col>3</xdr:col>
      <xdr:colOff>874568</xdr:colOff>
      <xdr:row>39</xdr:row>
      <xdr:rowOff>120315</xdr:rowOff>
    </xdr:to>
    <xdr:graphicFrame macro="">
      <xdr:nvGraphicFramePr>
        <xdr:cNvPr id="3887717" name="Chart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580160</xdr:colOff>
      <xdr:row>16</xdr:row>
      <xdr:rowOff>79664</xdr:rowOff>
    </xdr:from>
    <xdr:to>
      <xdr:col>8</xdr:col>
      <xdr:colOff>649432</xdr:colOff>
      <xdr:row>39</xdr:row>
      <xdr:rowOff>136814</xdr:rowOff>
    </xdr:to>
    <xdr:graphicFrame macro="">
      <xdr:nvGraphicFramePr>
        <xdr:cNvPr id="3887718" name="Chart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http://www.bqk-kos.org/" TargetMode="External"/><Relationship Id="rId1" Type="http://schemas.openxmlformats.org/officeDocument/2006/relationships/printerSettings" Target="../printerSettings/printerSettings2.bin"/><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
  <sheetViews>
    <sheetView workbookViewId="0"/>
  </sheetViews>
  <sheetFormatPr defaultRowHeight="12.75"/>
  <sheetData>
    <row r="1" spans="1:2">
      <c r="A1">
        <v>0</v>
      </c>
      <c r="B1" t="s">
        <v>7</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9"/>
  <sheetViews>
    <sheetView zoomScaleNormal="100" workbookViewId="0">
      <selection activeCell="D33" sqref="D33"/>
    </sheetView>
  </sheetViews>
  <sheetFormatPr defaultColWidth="9.140625" defaultRowHeight="12.75"/>
  <cols>
    <col min="1" max="1" width="2.85546875" style="215" customWidth="1"/>
    <col min="2" max="2" width="13.140625" style="215" customWidth="1"/>
    <col min="3" max="3" width="8.28515625" style="215" customWidth="1"/>
    <col min="4" max="4" width="25.140625" style="215" customWidth="1"/>
    <col min="5" max="5" width="11.85546875" style="215" customWidth="1"/>
    <col min="6" max="6" width="6.7109375" style="215" customWidth="1"/>
    <col min="7" max="7" width="9.140625" style="215"/>
    <col min="8" max="8" width="8.7109375" style="215" customWidth="1"/>
    <col min="9" max="9" width="5.85546875" style="223" hidden="1" customWidth="1"/>
    <col min="10" max="10" width="5.85546875" style="215" customWidth="1"/>
    <col min="11" max="11" width="9.140625" style="215"/>
    <col min="12" max="18" width="9.140625" style="33"/>
    <col min="19" max="19" width="9.5703125" style="33" bestFit="1" customWidth="1"/>
    <col min="20" max="16384" width="9.140625" style="33"/>
  </cols>
  <sheetData>
    <row r="1" spans="1:11" s="201" customFormat="1" ht="13.5" thickBot="1"/>
    <row r="2" spans="1:11" ht="20.25" customHeight="1" thickBot="1">
      <c r="A2" s="214"/>
      <c r="B2" s="214"/>
      <c r="C2" s="214"/>
      <c r="D2" s="507" t="s">
        <v>355</v>
      </c>
      <c r="E2" s="507"/>
      <c r="F2" s="507"/>
      <c r="G2" s="507"/>
      <c r="H2" s="507"/>
      <c r="I2" s="507"/>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5.75">
      <c r="A5" s="33"/>
      <c r="B5" s="405" t="s">
        <v>106</v>
      </c>
      <c r="C5" s="405"/>
      <c r="D5" s="405"/>
      <c r="E5" s="405"/>
      <c r="F5" s="216"/>
      <c r="G5" s="217"/>
      <c r="H5" s="33"/>
      <c r="I5" s="33"/>
      <c r="J5" s="33"/>
      <c r="K5" s="33"/>
    </row>
    <row r="6" spans="1:11" ht="27.75" customHeight="1">
      <c r="A6" s="33"/>
      <c r="B6" s="216"/>
      <c r="C6" s="216"/>
      <c r="D6" s="216"/>
      <c r="E6" s="216"/>
      <c r="F6" s="216"/>
      <c r="G6" s="217"/>
      <c r="H6" s="33"/>
      <c r="I6" s="33"/>
      <c r="J6" s="33"/>
      <c r="K6" s="33"/>
    </row>
    <row r="7" spans="1:11" ht="24" customHeight="1">
      <c r="A7" s="218"/>
      <c r="B7" s="218" t="s">
        <v>243</v>
      </c>
      <c r="C7" s="219"/>
      <c r="D7" s="219"/>
      <c r="E7" s="33"/>
      <c r="F7" s="218"/>
      <c r="G7" s="219"/>
      <c r="H7" s="219"/>
      <c r="I7" s="219"/>
      <c r="J7" s="33"/>
      <c r="K7" s="201"/>
    </row>
    <row r="8" spans="1:11" ht="6" customHeight="1">
      <c r="A8" s="218"/>
      <c r="B8" s="218"/>
      <c r="C8" s="219"/>
      <c r="D8" s="219"/>
      <c r="E8" s="33"/>
      <c r="F8" s="218"/>
      <c r="G8" s="219"/>
      <c r="H8" s="219"/>
      <c r="I8" s="219"/>
      <c r="J8" s="33"/>
      <c r="K8" s="201"/>
    </row>
    <row r="9" spans="1:11" ht="25.5" customHeight="1">
      <c r="A9" s="33"/>
      <c r="B9" s="219" t="s">
        <v>464</v>
      </c>
      <c r="C9" s="219"/>
      <c r="D9" s="219"/>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5.75">
      <c r="A12" s="220"/>
      <c r="B12" s="405" t="s">
        <v>107</v>
      </c>
      <c r="C12" s="405"/>
      <c r="D12" s="406"/>
      <c r="E12" s="33"/>
      <c r="F12" s="33"/>
      <c r="G12" s="33"/>
      <c r="H12" s="33"/>
      <c r="I12" s="33"/>
      <c r="J12" s="33"/>
      <c r="K12" s="33"/>
    </row>
    <row r="13" spans="1:11" ht="27.75" customHeight="1">
      <c r="A13" s="220"/>
      <c r="B13" s="216"/>
      <c r="C13" s="216"/>
      <c r="D13" s="33"/>
      <c r="E13" s="33"/>
      <c r="F13" s="33"/>
      <c r="G13" s="33"/>
      <c r="H13" s="33"/>
      <c r="I13" s="33"/>
      <c r="J13" s="33"/>
      <c r="K13" s="33"/>
    </row>
    <row r="14" spans="1:11" ht="22.5" customHeight="1">
      <c r="A14" s="220"/>
      <c r="B14" s="219" t="s">
        <v>67</v>
      </c>
      <c r="C14" s="219"/>
      <c r="D14" s="219"/>
      <c r="E14" s="219"/>
      <c r="F14" s="219"/>
      <c r="G14" s="33"/>
      <c r="H14" s="33"/>
      <c r="I14" s="33"/>
      <c r="J14" s="33"/>
      <c r="K14" s="33"/>
    </row>
    <row r="15" spans="1:11" ht="27" customHeight="1">
      <c r="A15" s="33"/>
      <c r="B15" s="221" t="s">
        <v>465</v>
      </c>
      <c r="C15" s="219"/>
      <c r="D15" s="219"/>
      <c r="E15" s="33"/>
      <c r="F15" s="33"/>
      <c r="G15" s="33"/>
      <c r="H15" s="33"/>
      <c r="I15" s="33"/>
      <c r="J15" s="33"/>
      <c r="K15" s="33"/>
    </row>
    <row r="16" spans="1:11" ht="27" customHeight="1">
      <c r="A16" s="33"/>
      <c r="B16" s="221"/>
      <c r="C16" s="219"/>
      <c r="D16" s="219"/>
      <c r="E16" s="33"/>
      <c r="F16" s="33"/>
      <c r="G16" s="33"/>
      <c r="H16" s="33"/>
      <c r="I16" s="33"/>
      <c r="J16" s="33"/>
      <c r="K16" s="33"/>
    </row>
    <row r="17" spans="1:11" ht="27" customHeight="1">
      <c r="A17" s="33"/>
      <c r="B17" s="221"/>
      <c r="C17" s="219"/>
      <c r="D17" s="219"/>
      <c r="E17" s="33"/>
      <c r="F17" s="33"/>
      <c r="G17" s="33"/>
      <c r="H17" s="33"/>
      <c r="I17" s="33"/>
      <c r="J17" s="33"/>
      <c r="K17" s="33"/>
    </row>
    <row r="18" spans="1:11" ht="27" customHeight="1">
      <c r="A18" s="33"/>
      <c r="B18" s="221"/>
      <c r="C18" s="219"/>
      <c r="D18" s="219"/>
      <c r="E18" s="33"/>
      <c r="F18" s="33"/>
      <c r="G18" s="33"/>
      <c r="H18" s="33"/>
      <c r="I18" s="33"/>
      <c r="J18" s="33"/>
      <c r="K18" s="33"/>
    </row>
    <row r="19" spans="1:11" ht="27" customHeight="1">
      <c r="A19" s="33"/>
      <c r="B19" s="221"/>
      <c r="C19" s="219"/>
      <c r="D19" s="219"/>
      <c r="E19" s="33"/>
      <c r="F19" s="33"/>
      <c r="G19" s="33"/>
      <c r="H19" s="33"/>
      <c r="I19" s="33"/>
      <c r="J19" s="33"/>
      <c r="K19" s="33"/>
    </row>
    <row r="20" spans="1:11" ht="27" customHeight="1">
      <c r="A20" s="33"/>
      <c r="B20" s="221"/>
      <c r="C20" s="219"/>
      <c r="D20" s="219"/>
      <c r="E20" s="33"/>
      <c r="F20" s="33"/>
      <c r="G20" s="33"/>
      <c r="H20" s="33"/>
      <c r="I20" s="33"/>
      <c r="J20" s="33"/>
      <c r="K20" s="33"/>
    </row>
    <row r="21" spans="1:11" ht="27" customHeight="1">
      <c r="A21" s="33"/>
      <c r="B21" s="221"/>
      <c r="C21" s="219"/>
      <c r="D21" s="219"/>
      <c r="E21" s="33"/>
      <c r="F21" s="33"/>
      <c r="G21" s="33"/>
      <c r="H21" s="33"/>
      <c r="I21" s="33"/>
      <c r="J21" s="33"/>
      <c r="K21" s="33"/>
    </row>
    <row r="22" spans="1:11" ht="27" customHeight="1">
      <c r="A22" s="33"/>
      <c r="B22" s="221"/>
      <c r="C22" s="219"/>
      <c r="D22" s="219"/>
      <c r="E22" s="33"/>
      <c r="F22" s="33"/>
      <c r="G22" s="33"/>
      <c r="H22" s="33"/>
      <c r="I22" s="33"/>
      <c r="J22" s="33"/>
      <c r="K22" s="33"/>
    </row>
    <row r="23" spans="1:11" ht="27" customHeight="1">
      <c r="A23" s="33"/>
      <c r="B23" s="221"/>
      <c r="C23" s="219"/>
      <c r="D23" s="219"/>
      <c r="E23" s="33"/>
      <c r="F23" s="33"/>
      <c r="G23" s="33"/>
      <c r="H23" s="33"/>
      <c r="I23" s="33"/>
      <c r="J23" s="33"/>
      <c r="K23" s="33"/>
    </row>
    <row r="24" spans="1:11" ht="27" customHeight="1">
      <c r="A24" s="33"/>
      <c r="B24" s="221"/>
      <c r="C24" s="219"/>
      <c r="D24" s="219"/>
      <c r="E24" s="33"/>
      <c r="F24" s="33"/>
      <c r="G24" s="33"/>
      <c r="H24" s="33"/>
      <c r="I24" s="33"/>
      <c r="J24" s="33"/>
      <c r="K24" s="33"/>
    </row>
    <row r="25" spans="1:11" ht="27" customHeight="1">
      <c r="A25" s="33"/>
      <c r="B25" s="221"/>
      <c r="C25" s="219"/>
      <c r="D25" s="219"/>
      <c r="E25" s="33"/>
      <c r="F25" s="33"/>
      <c r="G25" s="33"/>
      <c r="H25" s="33"/>
      <c r="I25" s="33"/>
      <c r="J25" s="33"/>
      <c r="K25" s="33"/>
    </row>
    <row r="26" spans="1:11" ht="27" customHeight="1">
      <c r="A26" s="33"/>
      <c r="B26" s="221"/>
      <c r="C26" s="219"/>
      <c r="D26" s="219"/>
      <c r="E26" s="33"/>
      <c r="F26" s="33"/>
      <c r="G26" s="33"/>
      <c r="H26" s="33"/>
      <c r="I26" s="33"/>
      <c r="J26" s="33"/>
      <c r="K26" s="33"/>
    </row>
    <row r="27" spans="1:11" ht="27" customHeight="1">
      <c r="A27" s="33"/>
      <c r="B27" s="221"/>
      <c r="C27" s="219"/>
      <c r="D27" s="219"/>
      <c r="E27" s="33"/>
      <c r="F27" s="33"/>
      <c r="G27" s="33"/>
      <c r="H27" s="33"/>
      <c r="I27" s="33"/>
      <c r="J27" s="33"/>
      <c r="K27" s="33"/>
    </row>
    <row r="28" spans="1:11" ht="27" customHeight="1">
      <c r="A28" s="33"/>
      <c r="B28" s="222" t="s">
        <v>466</v>
      </c>
      <c r="C28" s="201"/>
      <c r="D28" s="201"/>
      <c r="E28" s="33"/>
      <c r="F28" s="33"/>
      <c r="G28" s="33"/>
      <c r="H28" s="33"/>
      <c r="I28" s="33"/>
      <c r="J28" s="33"/>
      <c r="K28" s="33"/>
    </row>
    <row r="29" spans="1:11">
      <c r="A29" s="33"/>
      <c r="B29" s="222" t="s">
        <v>467</v>
      </c>
      <c r="C29" s="201"/>
      <c r="D29" s="201"/>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47625</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2"/>
  <sheetViews>
    <sheetView zoomScaleNormal="100" workbookViewId="0">
      <selection activeCell="B15" sqref="B15"/>
    </sheetView>
  </sheetViews>
  <sheetFormatPr defaultColWidth="9.140625" defaultRowHeight="15"/>
  <cols>
    <col min="1" max="1" width="10.42578125" style="38" customWidth="1"/>
    <col min="2" max="2" width="75.7109375" style="38" customWidth="1"/>
    <col min="3" max="3" width="3.28515625" style="1" customWidth="1"/>
    <col min="4" max="4" width="10.7109375" style="1" customWidth="1"/>
    <col min="5" max="5" width="75.7109375" style="37" customWidth="1"/>
    <col min="6" max="16384" width="9.140625" style="1"/>
  </cols>
  <sheetData>
    <row r="1" spans="1:5" ht="18">
      <c r="A1" s="514" t="s">
        <v>60</v>
      </c>
      <c r="B1" s="514"/>
      <c r="D1" s="513"/>
      <c r="E1" s="513"/>
    </row>
    <row r="2" spans="1:5" ht="57" customHeight="1">
      <c r="A2" s="509" t="s">
        <v>417</v>
      </c>
      <c r="B2" s="509"/>
      <c r="D2" s="511"/>
      <c r="E2" s="511"/>
    </row>
    <row r="3" spans="1:5" ht="16.5" customHeight="1">
      <c r="A3" s="508" t="s">
        <v>6</v>
      </c>
      <c r="B3" s="508"/>
      <c r="D3" s="513"/>
      <c r="E3" s="513"/>
    </row>
    <row r="4" spans="1:5" ht="62.25" customHeight="1">
      <c r="A4" s="515" t="s">
        <v>292</v>
      </c>
      <c r="B4" s="516"/>
      <c r="D4" s="511"/>
      <c r="E4" s="511"/>
    </row>
    <row r="5" spans="1:5" ht="18.75" customHeight="1">
      <c r="A5" s="45"/>
      <c r="B5" s="45"/>
      <c r="D5" s="34"/>
      <c r="E5" s="34"/>
    </row>
    <row r="6" spans="1:5" ht="14.25" customHeight="1">
      <c r="A6" s="508" t="s">
        <v>100</v>
      </c>
      <c r="B6" s="518"/>
      <c r="C6" s="193"/>
      <c r="D6" s="517"/>
      <c r="E6" s="513"/>
    </row>
    <row r="7" spans="1:5" ht="15.75" customHeight="1">
      <c r="A7" s="509" t="s">
        <v>104</v>
      </c>
      <c r="B7" s="512"/>
      <c r="C7" s="193"/>
      <c r="D7" s="510"/>
      <c r="E7" s="511"/>
    </row>
    <row r="8" spans="1:5" ht="2.25" customHeight="1">
      <c r="A8" s="45"/>
      <c r="B8" s="194"/>
      <c r="C8" s="193"/>
      <c r="D8" s="195"/>
      <c r="E8" s="35"/>
    </row>
    <row r="9" spans="1:5" ht="14.25" customHeight="1">
      <c r="A9" s="508" t="s">
        <v>61</v>
      </c>
      <c r="B9" s="518"/>
      <c r="C9" s="193"/>
      <c r="D9" s="517"/>
      <c r="E9" s="513"/>
    </row>
    <row r="10" spans="1:5" ht="11.25" customHeight="1">
      <c r="A10" s="509" t="s">
        <v>62</v>
      </c>
      <c r="B10" s="512"/>
      <c r="C10" s="193"/>
      <c r="D10" s="510"/>
      <c r="E10" s="511"/>
    </row>
    <row r="11" spans="1:5" ht="4.5" customHeight="1">
      <c r="A11" s="46"/>
      <c r="B11" s="196"/>
      <c r="C11" s="193"/>
      <c r="D11" s="197"/>
      <c r="E11" s="36"/>
    </row>
    <row r="12" spans="1:5" ht="12.75" customHeight="1">
      <c r="A12" s="44" t="s">
        <v>3</v>
      </c>
      <c r="B12" s="212" t="s">
        <v>293</v>
      </c>
      <c r="C12" s="197"/>
      <c r="D12" s="198"/>
      <c r="E12" s="41"/>
    </row>
    <row r="13" spans="1:5" ht="4.5" customHeight="1">
      <c r="A13" s="46"/>
      <c r="B13" s="196"/>
      <c r="C13" s="193"/>
      <c r="D13" s="199"/>
    </row>
    <row r="14" spans="1:5" ht="12" customHeight="1">
      <c r="A14" s="44" t="s">
        <v>63</v>
      </c>
      <c r="B14" s="509" t="s">
        <v>418</v>
      </c>
      <c r="C14" s="512"/>
      <c r="D14" s="198"/>
      <c r="E14" s="1"/>
    </row>
    <row r="15" spans="1:5" ht="13.5" customHeight="1">
      <c r="A15" s="46"/>
      <c r="B15" s="46" t="s">
        <v>294</v>
      </c>
      <c r="C15" s="165"/>
      <c r="E15" s="38"/>
    </row>
    <row r="16" spans="1:5" ht="13.5" customHeight="1">
      <c r="A16" s="46"/>
      <c r="B16" s="46" t="s">
        <v>295</v>
      </c>
      <c r="C16" s="165"/>
      <c r="E16" s="38"/>
    </row>
    <row r="17" spans="1:11" ht="15.75" customHeight="1">
      <c r="A17" s="508" t="s">
        <v>0</v>
      </c>
      <c r="B17" s="508"/>
    </row>
    <row r="18" spans="1:11" ht="46.5" customHeight="1">
      <c r="A18" s="509" t="s">
        <v>296</v>
      </c>
      <c r="B18" s="509"/>
    </row>
    <row r="19" spans="1:11" ht="27" customHeight="1">
      <c r="A19" s="509" t="s">
        <v>419</v>
      </c>
      <c r="B19" s="509"/>
      <c r="E19" s="39"/>
    </row>
    <row r="20" spans="1:11" ht="15.75">
      <c r="A20" s="508" t="s">
        <v>6</v>
      </c>
      <c r="B20" s="508"/>
    </row>
    <row r="21" spans="1:11" ht="45.75" customHeight="1">
      <c r="A21" s="509" t="s">
        <v>297</v>
      </c>
      <c r="B21" s="509"/>
    </row>
    <row r="22" spans="1:11" ht="3" customHeight="1">
      <c r="A22" s="47"/>
      <c r="B22" s="47"/>
      <c r="E22" s="42"/>
    </row>
    <row r="23" spans="1:11" ht="15.75">
      <c r="A23" s="508" t="s">
        <v>5</v>
      </c>
      <c r="B23" s="508"/>
    </row>
    <row r="24" spans="1:11">
      <c r="A24" s="509" t="s">
        <v>105</v>
      </c>
      <c r="B24" s="509"/>
    </row>
    <row r="25" spans="1:11" ht="3" customHeight="1">
      <c r="A25" s="48"/>
      <c r="B25" s="48"/>
    </row>
    <row r="26" spans="1:11" ht="12.75" customHeight="1">
      <c r="A26" s="508" t="s">
        <v>1</v>
      </c>
      <c r="B26" s="508"/>
      <c r="C26" s="40"/>
      <c r="F26" s="40"/>
      <c r="G26" s="40"/>
      <c r="H26" s="40"/>
      <c r="I26" s="40"/>
      <c r="J26" s="40"/>
      <c r="K26" s="40"/>
    </row>
    <row r="27" spans="1:11" ht="13.5" customHeight="1">
      <c r="A27" s="509" t="s">
        <v>2</v>
      </c>
      <c r="B27" s="509"/>
      <c r="C27" s="40"/>
      <c r="F27" s="40"/>
      <c r="G27" s="40"/>
      <c r="H27" s="40"/>
      <c r="I27" s="40"/>
      <c r="J27" s="40"/>
      <c r="K27" s="40"/>
    </row>
    <row r="28" spans="1:11" ht="8.25" customHeight="1">
      <c r="A28" s="49"/>
      <c r="B28" s="49"/>
    </row>
    <row r="29" spans="1:11">
      <c r="A29" s="44" t="s">
        <v>3</v>
      </c>
      <c r="B29" s="212" t="s">
        <v>293</v>
      </c>
    </row>
    <row r="30" spans="1:11" ht="15.75">
      <c r="A30" s="46"/>
      <c r="B30" s="196"/>
    </row>
    <row r="31" spans="1:11">
      <c r="A31" s="44" t="s">
        <v>63</v>
      </c>
      <c r="B31" s="509" t="s">
        <v>414</v>
      </c>
      <c r="C31" s="512"/>
    </row>
    <row r="32" spans="1:11" ht="15" customHeight="1">
      <c r="A32" s="46"/>
      <c r="B32" s="46" t="s">
        <v>294</v>
      </c>
    </row>
    <row r="33" spans="1:2" ht="15.75">
      <c r="A33" s="46"/>
      <c r="B33" s="46" t="s">
        <v>295</v>
      </c>
    </row>
    <row r="37" spans="1:2">
      <c r="B37" s="44"/>
    </row>
    <row r="41" spans="1:2" ht="14.25" customHeight="1"/>
    <row r="42" spans="1:2" ht="31.5" customHeight="1">
      <c r="B42"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B31:C31"/>
    <mergeCell ref="A10:B10"/>
    <mergeCell ref="A4:B4"/>
    <mergeCell ref="D4:E4"/>
    <mergeCell ref="A27:B27"/>
    <mergeCell ref="D6:E6"/>
    <mergeCell ref="A17:B17"/>
    <mergeCell ref="A18:B18"/>
    <mergeCell ref="A6:B6"/>
    <mergeCell ref="A9:B9"/>
    <mergeCell ref="A24:B24"/>
    <mergeCell ref="A19:B19"/>
    <mergeCell ref="A26:B26"/>
    <mergeCell ref="A23:B23"/>
    <mergeCell ref="D9:E9"/>
    <mergeCell ref="A7:B7"/>
    <mergeCell ref="D1:E1"/>
    <mergeCell ref="A3:B3"/>
    <mergeCell ref="D3:E3"/>
    <mergeCell ref="A2:B2"/>
    <mergeCell ref="D2:E2"/>
    <mergeCell ref="A1:B1"/>
    <mergeCell ref="A20:B20"/>
    <mergeCell ref="A21:B21"/>
    <mergeCell ref="D10:E10"/>
    <mergeCell ref="D7:E7"/>
    <mergeCell ref="B14:C14"/>
  </mergeCells>
  <phoneticPr fontId="2" type="noConversion"/>
  <hyperlinks>
    <hyperlink ref="B12" r:id="rId2"/>
    <hyperlink ref="B29" r:id="rId3"/>
  </hyperlinks>
  <printOptions horizontalCentered="1"/>
  <pageMargins left="0.7" right="0.7" top="0.75" bottom="0.75" header="0.3" footer="0.3"/>
  <pageSetup paperSize="9" scale="90" fitToHeight="2" orientation="portrait" r:id="rId4"/>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J46"/>
  <sheetViews>
    <sheetView zoomScaleNormal="100" workbookViewId="0">
      <selection activeCell="G9" sqref="G9"/>
    </sheetView>
  </sheetViews>
  <sheetFormatPr defaultColWidth="9.140625" defaultRowHeight="12.75"/>
  <cols>
    <col min="1" max="1" width="8.7109375" style="33" customWidth="1"/>
    <col min="2" max="2" width="63.140625" style="33" customWidth="1"/>
    <col min="3" max="3" width="16.140625" style="201" customWidth="1"/>
    <col min="4" max="4" width="4.7109375" style="33" customWidth="1"/>
    <col min="5" max="5" width="5" style="33" customWidth="1"/>
    <col min="6" max="6" width="8.7109375" style="33" customWidth="1"/>
    <col min="7" max="7" width="62.42578125" style="33" customWidth="1"/>
    <col min="8" max="8" width="16.140625" style="201" customWidth="1"/>
    <col min="9" max="9" width="4.7109375" style="33" customWidth="1"/>
    <col min="10" max="16384" width="9.140625" style="33"/>
  </cols>
  <sheetData>
    <row r="2" spans="1:10" ht="21" customHeight="1">
      <c r="A2" s="204" t="s">
        <v>44</v>
      </c>
      <c r="F2" s="204" t="s">
        <v>64</v>
      </c>
    </row>
    <row r="3" spans="1:10" ht="25.5" customHeight="1">
      <c r="A3" s="43" t="s">
        <v>65</v>
      </c>
      <c r="C3" s="202" t="s">
        <v>65</v>
      </c>
      <c r="D3" s="33">
        <v>3</v>
      </c>
      <c r="F3" s="43" t="s">
        <v>4</v>
      </c>
      <c r="H3" s="202" t="s">
        <v>65</v>
      </c>
      <c r="I3" s="33">
        <v>3</v>
      </c>
      <c r="J3" s="202"/>
    </row>
    <row r="4" spans="1:10" ht="21.75" customHeight="1">
      <c r="A4" s="205" t="s">
        <v>66</v>
      </c>
      <c r="B4" s="206"/>
      <c r="C4" s="203"/>
      <c r="F4" s="205" t="s">
        <v>67</v>
      </c>
      <c r="G4" s="206"/>
      <c r="H4" s="203"/>
    </row>
    <row r="5" spans="1:10" ht="16.5" customHeight="1">
      <c r="A5" s="43" t="s">
        <v>68</v>
      </c>
      <c r="B5" s="207"/>
      <c r="C5" s="202" t="s">
        <v>69</v>
      </c>
      <c r="D5" s="33">
        <v>4</v>
      </c>
      <c r="F5" s="43" t="s">
        <v>131</v>
      </c>
      <c r="G5" s="43"/>
      <c r="H5" s="202" t="s">
        <v>420</v>
      </c>
      <c r="I5" s="33">
        <v>4</v>
      </c>
    </row>
    <row r="6" spans="1:10" ht="16.5" customHeight="1">
      <c r="A6" s="43" t="s">
        <v>108</v>
      </c>
      <c r="B6" s="43"/>
      <c r="C6" s="202" t="s">
        <v>69</v>
      </c>
      <c r="D6" s="33">
        <v>4</v>
      </c>
      <c r="F6" s="43" t="s">
        <v>148</v>
      </c>
      <c r="G6" s="43"/>
      <c r="H6" s="202" t="s">
        <v>420</v>
      </c>
      <c r="I6" s="33">
        <v>4</v>
      </c>
    </row>
    <row r="7" spans="1:10" ht="16.5" customHeight="1">
      <c r="A7" s="43" t="s">
        <v>70</v>
      </c>
      <c r="B7" s="43"/>
      <c r="C7" s="202" t="s">
        <v>69</v>
      </c>
      <c r="D7" s="33">
        <v>4</v>
      </c>
      <c r="F7" s="43" t="s">
        <v>149</v>
      </c>
      <c r="G7" s="43"/>
      <c r="H7" s="202" t="s">
        <v>420</v>
      </c>
      <c r="I7" s="33">
        <v>4</v>
      </c>
    </row>
    <row r="8" spans="1:10" ht="27.75" customHeight="1">
      <c r="A8" s="205" t="s">
        <v>72</v>
      </c>
      <c r="B8" s="206"/>
      <c r="C8" s="203"/>
      <c r="F8" s="205" t="s">
        <v>73</v>
      </c>
      <c r="G8" s="206"/>
      <c r="H8" s="203"/>
    </row>
    <row r="9" spans="1:10" ht="16.5" customHeight="1">
      <c r="A9" s="43" t="s">
        <v>144</v>
      </c>
      <c r="B9" s="43"/>
      <c r="C9" s="202" t="s">
        <v>71</v>
      </c>
      <c r="D9" s="33">
        <v>5</v>
      </c>
      <c r="F9" s="43" t="s">
        <v>114</v>
      </c>
      <c r="G9" s="43"/>
      <c r="H9" s="202" t="s">
        <v>421</v>
      </c>
      <c r="I9" s="33">
        <v>5</v>
      </c>
    </row>
    <row r="10" spans="1:10" ht="16.5" customHeight="1">
      <c r="A10" s="43" t="s">
        <v>145</v>
      </c>
      <c r="B10" s="43"/>
      <c r="C10" s="202" t="s">
        <v>74</v>
      </c>
      <c r="D10" s="33">
        <v>6</v>
      </c>
      <c r="F10" s="43" t="s">
        <v>129</v>
      </c>
      <c r="G10" s="43"/>
      <c r="H10" s="202" t="s">
        <v>422</v>
      </c>
      <c r="I10" s="33">
        <v>6</v>
      </c>
    </row>
    <row r="11" spans="1:10" ht="16.5" customHeight="1">
      <c r="A11" s="43" t="s">
        <v>108</v>
      </c>
      <c r="B11" s="43"/>
      <c r="C11" s="202" t="s">
        <v>75</v>
      </c>
      <c r="D11" s="33">
        <v>7</v>
      </c>
      <c r="F11" s="43" t="s">
        <v>148</v>
      </c>
      <c r="G11" s="43"/>
      <c r="H11" s="202" t="s">
        <v>423</v>
      </c>
      <c r="I11" s="33">
        <v>7</v>
      </c>
    </row>
    <row r="12" spans="1:10" ht="27.75" customHeight="1">
      <c r="A12" s="205" t="s">
        <v>77</v>
      </c>
      <c r="B12" s="206"/>
      <c r="C12" s="203"/>
      <c r="F12" s="205" t="s">
        <v>78</v>
      </c>
      <c r="G12" s="206"/>
      <c r="H12" s="203"/>
    </row>
    <row r="13" spans="1:10" ht="16.5" customHeight="1">
      <c r="A13" s="43" t="s">
        <v>142</v>
      </c>
      <c r="B13" s="43"/>
      <c r="C13" s="202" t="s">
        <v>76</v>
      </c>
      <c r="D13" s="33">
        <v>8</v>
      </c>
      <c r="F13" s="43" t="s">
        <v>80</v>
      </c>
      <c r="G13" s="43"/>
      <c r="H13" s="202" t="s">
        <v>424</v>
      </c>
      <c r="I13" s="33">
        <v>8</v>
      </c>
    </row>
    <row r="14" spans="1:10" ht="16.5" customHeight="1">
      <c r="A14" s="43" t="s">
        <v>304</v>
      </c>
      <c r="B14" s="43"/>
      <c r="C14" s="202" t="s">
        <v>79</v>
      </c>
      <c r="D14" s="33">
        <v>9</v>
      </c>
      <c r="F14" s="43" t="s">
        <v>140</v>
      </c>
      <c r="G14" s="43"/>
      <c r="H14" s="202" t="s">
        <v>425</v>
      </c>
      <c r="I14" s="33">
        <v>9</v>
      </c>
    </row>
    <row r="15" spans="1:10" ht="16.5" customHeight="1">
      <c r="A15" s="43" t="s">
        <v>330</v>
      </c>
      <c r="B15" s="43"/>
      <c r="C15" s="298" t="s">
        <v>81</v>
      </c>
      <c r="F15" s="43"/>
      <c r="G15" s="43"/>
      <c r="H15" s="298" t="s">
        <v>426</v>
      </c>
    </row>
    <row r="16" spans="1:10" ht="16.5" customHeight="1">
      <c r="A16" s="43" t="s">
        <v>331</v>
      </c>
      <c r="B16" s="43"/>
      <c r="C16" s="298" t="s">
        <v>82</v>
      </c>
      <c r="F16" s="43"/>
      <c r="G16" s="43"/>
      <c r="H16" s="298" t="s">
        <v>427</v>
      </c>
    </row>
    <row r="17" spans="1:9" ht="16.5" customHeight="1">
      <c r="A17" s="43" t="s">
        <v>143</v>
      </c>
      <c r="B17" s="43"/>
      <c r="C17" s="202" t="s">
        <v>83</v>
      </c>
      <c r="D17" s="33">
        <v>10</v>
      </c>
      <c r="F17" s="43" t="s">
        <v>116</v>
      </c>
      <c r="G17" s="43"/>
      <c r="H17" s="202" t="s">
        <v>428</v>
      </c>
      <c r="I17" s="33">
        <v>10</v>
      </c>
    </row>
    <row r="18" spans="1:9" ht="16.5" customHeight="1">
      <c r="A18" s="43" t="s">
        <v>305</v>
      </c>
      <c r="B18" s="43"/>
      <c r="C18" s="299" t="s">
        <v>84</v>
      </c>
      <c r="D18" s="33">
        <v>11</v>
      </c>
      <c r="F18" s="43" t="s">
        <v>117</v>
      </c>
      <c r="G18" s="43"/>
      <c r="H18" s="299" t="s">
        <v>429</v>
      </c>
      <c r="I18" s="33">
        <v>11</v>
      </c>
    </row>
    <row r="19" spans="1:9" ht="16.5" customHeight="1">
      <c r="A19" s="43" t="s">
        <v>200</v>
      </c>
      <c r="B19" s="43"/>
      <c r="C19" s="202" t="s">
        <v>85</v>
      </c>
      <c r="D19" s="33">
        <v>12</v>
      </c>
      <c r="F19" s="43" t="s">
        <v>133</v>
      </c>
      <c r="G19" s="43"/>
      <c r="H19" s="202" t="s">
        <v>430</v>
      </c>
      <c r="I19" s="33">
        <v>12</v>
      </c>
    </row>
    <row r="20" spans="1:9" ht="16.5" customHeight="1">
      <c r="A20" s="43"/>
      <c r="B20" s="43"/>
      <c r="C20" s="202"/>
      <c r="F20" s="43"/>
      <c r="G20" s="43"/>
      <c r="H20" s="202"/>
    </row>
    <row r="21" spans="1:9" ht="16.5" customHeight="1">
      <c r="A21" s="43"/>
      <c r="B21" s="43"/>
      <c r="C21" s="202"/>
      <c r="F21" s="43"/>
      <c r="G21" s="43"/>
      <c r="H21" s="202"/>
    </row>
    <row r="22" spans="1:9" ht="16.5" customHeight="1">
      <c r="A22" s="208" t="s">
        <v>306</v>
      </c>
      <c r="B22" s="43"/>
      <c r="C22" s="202"/>
      <c r="F22" s="208" t="s">
        <v>118</v>
      </c>
      <c r="G22" s="209"/>
      <c r="H22" s="202"/>
    </row>
    <row r="23" spans="1:9" ht="16.5" customHeight="1">
      <c r="A23" s="43" t="s">
        <v>201</v>
      </c>
      <c r="B23" s="43"/>
      <c r="C23" s="299" t="s">
        <v>113</v>
      </c>
      <c r="D23" s="33">
        <v>13</v>
      </c>
      <c r="F23" s="43" t="s">
        <v>130</v>
      </c>
      <c r="G23" s="43"/>
      <c r="H23" s="299" t="s">
        <v>431</v>
      </c>
      <c r="I23" s="33">
        <v>13</v>
      </c>
    </row>
    <row r="24" spans="1:9" ht="16.5" customHeight="1">
      <c r="A24" s="208"/>
      <c r="B24" s="43"/>
      <c r="C24" s="202"/>
      <c r="F24" s="43"/>
      <c r="G24" s="43"/>
      <c r="H24" s="202"/>
    </row>
    <row r="25" spans="1:9" ht="18" customHeight="1">
      <c r="A25" s="208" t="s">
        <v>307</v>
      </c>
      <c r="B25" s="209"/>
      <c r="C25" s="203"/>
      <c r="F25" s="208" t="s">
        <v>119</v>
      </c>
      <c r="G25" s="209"/>
      <c r="H25" s="203"/>
    </row>
    <row r="26" spans="1:9" ht="16.5" customHeight="1">
      <c r="A26" s="43" t="s">
        <v>144</v>
      </c>
      <c r="B26" s="43"/>
      <c r="C26" s="299" t="s">
        <v>86</v>
      </c>
      <c r="D26" s="33">
        <v>14</v>
      </c>
      <c r="F26" s="43" t="s">
        <v>131</v>
      </c>
      <c r="G26" s="43"/>
      <c r="H26" s="299" t="s">
        <v>432</v>
      </c>
      <c r="I26" s="33">
        <v>14</v>
      </c>
    </row>
    <row r="27" spans="1:9" ht="16.5" customHeight="1">
      <c r="A27" s="43" t="s">
        <v>145</v>
      </c>
      <c r="B27" s="43"/>
      <c r="C27" s="299" t="s">
        <v>87</v>
      </c>
      <c r="D27" s="33">
        <v>15</v>
      </c>
      <c r="F27" s="43" t="s">
        <v>115</v>
      </c>
      <c r="G27" s="43"/>
      <c r="H27" s="299" t="s">
        <v>433</v>
      </c>
      <c r="I27" s="33">
        <v>15</v>
      </c>
    </row>
    <row r="28" spans="1:9" ht="16.5" customHeight="1">
      <c r="A28" s="43" t="s">
        <v>202</v>
      </c>
      <c r="B28" s="43"/>
      <c r="C28" s="299" t="s">
        <v>88</v>
      </c>
      <c r="D28" s="33">
        <v>16</v>
      </c>
      <c r="F28" s="43" t="s">
        <v>134</v>
      </c>
      <c r="G28" s="43"/>
      <c r="H28" s="299" t="s">
        <v>434</v>
      </c>
      <c r="I28" s="33">
        <v>16</v>
      </c>
    </row>
    <row r="29" spans="1:9" ht="16.5" customHeight="1">
      <c r="A29" s="43" t="s">
        <v>146</v>
      </c>
      <c r="B29" s="43"/>
      <c r="C29" s="299" t="s">
        <v>89</v>
      </c>
      <c r="D29" s="33">
        <v>17</v>
      </c>
      <c r="F29" s="43" t="s">
        <v>121</v>
      </c>
      <c r="G29" s="43"/>
      <c r="H29" s="299" t="s">
        <v>435</v>
      </c>
      <c r="I29" s="33">
        <v>17</v>
      </c>
    </row>
    <row r="30" spans="1:9" ht="16.5" customHeight="1">
      <c r="A30" s="43" t="s">
        <v>308</v>
      </c>
      <c r="B30" s="43"/>
      <c r="C30" s="299" t="s">
        <v>91</v>
      </c>
      <c r="D30" s="33">
        <v>18</v>
      </c>
      <c r="F30" s="43" t="s">
        <v>120</v>
      </c>
      <c r="G30" s="43"/>
      <c r="H30" s="299" t="s">
        <v>436</v>
      </c>
      <c r="I30" s="33">
        <v>18</v>
      </c>
    </row>
    <row r="31" spans="1:9" ht="16.5" customHeight="1">
      <c r="A31" s="43" t="s">
        <v>139</v>
      </c>
      <c r="B31" s="43"/>
      <c r="C31" s="299" t="s">
        <v>93</v>
      </c>
      <c r="D31" s="33">
        <v>19</v>
      </c>
      <c r="F31" s="43" t="s">
        <v>138</v>
      </c>
      <c r="G31" s="43"/>
      <c r="H31" s="299" t="s">
        <v>437</v>
      </c>
      <c r="I31" s="33">
        <v>19</v>
      </c>
    </row>
    <row r="32" spans="1:9" ht="16.5" customHeight="1">
      <c r="A32" s="43" t="s">
        <v>147</v>
      </c>
      <c r="B32" s="43"/>
      <c r="C32" s="299" t="s">
        <v>94</v>
      </c>
      <c r="D32" s="33">
        <v>20</v>
      </c>
      <c r="F32" s="43" t="s">
        <v>90</v>
      </c>
      <c r="G32" s="43"/>
      <c r="H32" s="299" t="s">
        <v>438</v>
      </c>
      <c r="I32" s="33">
        <v>20</v>
      </c>
    </row>
    <row r="33" spans="1:9" ht="16.5" customHeight="1">
      <c r="A33" s="43" t="s">
        <v>303</v>
      </c>
      <c r="B33" s="43"/>
      <c r="C33" s="299" t="s">
        <v>95</v>
      </c>
      <c r="D33" s="33">
        <v>21</v>
      </c>
      <c r="F33" s="43" t="s">
        <v>122</v>
      </c>
      <c r="G33" s="43"/>
      <c r="H33" s="299" t="s">
        <v>439</v>
      </c>
      <c r="I33" s="33">
        <v>21</v>
      </c>
    </row>
    <row r="34" spans="1:9" ht="16.5" customHeight="1">
      <c r="A34" s="210" t="s">
        <v>92</v>
      </c>
      <c r="B34" s="43"/>
      <c r="C34" s="299" t="s">
        <v>96</v>
      </c>
      <c r="D34" s="33">
        <v>22</v>
      </c>
      <c r="F34" s="43" t="s">
        <v>109</v>
      </c>
      <c r="G34" s="43"/>
      <c r="H34" s="299" t="s">
        <v>440</v>
      </c>
      <c r="I34" s="33">
        <v>22</v>
      </c>
    </row>
    <row r="35" spans="1:9" ht="16.5" customHeight="1">
      <c r="A35" s="43" t="s">
        <v>300</v>
      </c>
      <c r="B35" s="43"/>
      <c r="C35" s="299" t="s">
        <v>97</v>
      </c>
      <c r="D35" s="33">
        <v>23</v>
      </c>
      <c r="F35" s="43" t="s">
        <v>301</v>
      </c>
      <c r="G35" s="43"/>
      <c r="H35" s="299" t="s">
        <v>441</v>
      </c>
      <c r="I35" s="33">
        <v>23</v>
      </c>
    </row>
    <row r="36" spans="1:9" ht="16.5" customHeight="1">
      <c r="A36" s="43" t="s">
        <v>298</v>
      </c>
      <c r="B36" s="43"/>
      <c r="C36" s="299" t="s">
        <v>98</v>
      </c>
      <c r="D36" s="33">
        <v>24</v>
      </c>
      <c r="F36" s="43" t="s">
        <v>299</v>
      </c>
      <c r="G36" s="43"/>
      <c r="H36" s="299" t="s">
        <v>442</v>
      </c>
      <c r="I36" s="33">
        <v>24</v>
      </c>
    </row>
    <row r="37" spans="1:9" ht="16.5" customHeight="1">
      <c r="A37" s="43" t="s">
        <v>246</v>
      </c>
      <c r="B37" s="43"/>
      <c r="C37" s="299" t="s">
        <v>127</v>
      </c>
      <c r="D37" s="33">
        <v>25</v>
      </c>
      <c r="F37" s="43" t="s">
        <v>248</v>
      </c>
      <c r="G37" s="43"/>
      <c r="H37" s="299" t="s">
        <v>443</v>
      </c>
      <c r="I37" s="33">
        <v>25</v>
      </c>
    </row>
    <row r="38" spans="1:9" ht="33.75" customHeight="1">
      <c r="A38" s="519" t="s">
        <v>302</v>
      </c>
      <c r="B38" s="519"/>
      <c r="C38" s="299" t="s">
        <v>128</v>
      </c>
      <c r="D38" s="33">
        <v>26</v>
      </c>
      <c r="F38" s="43" t="s">
        <v>247</v>
      </c>
      <c r="G38" s="43"/>
      <c r="H38" s="299" t="s">
        <v>444</v>
      </c>
      <c r="I38" s="33">
        <v>26</v>
      </c>
    </row>
    <row r="39" spans="1:9" ht="16.5" customHeight="1">
      <c r="A39" s="43"/>
      <c r="B39" s="43"/>
      <c r="C39" s="299" t="s">
        <v>332</v>
      </c>
      <c r="D39" s="33">
        <v>27</v>
      </c>
      <c r="F39" s="43" t="s">
        <v>99</v>
      </c>
      <c r="G39" s="43"/>
      <c r="H39" s="299" t="s">
        <v>445</v>
      </c>
      <c r="I39" s="33">
        <v>27</v>
      </c>
    </row>
    <row r="40" spans="1:9" ht="16.5" customHeight="1">
      <c r="A40" s="43" t="s">
        <v>309</v>
      </c>
      <c r="B40" s="43"/>
      <c r="C40" s="299" t="s">
        <v>333</v>
      </c>
      <c r="D40" s="33">
        <v>28</v>
      </c>
      <c r="F40" s="43" t="s">
        <v>132</v>
      </c>
      <c r="G40" s="43"/>
      <c r="H40" s="299" t="s">
        <v>446</v>
      </c>
      <c r="I40" s="33">
        <v>28</v>
      </c>
    </row>
    <row r="41" spans="1:9" ht="16.5" customHeight="1">
      <c r="A41" s="43"/>
      <c r="B41" s="43"/>
      <c r="C41" s="202"/>
      <c r="F41" s="43"/>
      <c r="G41" s="43"/>
      <c r="H41" s="202"/>
    </row>
    <row r="42" spans="1:9" ht="16.5" customHeight="1">
      <c r="A42" s="43"/>
      <c r="B42" s="43"/>
      <c r="C42" s="202"/>
      <c r="F42" s="43"/>
      <c r="G42" s="43"/>
      <c r="H42" s="202"/>
    </row>
    <row r="43" spans="1:9" ht="16.5" customHeight="1">
      <c r="A43" s="43"/>
      <c r="B43" s="43"/>
      <c r="C43" s="202"/>
      <c r="F43" s="43"/>
      <c r="G43" s="43"/>
      <c r="H43" s="202"/>
    </row>
    <row r="44" spans="1:9" ht="16.5" customHeight="1">
      <c r="A44" s="43"/>
      <c r="B44" s="43"/>
      <c r="C44" s="202"/>
      <c r="F44" s="43"/>
      <c r="G44" s="43"/>
      <c r="H44" s="202"/>
    </row>
    <row r="45" spans="1:9" ht="16.5" customHeight="1">
      <c r="A45" s="43"/>
      <c r="B45" s="43"/>
      <c r="C45" s="202"/>
      <c r="F45" s="43"/>
      <c r="G45" s="43"/>
      <c r="H45" s="202"/>
    </row>
    <row r="46" spans="1:9" ht="21" customHeight="1">
      <c r="A46" s="43"/>
      <c r="C46" s="202"/>
      <c r="F46" s="43"/>
      <c r="H46" s="202"/>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hyperlink ref="C31" location="'F21'!A1" display="Faqe 21"/>
    <hyperlink ref="C28" location="'F18'!A1" display="Faqe 18"/>
    <hyperlink ref="C40" location="' F30'!Print_Area" display="Faqe 30"/>
    <hyperlink ref="C39" location="' F9'!Print_Area" display="Faqe 29"/>
    <hyperlink ref="C37" location="'F27'!Print_Area" display="Faqe 27"/>
    <hyperlink ref="C35" location="'F25'!A1" display="Faqe 25"/>
    <hyperlink ref="C33" location="'F23'!A1" display="Faqe 23"/>
    <hyperlink ref="C38" location="' F8'!Print_Area" display="Faqe 28"/>
    <hyperlink ref="C36" location="' F26'!Print_Area" display="Faqe 26"/>
    <hyperlink ref="C34" location="'F24'!A1" display="Faqe 24"/>
    <hyperlink ref="C32" location="'F22'!A1" display="Faqe 22"/>
    <hyperlink ref="C30" location="'F20'!A1" display="Faqe 20"/>
    <hyperlink ref="C29" location="'F19'!A1" display="Faqe 19"/>
    <hyperlink ref="C23" location="'F15'!A1" display="Faqe 15"/>
    <hyperlink ref="C27" location="'F17'!A1" display="Faqe 17"/>
    <hyperlink ref="C14" location="' F9'!A1" display="Faqe 9"/>
    <hyperlink ref="C7" location="' F4'!A1" display="Faqe 4"/>
    <hyperlink ref="C26" location="'F16'!A1" display="Faqe 16"/>
    <hyperlink ref="C13" location="' F8'!A1" display="Faqe 8"/>
    <hyperlink ref="C19" location="'F14'!A1" display="Faqe 12"/>
    <hyperlink ref="C18" location="'F13'!A1" display="Faqe 13"/>
    <hyperlink ref="C17" location="'F12'!A1" display="Faqe 10"/>
    <hyperlink ref="C11" location="' F7'!A1" display="Faqe 7"/>
    <hyperlink ref="C10" location="' F6'!A1" display="Faqe 6"/>
    <hyperlink ref="C9" location="'F5'!A1" display="Faqe 5"/>
    <hyperlink ref="C6" location="' F4'!A1" display="Faqe 4"/>
    <hyperlink ref="C5" location="' F4'!A1" display="Faqe 4"/>
    <hyperlink ref="C15" location="'F10'!A1" display="'F10'!A1"/>
    <hyperlink ref="C16" location="'F11'!A1" display="'F11'!A1"/>
    <hyperlink ref="H3" location="' F3'!A1" display="Të përgjithshme"/>
    <hyperlink ref="H31" location="'F21'!A1" display="Faqe 21"/>
    <hyperlink ref="H28" location="'F18'!A1" display="Faqe 18"/>
    <hyperlink ref="H40" location="' F30'!Print_Area" display="Faqe 30"/>
    <hyperlink ref="H39" location="' F9'!Print_Area" display="Faqe 29"/>
    <hyperlink ref="H37" location="'F27'!Print_Area" display="Faqe 27"/>
    <hyperlink ref="H35" location="'F25'!A1" display="Faqe 25"/>
    <hyperlink ref="H33" location="'F23'!A1" display="Faqe 23"/>
    <hyperlink ref="H38" location="' F8'!Print_Area" display="Faqe 28"/>
    <hyperlink ref="H36" location="' F26'!Print_Area" display="Faqe 26"/>
    <hyperlink ref="H34" location="'F24'!A1" display="Faqe 24"/>
    <hyperlink ref="H32" location="'F22'!A1" display="Faqe 22"/>
    <hyperlink ref="H30" location="'F20'!A1" display="Faqe 20"/>
    <hyperlink ref="H29" location="'F19'!A1" display="Faqe 19"/>
    <hyperlink ref="H23" location="'F15'!A1" display="Faqe 15"/>
    <hyperlink ref="H27" location="'F17'!A1" display="Faqe 17"/>
    <hyperlink ref="H14" location="' F9'!A1" display="Faqe 9"/>
    <hyperlink ref="H7" location="' F4'!A1" display="Faqe 4"/>
    <hyperlink ref="H26" location="'F16'!A1" display="Faqe 16"/>
    <hyperlink ref="H13" location="' F8'!A1" display="Faqe 8"/>
    <hyperlink ref="H19" location="'F14'!A1" display="Faqe 12"/>
    <hyperlink ref="H18" location="'F13'!A1" display="Faqe 13"/>
    <hyperlink ref="H17" location="'F12'!A1" display="Faqe 10"/>
    <hyperlink ref="H11" location="' F7'!A1" display="Faqe 7"/>
    <hyperlink ref="H10" location="' F6'!A1" display="Faqe 6"/>
    <hyperlink ref="H9" location="'F5'!A1" display="Faqe 5"/>
    <hyperlink ref="H6" location="' F4'!A1" display="Faqe 4"/>
    <hyperlink ref="H5" location="' F4'!A1" display="Faqe 4"/>
    <hyperlink ref="H15" location="'F10'!A1" display="'F10'!A1"/>
    <hyperlink ref="H16" location="'F11'!A1" display="'F11'!A1"/>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3"/>
  <sheetViews>
    <sheetView zoomScale="78" zoomScaleNormal="78" workbookViewId="0">
      <selection activeCell="B6" sqref="B6"/>
    </sheetView>
  </sheetViews>
  <sheetFormatPr defaultRowHeight="15"/>
  <cols>
    <col min="1" max="1" width="3.85546875" style="442" customWidth="1"/>
    <col min="2" max="2" width="94.140625" style="442" customWidth="1"/>
    <col min="3" max="3" width="1.7109375" style="442" customWidth="1"/>
    <col min="4" max="4" width="3.85546875" style="442" customWidth="1"/>
    <col min="5" max="5" width="91.28515625" style="442" bestFit="1" customWidth="1"/>
    <col min="6" max="256" width="9.140625" style="442"/>
    <col min="257" max="257" width="3.85546875" style="442" customWidth="1"/>
    <col min="258" max="258" width="92.140625" style="442" bestFit="1" customWidth="1"/>
    <col min="259" max="259" width="1.7109375" style="442" customWidth="1"/>
    <col min="260" max="260" width="3.85546875" style="442" customWidth="1"/>
    <col min="261" max="261" width="91.28515625" style="442" bestFit="1" customWidth="1"/>
    <col min="262" max="512" width="9.140625" style="442"/>
    <col min="513" max="513" width="3.85546875" style="442" customWidth="1"/>
    <col min="514" max="514" width="92.140625" style="442" bestFit="1" customWidth="1"/>
    <col min="515" max="515" width="1.7109375" style="442" customWidth="1"/>
    <col min="516" max="516" width="3.85546875" style="442" customWidth="1"/>
    <col min="517" max="517" width="91.28515625" style="442" bestFit="1" customWidth="1"/>
    <col min="518" max="768" width="9.140625" style="442"/>
    <col min="769" max="769" width="3.85546875" style="442" customWidth="1"/>
    <col min="770" max="770" width="92.140625" style="442" bestFit="1" customWidth="1"/>
    <col min="771" max="771" width="1.7109375" style="442" customWidth="1"/>
    <col min="772" max="772" width="3.85546875" style="442" customWidth="1"/>
    <col min="773" max="773" width="91.28515625" style="442" bestFit="1" customWidth="1"/>
    <col min="774" max="1024" width="9.140625" style="442"/>
    <col min="1025" max="1025" width="3.85546875" style="442" customWidth="1"/>
    <col min="1026" max="1026" width="92.140625" style="442" bestFit="1" customWidth="1"/>
    <col min="1027" max="1027" width="1.7109375" style="442" customWidth="1"/>
    <col min="1028" max="1028" width="3.85546875" style="442" customWidth="1"/>
    <col min="1029" max="1029" width="91.28515625" style="442" bestFit="1" customWidth="1"/>
    <col min="1030" max="1280" width="9.140625" style="442"/>
    <col min="1281" max="1281" width="3.85546875" style="442" customWidth="1"/>
    <col min="1282" max="1282" width="92.140625" style="442" bestFit="1" customWidth="1"/>
    <col min="1283" max="1283" width="1.7109375" style="442" customWidth="1"/>
    <col min="1284" max="1284" width="3.85546875" style="442" customWidth="1"/>
    <col min="1285" max="1285" width="91.28515625" style="442" bestFit="1" customWidth="1"/>
    <col min="1286" max="1536" width="9.140625" style="442"/>
    <col min="1537" max="1537" width="3.85546875" style="442" customWidth="1"/>
    <col min="1538" max="1538" width="92.140625" style="442" bestFit="1" customWidth="1"/>
    <col min="1539" max="1539" width="1.7109375" style="442" customWidth="1"/>
    <col min="1540" max="1540" width="3.85546875" style="442" customWidth="1"/>
    <col min="1541" max="1541" width="91.28515625" style="442" bestFit="1" customWidth="1"/>
    <col min="1542" max="1792" width="9.140625" style="442"/>
    <col min="1793" max="1793" width="3.85546875" style="442" customWidth="1"/>
    <col min="1794" max="1794" width="92.140625" style="442" bestFit="1" customWidth="1"/>
    <col min="1795" max="1795" width="1.7109375" style="442" customWidth="1"/>
    <col min="1796" max="1796" width="3.85546875" style="442" customWidth="1"/>
    <col min="1797" max="1797" width="91.28515625" style="442" bestFit="1" customWidth="1"/>
    <col min="1798" max="2048" width="9.140625" style="442"/>
    <col min="2049" max="2049" width="3.85546875" style="442" customWidth="1"/>
    <col min="2050" max="2050" width="92.140625" style="442" bestFit="1" customWidth="1"/>
    <col min="2051" max="2051" width="1.7109375" style="442" customWidth="1"/>
    <col min="2052" max="2052" width="3.85546875" style="442" customWidth="1"/>
    <col min="2053" max="2053" width="91.28515625" style="442" bestFit="1" customWidth="1"/>
    <col min="2054" max="2304" width="9.140625" style="442"/>
    <col min="2305" max="2305" width="3.85546875" style="442" customWidth="1"/>
    <col min="2306" max="2306" width="92.140625" style="442" bestFit="1" customWidth="1"/>
    <col min="2307" max="2307" width="1.7109375" style="442" customWidth="1"/>
    <col min="2308" max="2308" width="3.85546875" style="442" customWidth="1"/>
    <col min="2309" max="2309" width="91.28515625" style="442" bestFit="1" customWidth="1"/>
    <col min="2310" max="2560" width="9.140625" style="442"/>
    <col min="2561" max="2561" width="3.85546875" style="442" customWidth="1"/>
    <col min="2562" max="2562" width="92.140625" style="442" bestFit="1" customWidth="1"/>
    <col min="2563" max="2563" width="1.7109375" style="442" customWidth="1"/>
    <col min="2564" max="2564" width="3.85546875" style="442" customWidth="1"/>
    <col min="2565" max="2565" width="91.28515625" style="442" bestFit="1" customWidth="1"/>
    <col min="2566" max="2816" width="9.140625" style="442"/>
    <col min="2817" max="2817" width="3.85546875" style="442" customWidth="1"/>
    <col min="2818" max="2818" width="92.140625" style="442" bestFit="1" customWidth="1"/>
    <col min="2819" max="2819" width="1.7109375" style="442" customWidth="1"/>
    <col min="2820" max="2820" width="3.85546875" style="442" customWidth="1"/>
    <col min="2821" max="2821" width="91.28515625" style="442" bestFit="1" customWidth="1"/>
    <col min="2822" max="3072" width="9.140625" style="442"/>
    <col min="3073" max="3073" width="3.85546875" style="442" customWidth="1"/>
    <col min="3074" max="3074" width="92.140625" style="442" bestFit="1" customWidth="1"/>
    <col min="3075" max="3075" width="1.7109375" style="442" customWidth="1"/>
    <col min="3076" max="3076" width="3.85546875" style="442" customWidth="1"/>
    <col min="3077" max="3077" width="91.28515625" style="442" bestFit="1" customWidth="1"/>
    <col min="3078" max="3328" width="9.140625" style="442"/>
    <col min="3329" max="3329" width="3.85546875" style="442" customWidth="1"/>
    <col min="3330" max="3330" width="92.140625" style="442" bestFit="1" customWidth="1"/>
    <col min="3331" max="3331" width="1.7109375" style="442" customWidth="1"/>
    <col min="3332" max="3332" width="3.85546875" style="442" customWidth="1"/>
    <col min="3333" max="3333" width="91.28515625" style="442" bestFit="1" customWidth="1"/>
    <col min="3334" max="3584" width="9.140625" style="442"/>
    <col min="3585" max="3585" width="3.85546875" style="442" customWidth="1"/>
    <col min="3586" max="3586" width="92.140625" style="442" bestFit="1" customWidth="1"/>
    <col min="3587" max="3587" width="1.7109375" style="442" customWidth="1"/>
    <col min="3588" max="3588" width="3.85546875" style="442" customWidth="1"/>
    <col min="3589" max="3589" width="91.28515625" style="442" bestFit="1" customWidth="1"/>
    <col min="3590" max="3840" width="9.140625" style="442"/>
    <col min="3841" max="3841" width="3.85546875" style="442" customWidth="1"/>
    <col min="3842" max="3842" width="92.140625" style="442" bestFit="1" customWidth="1"/>
    <col min="3843" max="3843" width="1.7109375" style="442" customWidth="1"/>
    <col min="3844" max="3844" width="3.85546875" style="442" customWidth="1"/>
    <col min="3845" max="3845" width="91.28515625" style="442" bestFit="1" customWidth="1"/>
    <col min="3846" max="4096" width="9.140625" style="442"/>
    <col min="4097" max="4097" width="3.85546875" style="442" customWidth="1"/>
    <col min="4098" max="4098" width="92.140625" style="442" bestFit="1" customWidth="1"/>
    <col min="4099" max="4099" width="1.7109375" style="442" customWidth="1"/>
    <col min="4100" max="4100" width="3.85546875" style="442" customWidth="1"/>
    <col min="4101" max="4101" width="91.28515625" style="442" bestFit="1" customWidth="1"/>
    <col min="4102" max="4352" width="9.140625" style="442"/>
    <col min="4353" max="4353" width="3.85546875" style="442" customWidth="1"/>
    <col min="4354" max="4354" width="92.140625" style="442" bestFit="1" customWidth="1"/>
    <col min="4355" max="4355" width="1.7109375" style="442" customWidth="1"/>
    <col min="4356" max="4356" width="3.85546875" style="442" customWidth="1"/>
    <col min="4357" max="4357" width="91.28515625" style="442" bestFit="1" customWidth="1"/>
    <col min="4358" max="4608" width="9.140625" style="442"/>
    <col min="4609" max="4609" width="3.85546875" style="442" customWidth="1"/>
    <col min="4610" max="4610" width="92.140625" style="442" bestFit="1" customWidth="1"/>
    <col min="4611" max="4611" width="1.7109375" style="442" customWidth="1"/>
    <col min="4612" max="4612" width="3.85546875" style="442" customWidth="1"/>
    <col min="4613" max="4613" width="91.28515625" style="442" bestFit="1" customWidth="1"/>
    <col min="4614" max="4864" width="9.140625" style="442"/>
    <col min="4865" max="4865" width="3.85546875" style="442" customWidth="1"/>
    <col min="4866" max="4866" width="92.140625" style="442" bestFit="1" customWidth="1"/>
    <col min="4867" max="4867" width="1.7109375" style="442" customWidth="1"/>
    <col min="4868" max="4868" width="3.85546875" style="442" customWidth="1"/>
    <col min="4869" max="4869" width="91.28515625" style="442" bestFit="1" customWidth="1"/>
    <col min="4870" max="5120" width="9.140625" style="442"/>
    <col min="5121" max="5121" width="3.85546875" style="442" customWidth="1"/>
    <col min="5122" max="5122" width="92.140625" style="442" bestFit="1" customWidth="1"/>
    <col min="5123" max="5123" width="1.7109375" style="442" customWidth="1"/>
    <col min="5124" max="5124" width="3.85546875" style="442" customWidth="1"/>
    <col min="5125" max="5125" width="91.28515625" style="442" bestFit="1" customWidth="1"/>
    <col min="5126" max="5376" width="9.140625" style="442"/>
    <col min="5377" max="5377" width="3.85546875" style="442" customWidth="1"/>
    <col min="5378" max="5378" width="92.140625" style="442" bestFit="1" customWidth="1"/>
    <col min="5379" max="5379" width="1.7109375" style="442" customWidth="1"/>
    <col min="5380" max="5380" width="3.85546875" style="442" customWidth="1"/>
    <col min="5381" max="5381" width="91.28515625" style="442" bestFit="1" customWidth="1"/>
    <col min="5382" max="5632" width="9.140625" style="442"/>
    <col min="5633" max="5633" width="3.85546875" style="442" customWidth="1"/>
    <col min="5634" max="5634" width="92.140625" style="442" bestFit="1" customWidth="1"/>
    <col min="5635" max="5635" width="1.7109375" style="442" customWidth="1"/>
    <col min="5636" max="5636" width="3.85546875" style="442" customWidth="1"/>
    <col min="5637" max="5637" width="91.28515625" style="442" bestFit="1" customWidth="1"/>
    <col min="5638" max="5888" width="9.140625" style="442"/>
    <col min="5889" max="5889" width="3.85546875" style="442" customWidth="1"/>
    <col min="5890" max="5890" width="92.140625" style="442" bestFit="1" customWidth="1"/>
    <col min="5891" max="5891" width="1.7109375" style="442" customWidth="1"/>
    <col min="5892" max="5892" width="3.85546875" style="442" customWidth="1"/>
    <col min="5893" max="5893" width="91.28515625" style="442" bestFit="1" customWidth="1"/>
    <col min="5894" max="6144" width="9.140625" style="442"/>
    <col min="6145" max="6145" width="3.85546875" style="442" customWidth="1"/>
    <col min="6146" max="6146" width="92.140625" style="442" bestFit="1" customWidth="1"/>
    <col min="6147" max="6147" width="1.7109375" style="442" customWidth="1"/>
    <col min="6148" max="6148" width="3.85546875" style="442" customWidth="1"/>
    <col min="6149" max="6149" width="91.28515625" style="442" bestFit="1" customWidth="1"/>
    <col min="6150" max="6400" width="9.140625" style="442"/>
    <col min="6401" max="6401" width="3.85546875" style="442" customWidth="1"/>
    <col min="6402" max="6402" width="92.140625" style="442" bestFit="1" customWidth="1"/>
    <col min="6403" max="6403" width="1.7109375" style="442" customWidth="1"/>
    <col min="6404" max="6404" width="3.85546875" style="442" customWidth="1"/>
    <col min="6405" max="6405" width="91.28515625" style="442" bestFit="1" customWidth="1"/>
    <col min="6406" max="6656" width="9.140625" style="442"/>
    <col min="6657" max="6657" width="3.85546875" style="442" customWidth="1"/>
    <col min="6658" max="6658" width="92.140625" style="442" bestFit="1" customWidth="1"/>
    <col min="6659" max="6659" width="1.7109375" style="442" customWidth="1"/>
    <col min="6660" max="6660" width="3.85546875" style="442" customWidth="1"/>
    <col min="6661" max="6661" width="91.28515625" style="442" bestFit="1" customWidth="1"/>
    <col min="6662" max="6912" width="9.140625" style="442"/>
    <col min="6913" max="6913" width="3.85546875" style="442" customWidth="1"/>
    <col min="6914" max="6914" width="92.140625" style="442" bestFit="1" customWidth="1"/>
    <col min="6915" max="6915" width="1.7109375" style="442" customWidth="1"/>
    <col min="6916" max="6916" width="3.85546875" style="442" customWidth="1"/>
    <col min="6917" max="6917" width="91.28515625" style="442" bestFit="1" customWidth="1"/>
    <col min="6918" max="7168" width="9.140625" style="442"/>
    <col min="7169" max="7169" width="3.85546875" style="442" customWidth="1"/>
    <col min="7170" max="7170" width="92.140625" style="442" bestFit="1" customWidth="1"/>
    <col min="7171" max="7171" width="1.7109375" style="442" customWidth="1"/>
    <col min="7172" max="7172" width="3.85546875" style="442" customWidth="1"/>
    <col min="7173" max="7173" width="91.28515625" style="442" bestFit="1" customWidth="1"/>
    <col min="7174" max="7424" width="9.140625" style="442"/>
    <col min="7425" max="7425" width="3.85546875" style="442" customWidth="1"/>
    <col min="7426" max="7426" width="92.140625" style="442" bestFit="1" customWidth="1"/>
    <col min="7427" max="7427" width="1.7109375" style="442" customWidth="1"/>
    <col min="7428" max="7428" width="3.85546875" style="442" customWidth="1"/>
    <col min="7429" max="7429" width="91.28515625" style="442" bestFit="1" customWidth="1"/>
    <col min="7430" max="7680" width="9.140625" style="442"/>
    <col min="7681" max="7681" width="3.85546875" style="442" customWidth="1"/>
    <col min="7682" max="7682" width="92.140625" style="442" bestFit="1" customWidth="1"/>
    <col min="7683" max="7683" width="1.7109375" style="442" customWidth="1"/>
    <col min="7684" max="7684" width="3.85546875" style="442" customWidth="1"/>
    <col min="7685" max="7685" width="91.28515625" style="442" bestFit="1" customWidth="1"/>
    <col min="7686" max="7936" width="9.140625" style="442"/>
    <col min="7937" max="7937" width="3.85546875" style="442" customWidth="1"/>
    <col min="7938" max="7938" width="92.140625" style="442" bestFit="1" customWidth="1"/>
    <col min="7939" max="7939" width="1.7109375" style="442" customWidth="1"/>
    <col min="7940" max="7940" width="3.85546875" style="442" customWidth="1"/>
    <col min="7941" max="7941" width="91.28515625" style="442" bestFit="1" customWidth="1"/>
    <col min="7942" max="8192" width="9.140625" style="442"/>
    <col min="8193" max="8193" width="3.85546875" style="442" customWidth="1"/>
    <col min="8194" max="8194" width="92.140625" style="442" bestFit="1" customWidth="1"/>
    <col min="8195" max="8195" width="1.7109375" style="442" customWidth="1"/>
    <col min="8196" max="8196" width="3.85546875" style="442" customWidth="1"/>
    <col min="8197" max="8197" width="91.28515625" style="442" bestFit="1" customWidth="1"/>
    <col min="8198" max="8448" width="9.140625" style="442"/>
    <col min="8449" max="8449" width="3.85546875" style="442" customWidth="1"/>
    <col min="8450" max="8450" width="92.140625" style="442" bestFit="1" customWidth="1"/>
    <col min="8451" max="8451" width="1.7109375" style="442" customWidth="1"/>
    <col min="8452" max="8452" width="3.85546875" style="442" customWidth="1"/>
    <col min="8453" max="8453" width="91.28515625" style="442" bestFit="1" customWidth="1"/>
    <col min="8454" max="8704" width="9.140625" style="442"/>
    <col min="8705" max="8705" width="3.85546875" style="442" customWidth="1"/>
    <col min="8706" max="8706" width="92.140625" style="442" bestFit="1" customWidth="1"/>
    <col min="8707" max="8707" width="1.7109375" style="442" customWidth="1"/>
    <col min="8708" max="8708" width="3.85546875" style="442" customWidth="1"/>
    <col min="8709" max="8709" width="91.28515625" style="442" bestFit="1" customWidth="1"/>
    <col min="8710" max="8960" width="9.140625" style="442"/>
    <col min="8961" max="8961" width="3.85546875" style="442" customWidth="1"/>
    <col min="8962" max="8962" width="92.140625" style="442" bestFit="1" customWidth="1"/>
    <col min="8963" max="8963" width="1.7109375" style="442" customWidth="1"/>
    <col min="8964" max="8964" width="3.85546875" style="442" customWidth="1"/>
    <col min="8965" max="8965" width="91.28515625" style="442" bestFit="1" customWidth="1"/>
    <col min="8966" max="9216" width="9.140625" style="442"/>
    <col min="9217" max="9217" width="3.85546875" style="442" customWidth="1"/>
    <col min="9218" max="9218" width="92.140625" style="442" bestFit="1" customWidth="1"/>
    <col min="9219" max="9219" width="1.7109375" style="442" customWidth="1"/>
    <col min="9220" max="9220" width="3.85546875" style="442" customWidth="1"/>
    <col min="9221" max="9221" width="91.28515625" style="442" bestFit="1" customWidth="1"/>
    <col min="9222" max="9472" width="9.140625" style="442"/>
    <col min="9473" max="9473" width="3.85546875" style="442" customWidth="1"/>
    <col min="9474" max="9474" width="92.140625" style="442" bestFit="1" customWidth="1"/>
    <col min="9475" max="9475" width="1.7109375" style="442" customWidth="1"/>
    <col min="9476" max="9476" width="3.85546875" style="442" customWidth="1"/>
    <col min="9477" max="9477" width="91.28515625" style="442" bestFit="1" customWidth="1"/>
    <col min="9478" max="9728" width="9.140625" style="442"/>
    <col min="9729" max="9729" width="3.85546875" style="442" customWidth="1"/>
    <col min="9730" max="9730" width="92.140625" style="442" bestFit="1" customWidth="1"/>
    <col min="9731" max="9731" width="1.7109375" style="442" customWidth="1"/>
    <col min="9732" max="9732" width="3.85546875" style="442" customWidth="1"/>
    <col min="9733" max="9733" width="91.28515625" style="442" bestFit="1" customWidth="1"/>
    <col min="9734" max="9984" width="9.140625" style="442"/>
    <col min="9985" max="9985" width="3.85546875" style="442" customWidth="1"/>
    <col min="9986" max="9986" width="92.140625" style="442" bestFit="1" customWidth="1"/>
    <col min="9987" max="9987" width="1.7109375" style="442" customWidth="1"/>
    <col min="9988" max="9988" width="3.85546875" style="442" customWidth="1"/>
    <col min="9989" max="9989" width="91.28515625" style="442" bestFit="1" customWidth="1"/>
    <col min="9990" max="10240" width="9.140625" style="442"/>
    <col min="10241" max="10241" width="3.85546875" style="442" customWidth="1"/>
    <col min="10242" max="10242" width="92.140625" style="442" bestFit="1" customWidth="1"/>
    <col min="10243" max="10243" width="1.7109375" style="442" customWidth="1"/>
    <col min="10244" max="10244" width="3.85546875" style="442" customWidth="1"/>
    <col min="10245" max="10245" width="91.28515625" style="442" bestFit="1" customWidth="1"/>
    <col min="10246" max="10496" width="9.140625" style="442"/>
    <col min="10497" max="10497" width="3.85546875" style="442" customWidth="1"/>
    <col min="10498" max="10498" width="92.140625" style="442" bestFit="1" customWidth="1"/>
    <col min="10499" max="10499" width="1.7109375" style="442" customWidth="1"/>
    <col min="10500" max="10500" width="3.85546875" style="442" customWidth="1"/>
    <col min="10501" max="10501" width="91.28515625" style="442" bestFit="1" customWidth="1"/>
    <col min="10502" max="10752" width="9.140625" style="442"/>
    <col min="10753" max="10753" width="3.85546875" style="442" customWidth="1"/>
    <col min="10754" max="10754" width="92.140625" style="442" bestFit="1" customWidth="1"/>
    <col min="10755" max="10755" width="1.7109375" style="442" customWidth="1"/>
    <col min="10756" max="10756" width="3.85546875" style="442" customWidth="1"/>
    <col min="10757" max="10757" width="91.28515625" style="442" bestFit="1" customWidth="1"/>
    <col min="10758" max="11008" width="9.140625" style="442"/>
    <col min="11009" max="11009" width="3.85546875" style="442" customWidth="1"/>
    <col min="11010" max="11010" width="92.140625" style="442" bestFit="1" customWidth="1"/>
    <col min="11011" max="11011" width="1.7109375" style="442" customWidth="1"/>
    <col min="11012" max="11012" width="3.85546875" style="442" customWidth="1"/>
    <col min="11013" max="11013" width="91.28515625" style="442" bestFit="1" customWidth="1"/>
    <col min="11014" max="11264" width="9.140625" style="442"/>
    <col min="11265" max="11265" width="3.85546875" style="442" customWidth="1"/>
    <col min="11266" max="11266" width="92.140625" style="442" bestFit="1" customWidth="1"/>
    <col min="11267" max="11267" width="1.7109375" style="442" customWidth="1"/>
    <col min="11268" max="11268" width="3.85546875" style="442" customWidth="1"/>
    <col min="11269" max="11269" width="91.28515625" style="442" bestFit="1" customWidth="1"/>
    <col min="11270" max="11520" width="9.140625" style="442"/>
    <col min="11521" max="11521" width="3.85546875" style="442" customWidth="1"/>
    <col min="11522" max="11522" width="92.140625" style="442" bestFit="1" customWidth="1"/>
    <col min="11523" max="11523" width="1.7109375" style="442" customWidth="1"/>
    <col min="11524" max="11524" width="3.85546875" style="442" customWidth="1"/>
    <col min="11525" max="11525" width="91.28515625" style="442" bestFit="1" customWidth="1"/>
    <col min="11526" max="11776" width="9.140625" style="442"/>
    <col min="11777" max="11777" width="3.85546875" style="442" customWidth="1"/>
    <col min="11778" max="11778" width="92.140625" style="442" bestFit="1" customWidth="1"/>
    <col min="11779" max="11779" width="1.7109375" style="442" customWidth="1"/>
    <col min="11780" max="11780" width="3.85546875" style="442" customWidth="1"/>
    <col min="11781" max="11781" width="91.28515625" style="442" bestFit="1" customWidth="1"/>
    <col min="11782" max="12032" width="9.140625" style="442"/>
    <col min="12033" max="12033" width="3.85546875" style="442" customWidth="1"/>
    <col min="12034" max="12034" width="92.140625" style="442" bestFit="1" customWidth="1"/>
    <col min="12035" max="12035" width="1.7109375" style="442" customWidth="1"/>
    <col min="12036" max="12036" width="3.85546875" style="442" customWidth="1"/>
    <col min="12037" max="12037" width="91.28515625" style="442" bestFit="1" customWidth="1"/>
    <col min="12038" max="12288" width="9.140625" style="442"/>
    <col min="12289" max="12289" width="3.85546875" style="442" customWidth="1"/>
    <col min="12290" max="12290" width="92.140625" style="442" bestFit="1" customWidth="1"/>
    <col min="12291" max="12291" width="1.7109375" style="442" customWidth="1"/>
    <col min="12292" max="12292" width="3.85546875" style="442" customWidth="1"/>
    <col min="12293" max="12293" width="91.28515625" style="442" bestFit="1" customWidth="1"/>
    <col min="12294" max="12544" width="9.140625" style="442"/>
    <col min="12545" max="12545" width="3.85546875" style="442" customWidth="1"/>
    <col min="12546" max="12546" width="92.140625" style="442" bestFit="1" customWidth="1"/>
    <col min="12547" max="12547" width="1.7109375" style="442" customWidth="1"/>
    <col min="12548" max="12548" width="3.85546875" style="442" customWidth="1"/>
    <col min="12549" max="12549" width="91.28515625" style="442" bestFit="1" customWidth="1"/>
    <col min="12550" max="12800" width="9.140625" style="442"/>
    <col min="12801" max="12801" width="3.85546875" style="442" customWidth="1"/>
    <col min="12802" max="12802" width="92.140625" style="442" bestFit="1" customWidth="1"/>
    <col min="12803" max="12803" width="1.7109375" style="442" customWidth="1"/>
    <col min="12804" max="12804" width="3.85546875" style="442" customWidth="1"/>
    <col min="12805" max="12805" width="91.28515625" style="442" bestFit="1" customWidth="1"/>
    <col min="12806" max="13056" width="9.140625" style="442"/>
    <col min="13057" max="13057" width="3.85546875" style="442" customWidth="1"/>
    <col min="13058" max="13058" width="92.140625" style="442" bestFit="1" customWidth="1"/>
    <col min="13059" max="13059" width="1.7109375" style="442" customWidth="1"/>
    <col min="13060" max="13060" width="3.85546875" style="442" customWidth="1"/>
    <col min="13061" max="13061" width="91.28515625" style="442" bestFit="1" customWidth="1"/>
    <col min="13062" max="13312" width="9.140625" style="442"/>
    <col min="13313" max="13313" width="3.85546875" style="442" customWidth="1"/>
    <col min="13314" max="13314" width="92.140625" style="442" bestFit="1" customWidth="1"/>
    <col min="13315" max="13315" width="1.7109375" style="442" customWidth="1"/>
    <col min="13316" max="13316" width="3.85546875" style="442" customWidth="1"/>
    <col min="13317" max="13317" width="91.28515625" style="442" bestFit="1" customWidth="1"/>
    <col min="13318" max="13568" width="9.140625" style="442"/>
    <col min="13569" max="13569" width="3.85546875" style="442" customWidth="1"/>
    <col min="13570" max="13570" width="92.140625" style="442" bestFit="1" customWidth="1"/>
    <col min="13571" max="13571" width="1.7109375" style="442" customWidth="1"/>
    <col min="13572" max="13572" width="3.85546875" style="442" customWidth="1"/>
    <col min="13573" max="13573" width="91.28515625" style="442" bestFit="1" customWidth="1"/>
    <col min="13574" max="13824" width="9.140625" style="442"/>
    <col min="13825" max="13825" width="3.85546875" style="442" customWidth="1"/>
    <col min="13826" max="13826" width="92.140625" style="442" bestFit="1" customWidth="1"/>
    <col min="13827" max="13827" width="1.7109375" style="442" customWidth="1"/>
    <col min="13828" max="13828" width="3.85546875" style="442" customWidth="1"/>
    <col min="13829" max="13829" width="91.28515625" style="442" bestFit="1" customWidth="1"/>
    <col min="13830" max="14080" width="9.140625" style="442"/>
    <col min="14081" max="14081" width="3.85546875" style="442" customWidth="1"/>
    <col min="14082" max="14082" width="92.140625" style="442" bestFit="1" customWidth="1"/>
    <col min="14083" max="14083" width="1.7109375" style="442" customWidth="1"/>
    <col min="14084" max="14084" width="3.85546875" style="442" customWidth="1"/>
    <col min="14085" max="14085" width="91.28515625" style="442" bestFit="1" customWidth="1"/>
    <col min="14086" max="14336" width="9.140625" style="442"/>
    <col min="14337" max="14337" width="3.85546875" style="442" customWidth="1"/>
    <col min="14338" max="14338" width="92.140625" style="442" bestFit="1" customWidth="1"/>
    <col min="14339" max="14339" width="1.7109375" style="442" customWidth="1"/>
    <col min="14340" max="14340" width="3.85546875" style="442" customWidth="1"/>
    <col min="14341" max="14341" width="91.28515625" style="442" bestFit="1" customWidth="1"/>
    <col min="14342" max="14592" width="9.140625" style="442"/>
    <col min="14593" max="14593" width="3.85546875" style="442" customWidth="1"/>
    <col min="14594" max="14594" width="92.140625" style="442" bestFit="1" customWidth="1"/>
    <col min="14595" max="14595" width="1.7109375" style="442" customWidth="1"/>
    <col min="14596" max="14596" width="3.85546875" style="442" customWidth="1"/>
    <col min="14597" max="14597" width="91.28515625" style="442" bestFit="1" customWidth="1"/>
    <col min="14598" max="14848" width="9.140625" style="442"/>
    <col min="14849" max="14849" width="3.85546875" style="442" customWidth="1"/>
    <col min="14850" max="14850" width="92.140625" style="442" bestFit="1" customWidth="1"/>
    <col min="14851" max="14851" width="1.7109375" style="442" customWidth="1"/>
    <col min="14852" max="14852" width="3.85546875" style="442" customWidth="1"/>
    <col min="14853" max="14853" width="91.28515625" style="442" bestFit="1" customWidth="1"/>
    <col min="14854" max="15104" width="9.140625" style="442"/>
    <col min="15105" max="15105" width="3.85546875" style="442" customWidth="1"/>
    <col min="15106" max="15106" width="92.140625" style="442" bestFit="1" customWidth="1"/>
    <col min="15107" max="15107" width="1.7109375" style="442" customWidth="1"/>
    <col min="15108" max="15108" width="3.85546875" style="442" customWidth="1"/>
    <col min="15109" max="15109" width="91.28515625" style="442" bestFit="1" customWidth="1"/>
    <col min="15110" max="15360" width="9.140625" style="442"/>
    <col min="15361" max="15361" width="3.85546875" style="442" customWidth="1"/>
    <col min="15362" max="15362" width="92.140625" style="442" bestFit="1" customWidth="1"/>
    <col min="15363" max="15363" width="1.7109375" style="442" customWidth="1"/>
    <col min="15364" max="15364" width="3.85546875" style="442" customWidth="1"/>
    <col min="15365" max="15365" width="91.28515625" style="442" bestFit="1" customWidth="1"/>
    <col min="15366" max="15616" width="9.140625" style="442"/>
    <col min="15617" max="15617" width="3.85546875" style="442" customWidth="1"/>
    <col min="15618" max="15618" width="92.140625" style="442" bestFit="1" customWidth="1"/>
    <col min="15619" max="15619" width="1.7109375" style="442" customWidth="1"/>
    <col min="15620" max="15620" width="3.85546875" style="442" customWidth="1"/>
    <col min="15621" max="15621" width="91.28515625" style="442" bestFit="1" customWidth="1"/>
    <col min="15622" max="15872" width="9.140625" style="442"/>
    <col min="15873" max="15873" width="3.85546875" style="442" customWidth="1"/>
    <col min="15874" max="15874" width="92.140625" style="442" bestFit="1" customWidth="1"/>
    <col min="15875" max="15875" width="1.7109375" style="442" customWidth="1"/>
    <col min="15876" max="15876" width="3.85546875" style="442" customWidth="1"/>
    <col min="15877" max="15877" width="91.28515625" style="442" bestFit="1" customWidth="1"/>
    <col min="15878" max="16128" width="9.140625" style="442"/>
    <col min="16129" max="16129" width="3.85546875" style="442" customWidth="1"/>
    <col min="16130" max="16130" width="92.140625" style="442" bestFit="1" customWidth="1"/>
    <col min="16131" max="16131" width="1.7109375" style="442" customWidth="1"/>
    <col min="16132" max="16132" width="3.85546875" style="442" customWidth="1"/>
    <col min="16133" max="16133" width="91.28515625" style="442" bestFit="1" customWidth="1"/>
    <col min="16134" max="16384" width="9.140625" style="442"/>
  </cols>
  <sheetData>
    <row r="1" spans="1:16">
      <c r="A1" s="439"/>
      <c r="B1" s="440"/>
      <c r="C1" s="439"/>
      <c r="D1" s="439"/>
      <c r="E1" s="441"/>
      <c r="F1" s="439"/>
      <c r="G1" s="439"/>
      <c r="H1" s="439"/>
      <c r="I1" s="439"/>
      <c r="J1" s="439"/>
      <c r="K1" s="439"/>
      <c r="L1" s="439"/>
      <c r="M1" s="439"/>
      <c r="N1" s="439"/>
      <c r="O1" s="439"/>
      <c r="P1" s="439"/>
    </row>
    <row r="2" spans="1:16">
      <c r="A2" s="459" t="s">
        <v>65</v>
      </c>
      <c r="B2" s="439"/>
      <c r="C2" s="439"/>
      <c r="D2" s="459" t="s">
        <v>4</v>
      </c>
      <c r="E2" s="439"/>
      <c r="F2" s="439"/>
      <c r="G2" s="439"/>
      <c r="H2" s="439"/>
      <c r="I2" s="439"/>
      <c r="J2" s="439"/>
      <c r="K2" s="439"/>
      <c r="L2" s="439"/>
      <c r="M2" s="439"/>
      <c r="N2" s="439"/>
      <c r="O2" s="439"/>
      <c r="P2" s="439"/>
    </row>
    <row r="3" spans="1:16" ht="13.5" customHeight="1">
      <c r="A3" s="443"/>
      <c r="B3" s="439"/>
      <c r="C3" s="439"/>
      <c r="D3" s="443"/>
      <c r="E3" s="439"/>
      <c r="F3" s="439"/>
      <c r="G3" s="439"/>
      <c r="H3" s="439"/>
      <c r="I3" s="439"/>
      <c r="J3" s="439"/>
      <c r="K3" s="439"/>
      <c r="L3" s="439"/>
      <c r="M3" s="439"/>
      <c r="N3" s="439"/>
      <c r="O3" s="439"/>
      <c r="P3" s="439"/>
    </row>
    <row r="4" spans="1:16" ht="21.75" customHeight="1">
      <c r="A4" s="444" t="s">
        <v>262</v>
      </c>
      <c r="B4" s="439"/>
      <c r="C4" s="439"/>
      <c r="D4" s="442" t="s">
        <v>379</v>
      </c>
      <c r="E4" s="439"/>
      <c r="F4" s="439"/>
      <c r="G4" s="439"/>
      <c r="H4" s="439"/>
      <c r="I4" s="439"/>
      <c r="J4" s="439"/>
      <c r="K4" s="439"/>
      <c r="L4" s="439"/>
      <c r="M4" s="439"/>
      <c r="N4" s="439"/>
      <c r="O4" s="439"/>
      <c r="P4" s="439"/>
    </row>
    <row r="5" spans="1:16" ht="13.5" customHeight="1">
      <c r="A5" s="439"/>
      <c r="B5" s="445"/>
      <c r="C5" s="439"/>
      <c r="D5" s="439"/>
      <c r="E5" s="445"/>
      <c r="F5" s="439"/>
      <c r="G5" s="439"/>
      <c r="H5" s="439"/>
      <c r="I5" s="439"/>
      <c r="J5" s="439"/>
      <c r="K5" s="439"/>
      <c r="L5" s="439"/>
      <c r="M5" s="439"/>
      <c r="N5" s="439"/>
      <c r="O5" s="439"/>
      <c r="P5" s="439"/>
    </row>
    <row r="6" spans="1:16" ht="52.5" customHeight="1">
      <c r="A6" s="446" t="s">
        <v>8</v>
      </c>
      <c r="B6" s="449" t="s">
        <v>471</v>
      </c>
      <c r="C6" s="447"/>
      <c r="D6" s="446" t="s">
        <v>8</v>
      </c>
      <c r="E6" s="450" t="s">
        <v>479</v>
      </c>
      <c r="F6" s="520"/>
      <c r="G6" s="520"/>
      <c r="H6" s="520"/>
      <c r="I6" s="520"/>
      <c r="J6" s="520"/>
      <c r="K6" s="520"/>
      <c r="L6" s="520"/>
      <c r="M6" s="520"/>
      <c r="N6" s="520"/>
      <c r="O6" s="520"/>
      <c r="P6" s="520"/>
    </row>
    <row r="7" spans="1:16" ht="43.5" customHeight="1">
      <c r="A7" s="446" t="s">
        <v>8</v>
      </c>
      <c r="B7" s="448" t="s">
        <v>472</v>
      </c>
      <c r="C7" s="449"/>
      <c r="D7" s="446" t="s">
        <v>8</v>
      </c>
      <c r="E7" s="450" t="s">
        <v>480</v>
      </c>
      <c r="F7" s="520"/>
      <c r="G7" s="520"/>
      <c r="H7" s="520"/>
      <c r="I7" s="520"/>
      <c r="J7" s="520"/>
      <c r="K7" s="520"/>
      <c r="L7" s="520"/>
      <c r="M7" s="520"/>
      <c r="N7" s="520"/>
      <c r="O7" s="520"/>
      <c r="P7" s="520"/>
    </row>
    <row r="8" spans="1:16" ht="40.5" customHeight="1">
      <c r="A8" s="446" t="s">
        <v>8</v>
      </c>
      <c r="B8" s="449" t="s">
        <v>473</v>
      </c>
      <c r="C8" s="449"/>
      <c r="D8" s="446" t="s">
        <v>8</v>
      </c>
      <c r="E8" s="449" t="s">
        <v>481</v>
      </c>
      <c r="F8" s="520"/>
      <c r="G8" s="520"/>
      <c r="H8" s="520"/>
      <c r="I8" s="520"/>
      <c r="J8" s="520"/>
      <c r="K8" s="520"/>
      <c r="L8" s="520"/>
      <c r="M8" s="520"/>
      <c r="N8" s="520"/>
      <c r="O8" s="520"/>
      <c r="P8" s="520"/>
    </row>
    <row r="9" spans="1:16" ht="39.75" customHeight="1">
      <c r="A9" s="446" t="s">
        <v>8</v>
      </c>
      <c r="B9" s="449" t="s">
        <v>474</v>
      </c>
      <c r="C9" s="449"/>
      <c r="D9" s="446" t="s">
        <v>8</v>
      </c>
      <c r="E9" s="449" t="s">
        <v>482</v>
      </c>
      <c r="F9" s="520"/>
      <c r="G9" s="520"/>
      <c r="H9" s="520"/>
      <c r="I9" s="520"/>
      <c r="J9" s="520"/>
      <c r="K9" s="520"/>
      <c r="L9" s="520"/>
      <c r="M9" s="520"/>
      <c r="N9" s="520"/>
      <c r="O9" s="520"/>
      <c r="P9" s="520"/>
    </row>
    <row r="10" spans="1:16" ht="41.25" customHeight="1">
      <c r="A10" s="446" t="s">
        <v>8</v>
      </c>
      <c r="B10" s="449" t="s">
        <v>475</v>
      </c>
      <c r="C10" s="449"/>
      <c r="D10" s="446" t="s">
        <v>8</v>
      </c>
      <c r="E10" s="449" t="s">
        <v>483</v>
      </c>
      <c r="F10" s="520"/>
      <c r="G10" s="520"/>
      <c r="H10" s="520"/>
      <c r="I10" s="520"/>
      <c r="J10" s="520"/>
      <c r="K10" s="520"/>
      <c r="L10" s="520"/>
      <c r="M10" s="520"/>
      <c r="N10" s="520"/>
      <c r="O10" s="520"/>
      <c r="P10" s="520"/>
    </row>
    <row r="11" spans="1:16" ht="40.5" customHeight="1">
      <c r="A11" s="446" t="s">
        <v>8</v>
      </c>
      <c r="B11" s="449" t="s">
        <v>476</v>
      </c>
      <c r="C11" s="449"/>
      <c r="D11" s="446" t="s">
        <v>8</v>
      </c>
      <c r="E11" s="449" t="s">
        <v>484</v>
      </c>
      <c r="F11" s="520"/>
      <c r="G11" s="520"/>
      <c r="H11" s="520"/>
      <c r="I11" s="520"/>
      <c r="J11" s="520"/>
      <c r="K11" s="520"/>
      <c r="L11" s="520"/>
      <c r="M11" s="520"/>
      <c r="N11" s="520"/>
      <c r="O11" s="520"/>
      <c r="P11" s="520"/>
    </row>
    <row r="12" spans="1:16" ht="45">
      <c r="A12" s="446" t="s">
        <v>8</v>
      </c>
      <c r="B12" s="449" t="s">
        <v>477</v>
      </c>
      <c r="C12" s="449"/>
      <c r="D12" s="446" t="s">
        <v>8</v>
      </c>
      <c r="E12" s="449" t="s">
        <v>485</v>
      </c>
      <c r="F12" s="520"/>
      <c r="G12" s="520"/>
      <c r="H12" s="520"/>
      <c r="I12" s="520"/>
      <c r="J12" s="520"/>
      <c r="K12" s="520"/>
      <c r="L12" s="520"/>
      <c r="M12" s="520"/>
      <c r="N12" s="520"/>
      <c r="O12" s="520"/>
      <c r="P12" s="520"/>
    </row>
    <row r="13" spans="1:16" ht="45">
      <c r="A13" s="446" t="s">
        <v>8</v>
      </c>
      <c r="B13" s="449" t="s">
        <v>478</v>
      </c>
      <c r="C13" s="449"/>
      <c r="D13" s="446" t="s">
        <v>8</v>
      </c>
      <c r="E13" s="449" t="s">
        <v>486</v>
      </c>
      <c r="F13" s="520"/>
      <c r="G13" s="520"/>
      <c r="H13" s="520"/>
      <c r="I13" s="520"/>
      <c r="J13" s="520"/>
      <c r="K13" s="520"/>
      <c r="L13" s="520"/>
      <c r="M13" s="520"/>
      <c r="N13" s="520"/>
      <c r="O13" s="520"/>
      <c r="P13" s="520"/>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G46"/>
  <sheetViews>
    <sheetView tabSelected="1" zoomScale="86" zoomScaleNormal="86" workbookViewId="0">
      <selection activeCell="J11" sqref="J11"/>
    </sheetView>
  </sheetViews>
  <sheetFormatPr defaultColWidth="9.140625" defaultRowHeight="12"/>
  <cols>
    <col min="1" max="1" width="37.7109375" style="63" customWidth="1"/>
    <col min="2" max="2" width="16.28515625" style="63" bestFit="1" customWidth="1"/>
    <col min="3" max="3" width="15.85546875" style="63" bestFit="1" customWidth="1"/>
    <col min="4" max="4" width="12.140625" style="63" customWidth="1"/>
    <col min="5" max="6" width="10.5703125" style="63" bestFit="1" customWidth="1"/>
    <col min="7" max="7" width="12" style="68" bestFit="1" customWidth="1"/>
    <col min="8" max="16384" width="9.140625" style="63"/>
  </cols>
  <sheetData>
    <row r="1" spans="1:33" s="60" customFormat="1" ht="16.5" customHeight="1">
      <c r="A1" s="521" t="s">
        <v>208</v>
      </c>
      <c r="B1" s="521"/>
      <c r="C1" s="521"/>
      <c r="D1" s="521"/>
      <c r="E1" s="521"/>
      <c r="F1" s="521"/>
      <c r="G1" s="271"/>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523" t="s">
        <v>55</v>
      </c>
      <c r="B2" s="523"/>
      <c r="C2" s="523"/>
      <c r="D2" s="523"/>
      <c r="E2" s="523"/>
      <c r="F2" s="523"/>
      <c r="G2" s="271"/>
      <c r="H2" s="59"/>
      <c r="I2" s="59"/>
      <c r="J2" s="59"/>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522" t="s">
        <v>136</v>
      </c>
      <c r="B3" s="522"/>
      <c r="C3" s="522"/>
      <c r="D3" s="522"/>
      <c r="E3" s="522"/>
      <c r="F3" s="522"/>
      <c r="G3" s="271"/>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idden="1">
      <c r="A5" s="64"/>
      <c r="B5" s="62"/>
      <c r="C5" s="62"/>
      <c r="D5" s="62"/>
      <c r="E5" s="62"/>
      <c r="F5" s="62"/>
    </row>
    <row r="6" spans="1:33" ht="12" customHeight="1">
      <c r="A6" s="303"/>
      <c r="B6" s="304"/>
      <c r="C6" s="305"/>
      <c r="D6" s="418" t="s">
        <v>50</v>
      </c>
      <c r="E6" s="524" t="s">
        <v>12</v>
      </c>
      <c r="F6" s="525"/>
    </row>
    <row r="7" spans="1:33" ht="12" customHeight="1">
      <c r="A7" s="306" t="s">
        <v>13</v>
      </c>
      <c r="B7" s="524" t="s">
        <v>263</v>
      </c>
      <c r="C7" s="525"/>
      <c r="D7" s="418" t="s">
        <v>14</v>
      </c>
      <c r="E7" s="524" t="s">
        <v>14</v>
      </c>
      <c r="F7" s="525"/>
    </row>
    <row r="8" spans="1:33" ht="12" customHeight="1">
      <c r="A8" s="307" t="s">
        <v>16</v>
      </c>
      <c r="B8" s="527" t="s">
        <v>264</v>
      </c>
      <c r="C8" s="528"/>
      <c r="D8" s="342" t="s">
        <v>51</v>
      </c>
      <c r="E8" s="527" t="s">
        <v>18</v>
      </c>
      <c r="F8" s="528"/>
    </row>
    <row r="9" spans="1:33" ht="12" customHeight="1">
      <c r="A9" s="308"/>
      <c r="B9" s="304"/>
      <c r="C9" s="305"/>
      <c r="D9" s="342" t="s">
        <v>19</v>
      </c>
      <c r="E9" s="527" t="s">
        <v>19</v>
      </c>
      <c r="F9" s="528"/>
    </row>
    <row r="10" spans="1:33" ht="14.25" customHeight="1" thickBot="1">
      <c r="A10" s="65" t="s">
        <v>468</v>
      </c>
      <c r="B10" s="66">
        <v>2019</v>
      </c>
      <c r="C10" s="225">
        <v>2020</v>
      </c>
      <c r="D10" s="66" t="s">
        <v>459</v>
      </c>
      <c r="E10" s="66">
        <v>2019</v>
      </c>
      <c r="F10" s="225">
        <v>2020</v>
      </c>
    </row>
    <row r="11" spans="1:33" ht="15.75" thickBot="1">
      <c r="A11" s="526" t="s">
        <v>337</v>
      </c>
      <c r="B11" s="526"/>
      <c r="C11" s="526"/>
      <c r="D11" s="526"/>
      <c r="E11" s="526"/>
      <c r="F11" s="526"/>
    </row>
    <row r="12" spans="1:33" ht="13.5" customHeight="1">
      <c r="A12" s="69" t="s">
        <v>172</v>
      </c>
      <c r="B12" s="162">
        <v>1499528.9614456806</v>
      </c>
      <c r="C12" s="162">
        <v>1486273.6738913031</v>
      </c>
      <c r="D12" s="224">
        <f>(C12/B12-1)*100</f>
        <v>-0.88396342419410079</v>
      </c>
      <c r="E12" s="87">
        <f>B12/B15*100</f>
        <v>3.7228987340642714</v>
      </c>
      <c r="F12" s="87">
        <f>C12/C15*100</f>
        <v>4.1639748706805761</v>
      </c>
    </row>
    <row r="13" spans="1:33" ht="18" customHeight="1">
      <c r="A13" s="71" t="s">
        <v>261</v>
      </c>
      <c r="B13" s="457">
        <v>38779003.133050792</v>
      </c>
      <c r="C13" s="211">
        <v>34207353.690588459</v>
      </c>
      <c r="D13" s="224">
        <f>(C13/B13-1)*100</f>
        <v>-11.788981338114857</v>
      </c>
      <c r="E13" s="90">
        <f>B13/B15*100</f>
        <v>96.277101265935727</v>
      </c>
      <c r="F13" s="90">
        <f>C13/C15*100</f>
        <v>95.83602512931941</v>
      </c>
    </row>
    <row r="14" spans="1:33" ht="13.5" customHeight="1">
      <c r="A14" s="72" t="s">
        <v>237</v>
      </c>
      <c r="B14" s="211"/>
      <c r="C14" s="211"/>
      <c r="D14" s="224"/>
      <c r="E14" s="90"/>
      <c r="F14" s="90"/>
    </row>
    <row r="15" spans="1:33" ht="15">
      <c r="A15" s="314" t="s">
        <v>9</v>
      </c>
      <c r="B15" s="315">
        <f>SUM(B12:B14)</f>
        <v>40278532.094496474</v>
      </c>
      <c r="C15" s="315">
        <f>SUM(C12:C14)</f>
        <v>35693627.364479765</v>
      </c>
      <c r="D15" s="316">
        <f>(C15/B15-1)*100</f>
        <v>-11.382998564248014</v>
      </c>
      <c r="E15" s="317">
        <f>SUM(E12:E14)</f>
        <v>100</v>
      </c>
      <c r="F15" s="317">
        <f>SUM(F12:F14)</f>
        <v>99.999999999999986</v>
      </c>
      <c r="G15" s="68">
        <f>C15-B15</f>
        <v>-4584904.7300167084</v>
      </c>
    </row>
    <row r="16" spans="1:33" ht="12.75" thickBot="1">
      <c r="A16" s="73"/>
      <c r="B16" s="74"/>
      <c r="C16" s="283"/>
      <c r="D16" s="458"/>
      <c r="E16" s="75"/>
      <c r="F16" s="75"/>
    </row>
    <row r="17" spans="1:33" ht="14.25" customHeight="1" thickBot="1">
      <c r="A17" s="526" t="s">
        <v>334</v>
      </c>
      <c r="B17" s="526"/>
      <c r="C17" s="526"/>
      <c r="D17" s="526"/>
      <c r="E17" s="526"/>
      <c r="F17" s="526"/>
    </row>
    <row r="18" spans="1:33" ht="16.5" customHeight="1">
      <c r="A18" s="69" t="s">
        <v>171</v>
      </c>
      <c r="B18" s="162">
        <v>320906.21999999997</v>
      </c>
      <c r="C18" s="162">
        <v>258105.49</v>
      </c>
      <c r="D18" s="224">
        <f>(C18/B18-1)*100</f>
        <v>-19.569807652840133</v>
      </c>
      <c r="E18" s="87">
        <f>B18/$B$21*100</f>
        <v>1.7157700833563982</v>
      </c>
      <c r="F18" s="87">
        <f>C18/$C$21*100</f>
        <v>1.4610485970338407</v>
      </c>
    </row>
    <row r="19" spans="1:33" ht="20.25" customHeight="1">
      <c r="A19" s="71" t="s">
        <v>261</v>
      </c>
      <c r="B19" s="211">
        <v>18382428.399999995</v>
      </c>
      <c r="C19" s="211">
        <v>17407664.869999997</v>
      </c>
      <c r="D19" s="224">
        <f>(C19/B19-1)*100</f>
        <v>-5.302691835862106</v>
      </c>
      <c r="E19" s="90">
        <f>B19/$B$21*100</f>
        <v>98.284229916643611</v>
      </c>
      <c r="F19" s="90">
        <f>C19/$C$21*100</f>
        <v>98.538951402966163</v>
      </c>
    </row>
    <row r="20" spans="1:33" ht="16.5" customHeight="1">
      <c r="A20" s="72" t="s">
        <v>237</v>
      </c>
      <c r="B20" s="211"/>
      <c r="C20" s="211"/>
      <c r="D20" s="224"/>
      <c r="E20" s="90"/>
      <c r="F20" s="90"/>
    </row>
    <row r="21" spans="1:33" ht="15">
      <c r="A21" s="314" t="s">
        <v>9</v>
      </c>
      <c r="B21" s="315">
        <f>SUM(B18:B20)</f>
        <v>18703334.619999994</v>
      </c>
      <c r="C21" s="315">
        <f>SUM(C18:C20)</f>
        <v>17665770.359999996</v>
      </c>
      <c r="D21" s="316">
        <f>(C21/B21-1)*100</f>
        <v>-5.5474827408076299</v>
      </c>
      <c r="E21" s="317">
        <v>100</v>
      </c>
      <c r="F21" s="318">
        <v>100</v>
      </c>
    </row>
    <row r="22" spans="1:33" ht="15">
      <c r="A22" s="77"/>
      <c r="B22" s="78"/>
      <c r="C22" s="226"/>
      <c r="D22" s="265"/>
      <c r="E22" s="79"/>
      <c r="F22" s="79"/>
    </row>
    <row r="23" spans="1:33" s="60" customFormat="1" ht="15.75" customHeight="1">
      <c r="A23" s="521" t="s">
        <v>56</v>
      </c>
      <c r="B23" s="521"/>
      <c r="C23" s="521"/>
      <c r="D23" s="521"/>
      <c r="E23" s="521"/>
      <c r="F23" s="521"/>
      <c r="G23" s="271"/>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522" t="s">
        <v>137</v>
      </c>
      <c r="B24" s="522"/>
      <c r="C24" s="522"/>
      <c r="D24" s="522"/>
      <c r="E24" s="522"/>
      <c r="F24" s="522"/>
      <c r="G24" s="271"/>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71"/>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09"/>
      <c r="B26" s="310"/>
      <c r="C26" s="311"/>
      <c r="D26" s="419" t="s">
        <v>50</v>
      </c>
      <c r="E26" s="530" t="s">
        <v>12</v>
      </c>
      <c r="F26" s="530"/>
    </row>
    <row r="27" spans="1:33" ht="12" customHeight="1">
      <c r="A27" s="309" t="s">
        <v>13</v>
      </c>
      <c r="B27" s="530" t="s">
        <v>170</v>
      </c>
      <c r="C27" s="530"/>
      <c r="D27" s="419" t="s">
        <v>14</v>
      </c>
      <c r="E27" s="530" t="s">
        <v>14</v>
      </c>
      <c r="F27" s="530"/>
    </row>
    <row r="28" spans="1:33" ht="12" customHeight="1">
      <c r="A28" s="312" t="s">
        <v>16</v>
      </c>
      <c r="B28" s="531" t="s">
        <v>169</v>
      </c>
      <c r="C28" s="531"/>
      <c r="D28" s="420" t="s">
        <v>51</v>
      </c>
      <c r="E28" s="531" t="s">
        <v>18</v>
      </c>
      <c r="F28" s="531"/>
    </row>
    <row r="29" spans="1:33" ht="12" customHeight="1">
      <c r="A29" s="312"/>
      <c r="B29" s="310"/>
      <c r="C29" s="311"/>
      <c r="D29" s="420" t="s">
        <v>19</v>
      </c>
      <c r="E29" s="531" t="s">
        <v>19</v>
      </c>
      <c r="F29" s="531"/>
    </row>
    <row r="30" spans="1:33" ht="15" customHeight="1" thickBot="1">
      <c r="A30" s="65" t="str">
        <f>A10</f>
        <v>Janar - Maj / January - May</v>
      </c>
      <c r="B30" s="66">
        <v>2019</v>
      </c>
      <c r="C30" s="225">
        <v>2020</v>
      </c>
      <c r="D30" s="66" t="s">
        <v>459</v>
      </c>
      <c r="E30" s="66">
        <v>2019</v>
      </c>
      <c r="F30" s="225">
        <v>2020</v>
      </c>
    </row>
    <row r="31" spans="1:33" ht="15.75" thickBot="1">
      <c r="A31" s="526" t="s">
        <v>335</v>
      </c>
      <c r="B31" s="526"/>
      <c r="C31" s="526"/>
      <c r="D31" s="526"/>
      <c r="E31" s="526"/>
      <c r="F31" s="526"/>
    </row>
    <row r="32" spans="1:33" ht="15">
      <c r="A32" s="69" t="s">
        <v>171</v>
      </c>
      <c r="B32" s="162">
        <v>5419</v>
      </c>
      <c r="C32" s="162">
        <v>7382</v>
      </c>
      <c r="D32" s="224">
        <f>(C32/B32-1)*100</f>
        <v>36.224395644952942</v>
      </c>
      <c r="E32" s="87">
        <f>B32/$B$35*100</f>
        <v>1.3324448728288452</v>
      </c>
      <c r="F32" s="87">
        <f>C32/$C$35*100</f>
        <v>2.6859165844979462</v>
      </c>
    </row>
    <row r="33" spans="1:9" ht="15">
      <c r="A33" s="71" t="s">
        <v>261</v>
      </c>
      <c r="B33" s="211">
        <v>401277</v>
      </c>
      <c r="C33" s="211">
        <v>267459</v>
      </c>
      <c r="D33" s="224">
        <f>(C33/B33-1)*100</f>
        <v>-33.348036393812755</v>
      </c>
      <c r="E33" s="90">
        <f>B33/$B$35*100</f>
        <v>98.667555127171156</v>
      </c>
      <c r="F33" s="90">
        <f>C33/$C$35*100</f>
        <v>97.314083415502054</v>
      </c>
    </row>
    <row r="34" spans="1:9" ht="13.5" customHeight="1">
      <c r="A34" s="72" t="s">
        <v>237</v>
      </c>
      <c r="B34" s="91"/>
      <c r="C34" s="91"/>
      <c r="D34" s="224"/>
      <c r="E34" s="90">
        <v>0</v>
      </c>
      <c r="F34" s="90">
        <v>0</v>
      </c>
    </row>
    <row r="35" spans="1:9" ht="15">
      <c r="A35" s="314" t="s">
        <v>9</v>
      </c>
      <c r="B35" s="315">
        <f>SUM(B32:B34)</f>
        <v>406696</v>
      </c>
      <c r="C35" s="315">
        <f>SUM(C32:C34)</f>
        <v>274841</v>
      </c>
      <c r="D35" s="316">
        <f>(C35/B35-1)*100</f>
        <v>-32.421022090209881</v>
      </c>
      <c r="E35" s="317">
        <f>SUM(E32:E34)</f>
        <v>100</v>
      </c>
      <c r="F35" s="318">
        <f>SUM(F32:F34)</f>
        <v>100</v>
      </c>
    </row>
    <row r="36" spans="1:9" ht="12.75" thickBot="1">
      <c r="A36" s="64"/>
      <c r="B36" s="84"/>
      <c r="C36" s="158"/>
      <c r="D36" s="266"/>
      <c r="E36" s="84"/>
      <c r="F36" s="84"/>
    </row>
    <row r="37" spans="1:9" ht="15.75" thickBot="1">
      <c r="A37" s="526" t="s">
        <v>336</v>
      </c>
      <c r="B37" s="526"/>
      <c r="C37" s="526"/>
      <c r="D37" s="526"/>
      <c r="E37" s="526"/>
      <c r="F37" s="526"/>
    </row>
    <row r="38" spans="1:9" ht="12.75" customHeight="1">
      <c r="A38" s="69" t="s">
        <v>172</v>
      </c>
      <c r="B38" s="162">
        <v>143</v>
      </c>
      <c r="C38" s="162">
        <v>95</v>
      </c>
      <c r="D38" s="224">
        <f>(C38/B38-1)*100</f>
        <v>-33.56643356643356</v>
      </c>
      <c r="E38" s="87">
        <f>B38/B41*100</f>
        <v>0.25258323765786456</v>
      </c>
      <c r="F38" s="87">
        <f>C38/$C$39*100</f>
        <v>0.19475993275657058</v>
      </c>
    </row>
    <row r="39" spans="1:9" ht="15">
      <c r="A39" s="71" t="s">
        <v>261</v>
      </c>
      <c r="B39" s="211">
        <v>56472</v>
      </c>
      <c r="C39" s="211">
        <v>48778</v>
      </c>
      <c r="D39" s="224">
        <f>(C39/B39-1)*100</f>
        <v>-13.624451055390285</v>
      </c>
      <c r="E39" s="90">
        <f>B39/B41*100</f>
        <v>99.747416762342141</v>
      </c>
      <c r="F39" s="90">
        <f>C39/$C$41*100</f>
        <v>99.805618644241207</v>
      </c>
    </row>
    <row r="40" spans="1:9" ht="15.75" customHeight="1">
      <c r="A40" s="72" t="s">
        <v>237</v>
      </c>
      <c r="B40" s="211"/>
      <c r="C40" s="211"/>
      <c r="D40" s="224"/>
      <c r="E40" s="90">
        <v>0</v>
      </c>
      <c r="F40" s="90">
        <v>0</v>
      </c>
    </row>
    <row r="41" spans="1:9" ht="15">
      <c r="A41" s="314" t="s">
        <v>9</v>
      </c>
      <c r="B41" s="315">
        <f>SUM(B38:B40)</f>
        <v>56615</v>
      </c>
      <c r="C41" s="315">
        <f>SUM(C38:C40)</f>
        <v>48873</v>
      </c>
      <c r="D41" s="316">
        <f>(C41/B41-1)*100</f>
        <v>-13.674821160469842</v>
      </c>
      <c r="E41" s="317">
        <f>SUM(E38:E40)</f>
        <v>100</v>
      </c>
      <c r="F41" s="318">
        <f>SUM(F38:F40)</f>
        <v>100.00037857699778</v>
      </c>
      <c r="G41" s="68">
        <f>C41-B41</f>
        <v>-7742</v>
      </c>
      <c r="H41" s="472"/>
      <c r="I41" s="472"/>
    </row>
    <row r="42" spans="1:9" ht="15">
      <c r="A42" s="77"/>
      <c r="B42" s="85"/>
      <c r="C42" s="227"/>
      <c r="D42" s="267"/>
      <c r="E42" s="86"/>
      <c r="F42" s="86"/>
    </row>
    <row r="43" spans="1:9" ht="12.75">
      <c r="A43" s="529" t="s">
        <v>152</v>
      </c>
      <c r="B43" s="529"/>
      <c r="C43" s="529" t="s">
        <v>153</v>
      </c>
      <c r="D43" s="529"/>
      <c r="E43" s="529"/>
      <c r="F43" s="529"/>
    </row>
    <row r="46" spans="1:9">
      <c r="B46" s="63" t="s">
        <v>217</v>
      </c>
    </row>
  </sheetData>
  <sheetProtection formatCells="0" formatColumns="0" formatRows="0" insertColumns="0" insertRows="0" insertHyperlinks="0" deleteColumns="0" deleteRows="0" sort="0" autoFilter="0" pivotTables="0"/>
  <mergeCells count="23">
    <mergeCell ref="C43:F43"/>
    <mergeCell ref="A43:B43"/>
    <mergeCell ref="A37:F37"/>
    <mergeCell ref="E26:F26"/>
    <mergeCell ref="E29:F29"/>
    <mergeCell ref="B28:C28"/>
    <mergeCell ref="A31:F31"/>
    <mergeCell ref="E28:F28"/>
    <mergeCell ref="E27:F27"/>
    <mergeCell ref="B27:C27"/>
    <mergeCell ref="A24:F24"/>
    <mergeCell ref="A11:F11"/>
    <mergeCell ref="E8:F8"/>
    <mergeCell ref="E9:F9"/>
    <mergeCell ref="A17:F17"/>
    <mergeCell ref="B8:C8"/>
    <mergeCell ref="A1:F1"/>
    <mergeCell ref="A3:F3"/>
    <mergeCell ref="A23:F23"/>
    <mergeCell ref="A2:F2"/>
    <mergeCell ref="B7:C7"/>
    <mergeCell ref="E6:F6"/>
    <mergeCell ref="E7:F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V53"/>
  <sheetViews>
    <sheetView zoomScale="85" zoomScaleNormal="85" workbookViewId="0">
      <selection activeCell="I29" sqref="I29"/>
    </sheetView>
  </sheetViews>
  <sheetFormatPr defaultColWidth="9.140625" defaultRowHeight="12"/>
  <cols>
    <col min="1" max="1" width="5.140625" style="187" bestFit="1" customWidth="1"/>
    <col min="2" max="2" width="44.85546875" style="63" customWidth="1"/>
    <col min="3" max="4" width="11.28515625" style="63" bestFit="1" customWidth="1"/>
    <col min="5" max="5" width="9" style="63" bestFit="1" customWidth="1"/>
    <col min="6" max="6" width="8.28515625" style="63" customWidth="1"/>
    <col min="7" max="7" width="8.85546875" style="63" customWidth="1"/>
    <col min="8" max="8" width="13.85546875" style="68" bestFit="1" customWidth="1"/>
    <col min="9" max="16384" width="9.140625" style="63"/>
  </cols>
  <sheetData>
    <row r="1" spans="1:22" s="60" customFormat="1" ht="15.75" customHeight="1">
      <c r="A1" s="179"/>
      <c r="B1" s="521"/>
      <c r="C1" s="521"/>
      <c r="D1" s="521"/>
      <c r="E1" s="521"/>
      <c r="F1" s="521"/>
      <c r="G1" s="521"/>
      <c r="H1" s="271"/>
      <c r="I1" s="59"/>
      <c r="J1" s="59"/>
      <c r="K1" s="59"/>
      <c r="L1" s="59"/>
      <c r="M1" s="59"/>
      <c r="N1" s="59"/>
      <c r="O1" s="59"/>
      <c r="P1" s="59"/>
      <c r="Q1" s="59"/>
      <c r="R1" s="59"/>
      <c r="S1" s="59"/>
      <c r="T1" s="59"/>
      <c r="U1" s="59"/>
      <c r="V1" s="59"/>
    </row>
    <row r="2" spans="1:22" s="60" customFormat="1" ht="15.75" customHeight="1">
      <c r="A2" s="521" t="s">
        <v>167</v>
      </c>
      <c r="B2" s="521"/>
      <c r="C2" s="521"/>
      <c r="D2" s="521"/>
      <c r="E2" s="521"/>
      <c r="F2" s="521"/>
      <c r="G2" s="521"/>
      <c r="H2" s="271"/>
      <c r="I2" s="59"/>
      <c r="J2" s="59"/>
      <c r="K2" s="59"/>
      <c r="L2" s="59"/>
      <c r="M2" s="59"/>
      <c r="N2" s="59"/>
      <c r="O2" s="59"/>
      <c r="P2" s="59"/>
      <c r="Q2" s="59"/>
      <c r="R2" s="59"/>
      <c r="S2" s="59"/>
      <c r="T2" s="59"/>
      <c r="U2" s="59"/>
      <c r="V2" s="59"/>
    </row>
    <row r="3" spans="1:22" s="60" customFormat="1" ht="15.75" customHeight="1">
      <c r="A3" s="522" t="s">
        <v>179</v>
      </c>
      <c r="B3" s="522"/>
      <c r="C3" s="522"/>
      <c r="D3" s="522"/>
      <c r="E3" s="522"/>
      <c r="F3" s="522"/>
      <c r="G3" s="522"/>
      <c r="H3" s="271"/>
      <c r="I3" s="59"/>
      <c r="J3" s="59"/>
      <c r="K3" s="59"/>
      <c r="L3" s="59"/>
      <c r="M3" s="59"/>
      <c r="N3" s="59"/>
      <c r="O3" s="59"/>
      <c r="P3" s="59"/>
      <c r="Q3" s="59"/>
      <c r="R3" s="59"/>
      <c r="S3" s="59"/>
      <c r="T3" s="59"/>
      <c r="U3" s="59"/>
      <c r="V3" s="59"/>
    </row>
    <row r="4" spans="1:22">
      <c r="A4" s="184"/>
      <c r="B4" s="64"/>
      <c r="C4" s="62"/>
      <c r="D4" s="62"/>
      <c r="E4" s="62"/>
      <c r="F4" s="62"/>
      <c r="G4" s="62"/>
    </row>
    <row r="5" spans="1:22" ht="12" customHeight="1">
      <c r="A5" s="319"/>
      <c r="B5" s="320"/>
      <c r="C5" s="304"/>
      <c r="D5" s="321"/>
      <c r="E5" s="322" t="s">
        <v>50</v>
      </c>
      <c r="F5" s="524" t="s">
        <v>12</v>
      </c>
      <c r="G5" s="530"/>
    </row>
    <row r="6" spans="1:22" ht="15.75" customHeight="1">
      <c r="A6" s="319" t="s">
        <v>47</v>
      </c>
      <c r="B6" s="309" t="s">
        <v>10</v>
      </c>
      <c r="C6" s="524" t="s">
        <v>263</v>
      </c>
      <c r="D6" s="525"/>
      <c r="E6" s="322" t="s">
        <v>14</v>
      </c>
      <c r="F6" s="524" t="s">
        <v>14</v>
      </c>
      <c r="G6" s="530"/>
    </row>
    <row r="7" spans="1:22" ht="13.5" customHeight="1">
      <c r="A7" s="323"/>
      <c r="B7" s="312" t="s">
        <v>180</v>
      </c>
      <c r="C7" s="527" t="s">
        <v>264</v>
      </c>
      <c r="D7" s="528"/>
      <c r="E7" s="313" t="s">
        <v>51</v>
      </c>
      <c r="F7" s="527" t="s">
        <v>18</v>
      </c>
      <c r="G7" s="531"/>
    </row>
    <row r="8" spans="1:22" ht="12" customHeight="1">
      <c r="A8" s="324"/>
      <c r="B8" s="312"/>
      <c r="C8" s="304"/>
      <c r="D8" s="321"/>
      <c r="E8" s="313" t="s">
        <v>19</v>
      </c>
      <c r="F8" s="527" t="s">
        <v>19</v>
      </c>
      <c r="G8" s="531"/>
    </row>
    <row r="9" spans="1:22" ht="16.5" customHeight="1" thickBot="1">
      <c r="A9" s="184"/>
      <c r="B9" s="65" t="str">
        <f>' F4'!A10</f>
        <v>Janar - Maj / January - May</v>
      </c>
      <c r="C9" s="66">
        <v>2019</v>
      </c>
      <c r="D9" s="225">
        <v>2020</v>
      </c>
      <c r="E9" s="66" t="s">
        <v>459</v>
      </c>
      <c r="F9" s="66">
        <v>2019</v>
      </c>
      <c r="G9" s="225">
        <v>2020</v>
      </c>
    </row>
    <row r="10" spans="1:22" ht="15.75" thickBot="1">
      <c r="A10" s="526" t="s">
        <v>338</v>
      </c>
      <c r="B10" s="526"/>
      <c r="C10" s="526"/>
      <c r="D10" s="526"/>
      <c r="E10" s="526"/>
      <c r="F10" s="526"/>
      <c r="G10" s="526"/>
    </row>
    <row r="11" spans="1:22" ht="12.75">
      <c r="A11" s="326" t="s">
        <v>254</v>
      </c>
      <c r="B11" s="325" t="s">
        <v>316</v>
      </c>
      <c r="C11" s="327">
        <v>1499528.9614456806</v>
      </c>
      <c r="D11" s="327">
        <v>1486273.6738913031</v>
      </c>
      <c r="E11" s="328">
        <f>(D11/C11-1)*100</f>
        <v>-0.88396342419410079</v>
      </c>
      <c r="F11" s="329">
        <f>SUM(F12:F30)</f>
        <v>100</v>
      </c>
      <c r="G11" s="329">
        <f>SUM(G12:G30)</f>
        <v>99.999999999999986</v>
      </c>
    </row>
    <row r="12" spans="1:22" ht="12.75">
      <c r="A12" s="249"/>
      <c r="B12" s="250" t="s">
        <v>356</v>
      </c>
      <c r="C12" s="88">
        <v>0</v>
      </c>
      <c r="D12" s="88">
        <v>0</v>
      </c>
      <c r="E12" s="88"/>
      <c r="F12" s="175">
        <f>C12/C$31*100</f>
        <v>0</v>
      </c>
      <c r="G12" s="175">
        <f>D12/D$31*100</f>
        <v>0</v>
      </c>
    </row>
    <row r="13" spans="1:22" ht="12.75">
      <c r="A13" s="251"/>
      <c r="B13" s="436" t="s">
        <v>317</v>
      </c>
      <c r="C13" s="88">
        <v>371145.66000000003</v>
      </c>
      <c r="D13" s="88">
        <v>344651.19399999996</v>
      </c>
      <c r="E13" s="89">
        <f>(D13/C13-1)*100</f>
        <v>-7.1385627949953845</v>
      </c>
      <c r="F13" s="175">
        <f>C13/C$31*100</f>
        <v>24.750816392514505</v>
      </c>
      <c r="G13" s="175">
        <f>D13/D$31*100</f>
        <v>23.188945619796105</v>
      </c>
    </row>
    <row r="14" spans="1:22" ht="12.75">
      <c r="A14" s="251"/>
      <c r="B14" s="436" t="s">
        <v>381</v>
      </c>
      <c r="C14" s="88">
        <v>994881.71144568059</v>
      </c>
      <c r="D14" s="88">
        <v>977194.35989130323</v>
      </c>
      <c r="E14" s="89">
        <f>(D14/C14-1)*100</f>
        <v>-1.777834626055752</v>
      </c>
      <c r="F14" s="175">
        <f t="shared" ref="F14:G24" si="0">C14/C$31*100</f>
        <v>66.346281867508921</v>
      </c>
      <c r="G14" s="175">
        <f t="shared" si="0"/>
        <v>65.747942458864344</v>
      </c>
    </row>
    <row r="15" spans="1:22" ht="12.75">
      <c r="A15" s="251"/>
      <c r="B15" s="436" t="s">
        <v>382</v>
      </c>
      <c r="C15" s="88">
        <v>0</v>
      </c>
      <c r="D15" s="88">
        <v>0</v>
      </c>
      <c r="E15" s="89"/>
      <c r="F15" s="175">
        <f t="shared" si="0"/>
        <v>0</v>
      </c>
      <c r="G15" s="175">
        <f t="shared" si="0"/>
        <v>0</v>
      </c>
    </row>
    <row r="16" spans="1:22" ht="12.75">
      <c r="A16" s="251"/>
      <c r="B16" s="436" t="s">
        <v>383</v>
      </c>
      <c r="C16" s="88">
        <v>103694.40000000001</v>
      </c>
      <c r="D16" s="88">
        <v>104783.98000000001</v>
      </c>
      <c r="E16" s="89">
        <f>(D16/C16-1)*100</f>
        <v>1.0507606968167993</v>
      </c>
      <c r="F16" s="175">
        <f t="shared" si="0"/>
        <v>6.9151315290389119</v>
      </c>
      <c r="G16" s="175">
        <f t="shared" si="0"/>
        <v>7.0501134374303165</v>
      </c>
    </row>
    <row r="17" spans="1:7" ht="12.75">
      <c r="A17" s="251"/>
      <c r="B17" s="436" t="s">
        <v>384</v>
      </c>
      <c r="C17" s="88">
        <v>0</v>
      </c>
      <c r="D17" s="88">
        <v>26408.94</v>
      </c>
      <c r="E17" s="89"/>
      <c r="F17" s="175">
        <f t="shared" si="0"/>
        <v>0</v>
      </c>
      <c r="G17" s="175">
        <f t="shared" si="0"/>
        <v>1.7768558014525788</v>
      </c>
    </row>
    <row r="18" spans="1:7" ht="12.75">
      <c r="A18" s="251"/>
      <c r="B18" s="252" t="s">
        <v>358</v>
      </c>
      <c r="C18" s="88">
        <v>0</v>
      </c>
      <c r="D18" s="88">
        <v>0</v>
      </c>
      <c r="E18" s="89"/>
      <c r="F18" s="175">
        <f t="shared" si="0"/>
        <v>0</v>
      </c>
      <c r="G18" s="175">
        <f t="shared" si="0"/>
        <v>0</v>
      </c>
    </row>
    <row r="19" spans="1:7" ht="12.75">
      <c r="A19" s="251"/>
      <c r="B19" s="252" t="s">
        <v>359</v>
      </c>
      <c r="C19" s="88">
        <v>29807.19</v>
      </c>
      <c r="D19" s="88">
        <v>24616.7</v>
      </c>
      <c r="E19" s="89">
        <f>(D19/C19-1)*100</f>
        <v>-17.413550220601127</v>
      </c>
      <c r="F19" s="175">
        <f>C19/C$31*100</f>
        <v>1.9877702109376529</v>
      </c>
      <c r="G19" s="175">
        <f t="shared" si="0"/>
        <v>1.6562696650307698</v>
      </c>
    </row>
    <row r="20" spans="1:7" ht="12.75">
      <c r="A20" s="251"/>
      <c r="B20" s="252" t="s">
        <v>360</v>
      </c>
      <c r="C20" s="88">
        <v>0</v>
      </c>
      <c r="D20" s="88">
        <v>0</v>
      </c>
      <c r="E20" s="89"/>
      <c r="F20" s="175">
        <f>C20/C$31*100</f>
        <v>0</v>
      </c>
      <c r="G20" s="175">
        <f t="shared" si="0"/>
        <v>0</v>
      </c>
    </row>
    <row r="21" spans="1:7" ht="12.75">
      <c r="A21" s="253"/>
      <c r="B21" s="252" t="s">
        <v>361</v>
      </c>
      <c r="C21" s="113">
        <v>0</v>
      </c>
      <c r="D21" s="88">
        <v>0</v>
      </c>
      <c r="E21" s="89"/>
      <c r="F21" s="175">
        <f t="shared" si="0"/>
        <v>0</v>
      </c>
      <c r="G21" s="175">
        <f t="shared" si="0"/>
        <v>0</v>
      </c>
    </row>
    <row r="22" spans="1:7" ht="12.75">
      <c r="A22" s="253"/>
      <c r="B22" s="252" t="s">
        <v>362</v>
      </c>
      <c r="C22" s="88">
        <v>0</v>
      </c>
      <c r="D22" s="88">
        <v>0</v>
      </c>
      <c r="E22" s="89"/>
      <c r="F22" s="175">
        <f t="shared" si="0"/>
        <v>0</v>
      </c>
      <c r="G22" s="175">
        <f t="shared" si="0"/>
        <v>0</v>
      </c>
    </row>
    <row r="23" spans="1:7" ht="25.5">
      <c r="A23" s="253"/>
      <c r="B23" s="252" t="s">
        <v>363</v>
      </c>
      <c r="C23" s="88">
        <v>0</v>
      </c>
      <c r="D23" s="88">
        <v>0</v>
      </c>
      <c r="E23" s="89"/>
      <c r="F23" s="175">
        <f t="shared" si="0"/>
        <v>0</v>
      </c>
      <c r="G23" s="175">
        <f t="shared" si="0"/>
        <v>0</v>
      </c>
    </row>
    <row r="24" spans="1:7" ht="12.75">
      <c r="A24" s="253"/>
      <c r="B24" s="252" t="s">
        <v>364</v>
      </c>
      <c r="C24" s="88">
        <v>0</v>
      </c>
      <c r="D24" s="88">
        <v>8618.4999999999964</v>
      </c>
      <c r="E24" s="89"/>
      <c r="F24" s="175">
        <f t="shared" si="0"/>
        <v>0</v>
      </c>
      <c r="G24" s="175">
        <f t="shared" si="0"/>
        <v>0.57987301742588093</v>
      </c>
    </row>
    <row r="25" spans="1:7" ht="12.75">
      <c r="A25" s="253"/>
      <c r="B25" s="252" t="s">
        <v>365</v>
      </c>
      <c r="C25" s="88">
        <v>0</v>
      </c>
      <c r="D25" s="88">
        <v>0</v>
      </c>
      <c r="E25" s="113"/>
      <c r="F25" s="113"/>
      <c r="G25" s="113"/>
    </row>
    <row r="26" spans="1:7" ht="13.5">
      <c r="A26" s="330" t="s">
        <v>255</v>
      </c>
      <c r="B26" s="331" t="s">
        <v>366</v>
      </c>
      <c r="C26" s="332">
        <v>0</v>
      </c>
      <c r="D26" s="333">
        <v>0</v>
      </c>
      <c r="E26" s="333"/>
      <c r="F26" s="333"/>
      <c r="G26" s="334"/>
    </row>
    <row r="27" spans="1:7" ht="12.75">
      <c r="A27" s="254"/>
      <c r="B27" s="252" t="s">
        <v>367</v>
      </c>
      <c r="C27" s="273">
        <v>0</v>
      </c>
      <c r="D27" s="273">
        <v>0</v>
      </c>
      <c r="E27" s="274"/>
      <c r="F27" s="274"/>
      <c r="G27" s="113"/>
    </row>
    <row r="28" spans="1:7" ht="12.75">
      <c r="A28" s="254"/>
      <c r="B28" s="252" t="s">
        <v>368</v>
      </c>
      <c r="C28" s="273">
        <v>0</v>
      </c>
      <c r="D28" s="273">
        <v>0</v>
      </c>
      <c r="E28" s="274"/>
      <c r="F28" s="274"/>
      <c r="G28" s="113"/>
    </row>
    <row r="29" spans="1:7" ht="39.75">
      <c r="A29" s="335" t="s">
        <v>256</v>
      </c>
      <c r="B29" s="331" t="s">
        <v>369</v>
      </c>
      <c r="C29" s="332">
        <v>0</v>
      </c>
      <c r="D29" s="333">
        <v>0</v>
      </c>
      <c r="E29" s="333"/>
      <c r="F29" s="333"/>
      <c r="G29" s="334"/>
    </row>
    <row r="30" spans="1:7" ht="27.75" thickBot="1">
      <c r="A30" s="255" t="s">
        <v>257</v>
      </c>
      <c r="B30" s="258" t="s">
        <v>370</v>
      </c>
      <c r="C30" s="275">
        <v>0</v>
      </c>
      <c r="D30" s="276">
        <v>0</v>
      </c>
      <c r="E30" s="277"/>
      <c r="F30" s="277"/>
      <c r="G30" s="241"/>
    </row>
    <row r="31" spans="1:7" ht="15.75" thickTop="1" thickBot="1">
      <c r="A31" s="336"/>
      <c r="B31" s="337" t="s">
        <v>253</v>
      </c>
      <c r="C31" s="338">
        <v>1499528.9614456806</v>
      </c>
      <c r="D31" s="338">
        <v>1486273.6738913031</v>
      </c>
      <c r="E31" s="339">
        <f>(D31/C31-1)*100</f>
        <v>-0.88396342419410079</v>
      </c>
      <c r="F31" s="340">
        <f>SUM(F12:F30)</f>
        <v>100</v>
      </c>
      <c r="G31" s="340">
        <f>SUM(G12:G30)</f>
        <v>99.999999999999986</v>
      </c>
    </row>
    <row r="32" spans="1:7" ht="12.75" thickTop="1">
      <c r="A32" s="189"/>
      <c r="C32" s="68"/>
      <c r="D32" s="68"/>
    </row>
    <row r="36" spans="1:7" ht="14.25">
      <c r="A36" s="94"/>
      <c r="B36" s="95"/>
      <c r="C36" s="95"/>
      <c r="D36" s="95"/>
      <c r="E36" s="95"/>
      <c r="F36" s="95"/>
      <c r="G36" s="95"/>
    </row>
    <row r="37" spans="1:7" ht="14.25">
      <c r="A37" s="67"/>
      <c r="B37" s="96"/>
      <c r="C37" s="97"/>
      <c r="D37" s="97"/>
      <c r="E37" s="98"/>
      <c r="F37" s="97"/>
      <c r="G37" s="99"/>
    </row>
    <row r="38" spans="1:7" ht="15">
      <c r="A38" s="189"/>
      <c r="B38" s="100"/>
      <c r="C38" s="101"/>
      <c r="D38" s="101"/>
      <c r="E38" s="102"/>
      <c r="F38" s="103"/>
      <c r="G38" s="103"/>
    </row>
    <row r="39" spans="1:7" ht="15">
      <c r="A39" s="189"/>
      <c r="B39" s="100"/>
      <c r="C39" s="101"/>
      <c r="D39" s="101"/>
      <c r="E39" s="102"/>
      <c r="F39" s="103"/>
      <c r="G39" s="103"/>
    </row>
    <row r="40" spans="1:7" ht="15">
      <c r="A40" s="189"/>
      <c r="B40" s="100"/>
      <c r="C40" s="101"/>
      <c r="D40" s="101"/>
      <c r="E40" s="102"/>
      <c r="F40" s="103"/>
      <c r="G40" s="103"/>
    </row>
    <row r="41" spans="1:7" ht="14.25" customHeight="1">
      <c r="A41" s="189"/>
      <c r="B41" s="104"/>
      <c r="C41" s="105"/>
      <c r="D41" s="105"/>
      <c r="E41" s="102"/>
      <c r="F41" s="103"/>
      <c r="G41" s="103"/>
    </row>
    <row r="42" spans="1:7" ht="15">
      <c r="A42" s="189"/>
      <c r="B42" s="100"/>
      <c r="C42" s="105"/>
      <c r="D42" s="105"/>
      <c r="E42" s="102"/>
      <c r="F42" s="103"/>
      <c r="G42" s="103"/>
    </row>
    <row r="43" spans="1:7" ht="15">
      <c r="A43" s="189"/>
      <c r="B43" s="100"/>
      <c r="C43" s="105"/>
      <c r="D43" s="105"/>
      <c r="E43" s="102"/>
      <c r="F43" s="103"/>
      <c r="G43" s="103"/>
    </row>
    <row r="44" spans="1:7" ht="15">
      <c r="A44" s="189"/>
      <c r="B44" s="100"/>
      <c r="C44" s="105"/>
      <c r="D44" s="105"/>
      <c r="E44" s="102"/>
      <c r="F44" s="103"/>
      <c r="G44" s="103"/>
    </row>
    <row r="45" spans="1:7" ht="15">
      <c r="A45" s="189"/>
      <c r="B45" s="100"/>
      <c r="C45" s="105"/>
      <c r="D45" s="105"/>
      <c r="E45" s="102"/>
      <c r="F45" s="103"/>
      <c r="G45" s="103"/>
    </row>
    <row r="46" spans="1:7" ht="15">
      <c r="A46" s="189"/>
      <c r="B46" s="100"/>
      <c r="C46" s="105"/>
      <c r="D46" s="105"/>
      <c r="E46" s="102"/>
      <c r="F46" s="103"/>
      <c r="G46" s="103"/>
    </row>
    <row r="47" spans="1:7" ht="15">
      <c r="A47" s="189"/>
      <c r="B47" s="100"/>
      <c r="C47" s="105"/>
      <c r="D47" s="105"/>
      <c r="E47" s="102"/>
      <c r="F47" s="103"/>
      <c r="G47" s="103"/>
    </row>
    <row r="48" spans="1:7" ht="15">
      <c r="A48" s="189"/>
      <c r="B48" s="106"/>
      <c r="C48" s="105"/>
      <c r="D48" s="105"/>
      <c r="E48" s="102"/>
      <c r="F48" s="103"/>
      <c r="G48" s="103"/>
    </row>
    <row r="49" spans="1:7" ht="15">
      <c r="A49" s="189"/>
      <c r="B49" s="100"/>
      <c r="C49" s="105"/>
      <c r="D49" s="105"/>
      <c r="E49" s="102"/>
      <c r="F49" s="103"/>
      <c r="G49" s="103"/>
    </row>
    <row r="50" spans="1:7" ht="15">
      <c r="A50" s="189"/>
      <c r="B50" s="104"/>
      <c r="C50" s="105"/>
      <c r="D50" s="105"/>
      <c r="E50" s="102"/>
      <c r="F50" s="103"/>
      <c r="G50" s="103"/>
    </row>
    <row r="51" spans="1:7" ht="15">
      <c r="A51" s="190"/>
      <c r="B51" s="77"/>
      <c r="C51" s="78"/>
      <c r="D51" s="107"/>
      <c r="E51" s="108"/>
      <c r="F51" s="108"/>
      <c r="G51" s="109"/>
    </row>
    <row r="52" spans="1:7">
      <c r="A52" s="186"/>
      <c r="B52" s="110"/>
      <c r="C52" s="110"/>
      <c r="D52" s="110"/>
      <c r="E52" s="110"/>
      <c r="F52" s="110"/>
      <c r="G52" s="110"/>
    </row>
    <row r="53" spans="1:7">
      <c r="A53" s="186"/>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B1:G1"/>
    <mergeCell ref="C6:D6"/>
    <mergeCell ref="C7:D7"/>
    <mergeCell ref="A2:G2"/>
    <mergeCell ref="A3:G3"/>
    <mergeCell ref="A10:G10"/>
    <mergeCell ref="F5:G5"/>
    <mergeCell ref="F6:G6"/>
    <mergeCell ref="F7:G7"/>
    <mergeCell ref="F8:G8"/>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2:G32"/>
  <sheetViews>
    <sheetView zoomScale="88" zoomScaleNormal="88" workbookViewId="0">
      <selection activeCell="E31" sqref="E31"/>
    </sheetView>
  </sheetViews>
  <sheetFormatPr defaultColWidth="9.140625" defaultRowHeight="12.75"/>
  <cols>
    <col min="1" max="1" width="5.140625" style="188" bestFit="1" customWidth="1"/>
    <col min="2" max="2" width="44.85546875" style="111" customWidth="1"/>
    <col min="3" max="4" width="9.5703125" style="111" bestFit="1" customWidth="1"/>
    <col min="5" max="5" width="9" style="111" bestFit="1" customWidth="1"/>
    <col min="6" max="7" width="8.42578125" style="111" bestFit="1" customWidth="1"/>
    <col min="8" max="16384" width="9.140625" style="111"/>
  </cols>
  <sheetData>
    <row r="2" spans="1:7" ht="15.75" customHeight="1">
      <c r="A2" s="521" t="s">
        <v>181</v>
      </c>
      <c r="B2" s="521"/>
      <c r="C2" s="521"/>
      <c r="D2" s="521"/>
      <c r="E2" s="521"/>
      <c r="F2" s="521"/>
      <c r="G2" s="521"/>
    </row>
    <row r="3" spans="1:7" ht="15.75">
      <c r="A3" s="522" t="s">
        <v>182</v>
      </c>
      <c r="B3" s="522"/>
      <c r="C3" s="522"/>
      <c r="D3" s="522"/>
      <c r="E3" s="522"/>
      <c r="F3" s="522"/>
      <c r="G3" s="522"/>
    </row>
    <row r="5" spans="1:7" ht="14.25">
      <c r="A5" s="319"/>
      <c r="B5" s="320"/>
      <c r="C5" s="532" t="s">
        <v>150</v>
      </c>
      <c r="D5" s="533"/>
      <c r="E5" s="322" t="s">
        <v>50</v>
      </c>
      <c r="F5" s="524" t="s">
        <v>12</v>
      </c>
      <c r="G5" s="530"/>
    </row>
    <row r="6" spans="1:7" ht="14.25" customHeight="1">
      <c r="A6" s="319" t="s">
        <v>47</v>
      </c>
      <c r="B6" s="309" t="s">
        <v>10</v>
      </c>
      <c r="C6" s="524" t="s">
        <v>263</v>
      </c>
      <c r="D6" s="525"/>
      <c r="E6" s="322" t="s">
        <v>14</v>
      </c>
      <c r="F6" s="524" t="s">
        <v>14</v>
      </c>
      <c r="G6" s="530"/>
    </row>
    <row r="7" spans="1:7" ht="15">
      <c r="A7" s="323"/>
      <c r="B7" s="312" t="s">
        <v>180</v>
      </c>
      <c r="C7" s="527" t="s">
        <v>264</v>
      </c>
      <c r="D7" s="528"/>
      <c r="E7" s="313" t="s">
        <v>51</v>
      </c>
      <c r="F7" s="527" t="s">
        <v>18</v>
      </c>
      <c r="G7" s="531"/>
    </row>
    <row r="8" spans="1:7" ht="15">
      <c r="A8" s="324"/>
      <c r="B8" s="312"/>
      <c r="C8" s="304"/>
      <c r="D8" s="321"/>
      <c r="E8" s="313" t="s">
        <v>19</v>
      </c>
      <c r="F8" s="527" t="s">
        <v>19</v>
      </c>
      <c r="G8" s="531"/>
    </row>
    <row r="9" spans="1:7" ht="16.5" customHeight="1" thickBot="1">
      <c r="A9" s="184"/>
      <c r="B9" s="65" t="str">
        <f>' F4'!A10</f>
        <v>Janar - Maj / January - May</v>
      </c>
      <c r="C9" s="225">
        <v>2019</v>
      </c>
      <c r="D9" s="225">
        <v>2020</v>
      </c>
      <c r="E9" s="66" t="s">
        <v>459</v>
      </c>
      <c r="F9" s="225">
        <v>2019</v>
      </c>
      <c r="G9" s="225">
        <v>2020</v>
      </c>
    </row>
    <row r="10" spans="1:7" ht="15.75" thickBot="1">
      <c r="A10" s="526" t="s">
        <v>339</v>
      </c>
      <c r="B10" s="526"/>
      <c r="C10" s="526"/>
      <c r="D10" s="526"/>
      <c r="E10" s="526"/>
      <c r="F10" s="526"/>
      <c r="G10" s="526"/>
    </row>
    <row r="11" spans="1:7">
      <c r="A11" s="326" t="s">
        <v>254</v>
      </c>
      <c r="B11" s="325" t="s">
        <v>316</v>
      </c>
      <c r="C11" s="327">
        <v>320906.21999999997</v>
      </c>
      <c r="D11" s="327">
        <v>261602.83</v>
      </c>
      <c r="E11" s="328">
        <f>(D11/C11-1)*100</f>
        <v>-18.479975240118428</v>
      </c>
      <c r="F11" s="329">
        <f>SUM(F12:F30)</f>
        <v>100.00000000000001</v>
      </c>
      <c r="G11" s="329">
        <f>SUM(G12:G30)</f>
        <v>100.00000000000003</v>
      </c>
    </row>
    <row r="12" spans="1:7">
      <c r="A12" s="249"/>
      <c r="B12" s="250" t="s">
        <v>356</v>
      </c>
      <c r="C12" s="88">
        <v>0</v>
      </c>
      <c r="D12" s="88">
        <v>15596.51</v>
      </c>
      <c r="E12" s="88"/>
      <c r="F12" s="175">
        <f>C12/C$31*100</f>
        <v>0</v>
      </c>
      <c r="G12" s="175">
        <f>D12/D$31*100</f>
        <v>5.9619041582998165</v>
      </c>
    </row>
    <row r="13" spans="1:7">
      <c r="A13" s="251"/>
      <c r="B13" s="436" t="s">
        <v>317</v>
      </c>
      <c r="C13" s="88">
        <v>42258.96</v>
      </c>
      <c r="D13" s="88">
        <v>41298.67</v>
      </c>
      <c r="E13" s="89">
        <f>(D13/C13-1)*100</f>
        <v>-2.2723938307994351</v>
      </c>
      <c r="F13" s="175">
        <f>C13/C$31*100</f>
        <v>13.16863225648914</v>
      </c>
      <c r="G13" s="175">
        <f>D13/D$31*100</f>
        <v>15.786782581824516</v>
      </c>
    </row>
    <row r="14" spans="1:7">
      <c r="A14" s="251"/>
      <c r="B14" s="436" t="s">
        <v>381</v>
      </c>
      <c r="C14" s="88">
        <v>272401.56</v>
      </c>
      <c r="D14" s="88">
        <v>174692.65000000002</v>
      </c>
      <c r="E14" s="89">
        <f>(D14/C14-1)*100</f>
        <v>-35.869438486328775</v>
      </c>
      <c r="F14" s="175">
        <f t="shared" ref="F14:G24" si="0">C14/C$31*100</f>
        <v>84.885098207195867</v>
      </c>
      <c r="G14" s="175">
        <f t="shared" si="0"/>
        <v>66.777813527475999</v>
      </c>
    </row>
    <row r="15" spans="1:7">
      <c r="A15" s="251"/>
      <c r="B15" s="436" t="s">
        <v>382</v>
      </c>
      <c r="C15" s="88">
        <v>0</v>
      </c>
      <c r="D15" s="88">
        <v>0</v>
      </c>
      <c r="E15" s="89"/>
      <c r="F15" s="175">
        <f t="shared" si="0"/>
        <v>0</v>
      </c>
      <c r="G15" s="175">
        <f t="shared" si="0"/>
        <v>0</v>
      </c>
    </row>
    <row r="16" spans="1:7">
      <c r="A16" s="251"/>
      <c r="B16" s="436" t="s">
        <v>383</v>
      </c>
      <c r="C16" s="88">
        <v>361.7</v>
      </c>
      <c r="D16" s="88">
        <v>2297</v>
      </c>
      <c r="E16" s="89">
        <f>(D16/C16-1)*100</f>
        <v>535.05667680398119</v>
      </c>
      <c r="F16" s="175">
        <f t="shared" si="0"/>
        <v>0.11271205650049414</v>
      </c>
      <c r="G16" s="175">
        <f t="shared" si="0"/>
        <v>0.87804860520813177</v>
      </c>
    </row>
    <row r="17" spans="1:7">
      <c r="A17" s="251"/>
      <c r="B17" s="436" t="s">
        <v>384</v>
      </c>
      <c r="C17" s="88">
        <v>0</v>
      </c>
      <c r="D17" s="88">
        <v>0</v>
      </c>
      <c r="E17" s="89"/>
      <c r="F17" s="175">
        <f t="shared" si="0"/>
        <v>0</v>
      </c>
      <c r="G17" s="175">
        <f t="shared" si="0"/>
        <v>0</v>
      </c>
    </row>
    <row r="18" spans="1:7">
      <c r="A18" s="251"/>
      <c r="B18" s="252" t="s">
        <v>358</v>
      </c>
      <c r="C18" s="88">
        <v>0</v>
      </c>
      <c r="D18" s="88">
        <v>0</v>
      </c>
      <c r="E18" s="89"/>
      <c r="F18" s="175">
        <f t="shared" si="0"/>
        <v>0</v>
      </c>
      <c r="G18" s="175">
        <f t="shared" si="0"/>
        <v>0</v>
      </c>
    </row>
    <row r="19" spans="1:7">
      <c r="A19" s="251"/>
      <c r="B19" s="252" t="s">
        <v>359</v>
      </c>
      <c r="C19" s="88">
        <v>5884</v>
      </c>
      <c r="D19" s="88">
        <v>27718</v>
      </c>
      <c r="E19" s="89">
        <f>(D19/C19-1)*100</f>
        <v>371.07409925220941</v>
      </c>
      <c r="F19" s="175">
        <f t="shared" si="0"/>
        <v>1.8335574798145078</v>
      </c>
      <c r="G19" s="175">
        <f t="shared" si="0"/>
        <v>10.595451127191554</v>
      </c>
    </row>
    <row r="20" spans="1:7">
      <c r="A20" s="251"/>
      <c r="B20" s="252" t="s">
        <v>360</v>
      </c>
      <c r="C20" s="88">
        <v>0</v>
      </c>
      <c r="D20" s="88">
        <v>0</v>
      </c>
      <c r="E20" s="89"/>
      <c r="F20" s="175">
        <f t="shared" si="0"/>
        <v>0</v>
      </c>
      <c r="G20" s="175">
        <f t="shared" si="0"/>
        <v>0</v>
      </c>
    </row>
    <row r="21" spans="1:7">
      <c r="A21" s="253"/>
      <c r="B21" s="252" t="s">
        <v>361</v>
      </c>
      <c r="C21" s="113">
        <v>0</v>
      </c>
      <c r="D21" s="88">
        <v>0</v>
      </c>
      <c r="E21" s="89"/>
      <c r="F21" s="175">
        <f t="shared" si="0"/>
        <v>0</v>
      </c>
      <c r="G21" s="175">
        <f t="shared" si="0"/>
        <v>0</v>
      </c>
    </row>
    <row r="22" spans="1:7">
      <c r="A22" s="253"/>
      <c r="B22" s="252" t="s">
        <v>362</v>
      </c>
      <c r="C22" s="88">
        <v>0</v>
      </c>
      <c r="D22" s="88">
        <v>0</v>
      </c>
      <c r="E22" s="89"/>
      <c r="F22" s="175">
        <f t="shared" si="0"/>
        <v>0</v>
      </c>
      <c r="G22" s="175">
        <f t="shared" si="0"/>
        <v>0</v>
      </c>
    </row>
    <row r="23" spans="1:7" ht="25.5">
      <c r="A23" s="253"/>
      <c r="B23" s="252" t="s">
        <v>363</v>
      </c>
      <c r="C23" s="88">
        <v>0</v>
      </c>
      <c r="D23" s="88">
        <v>0</v>
      </c>
      <c r="E23" s="89"/>
      <c r="F23" s="175">
        <f t="shared" si="0"/>
        <v>0</v>
      </c>
      <c r="G23" s="175">
        <f t="shared" si="0"/>
        <v>0</v>
      </c>
    </row>
    <row r="24" spans="1:7">
      <c r="A24" s="253"/>
      <c r="B24" s="252" t="s">
        <v>364</v>
      </c>
      <c r="C24" s="88">
        <v>0</v>
      </c>
      <c r="D24" s="88">
        <v>0</v>
      </c>
      <c r="E24" s="89"/>
      <c r="F24" s="175">
        <f t="shared" si="0"/>
        <v>0</v>
      </c>
      <c r="G24" s="175">
        <f t="shared" si="0"/>
        <v>0</v>
      </c>
    </row>
    <row r="25" spans="1:7">
      <c r="A25" s="253"/>
      <c r="B25" s="252" t="s">
        <v>365</v>
      </c>
      <c r="C25" s="88">
        <v>0</v>
      </c>
      <c r="D25" s="88">
        <v>0</v>
      </c>
      <c r="E25" s="113"/>
      <c r="F25" s="113"/>
      <c r="G25" s="113"/>
    </row>
    <row r="26" spans="1:7" ht="13.5">
      <c r="A26" s="330" t="s">
        <v>255</v>
      </c>
      <c r="B26" s="331" t="s">
        <v>366</v>
      </c>
      <c r="C26" s="332">
        <v>0</v>
      </c>
      <c r="D26" s="333">
        <v>0</v>
      </c>
      <c r="E26" s="333"/>
      <c r="F26" s="333"/>
      <c r="G26" s="334"/>
    </row>
    <row r="27" spans="1:7">
      <c r="A27" s="254"/>
      <c r="B27" s="252" t="s">
        <v>367</v>
      </c>
      <c r="C27" s="273">
        <v>0</v>
      </c>
      <c r="D27" s="273">
        <v>0</v>
      </c>
      <c r="E27" s="274"/>
      <c r="F27" s="274"/>
      <c r="G27" s="113"/>
    </row>
    <row r="28" spans="1:7">
      <c r="A28" s="254"/>
      <c r="B28" s="252" t="s">
        <v>368</v>
      </c>
      <c r="C28" s="273">
        <v>0</v>
      </c>
      <c r="D28" s="273">
        <v>0</v>
      </c>
      <c r="E28" s="274"/>
      <c r="F28" s="274"/>
      <c r="G28" s="113"/>
    </row>
    <row r="29" spans="1:7" ht="39.75">
      <c r="A29" s="335" t="s">
        <v>256</v>
      </c>
      <c r="B29" s="331" t="s">
        <v>369</v>
      </c>
      <c r="C29" s="332">
        <v>0</v>
      </c>
      <c r="D29" s="333">
        <v>0</v>
      </c>
      <c r="E29" s="333"/>
      <c r="F29" s="333"/>
      <c r="G29" s="334"/>
    </row>
    <row r="30" spans="1:7" ht="27.75" thickBot="1">
      <c r="A30" s="255" t="s">
        <v>257</v>
      </c>
      <c r="B30" s="258" t="s">
        <v>370</v>
      </c>
      <c r="C30" s="275">
        <v>0</v>
      </c>
      <c r="D30" s="276">
        <v>0</v>
      </c>
      <c r="E30" s="277"/>
      <c r="F30" s="277"/>
      <c r="G30" s="241"/>
    </row>
    <row r="31" spans="1:7" ht="15.75" thickTop="1" thickBot="1">
      <c r="A31" s="336"/>
      <c r="B31" s="337" t="s">
        <v>253</v>
      </c>
      <c r="C31" s="341">
        <v>320906.21999999997</v>
      </c>
      <c r="D31" s="338">
        <v>261602.83</v>
      </c>
      <c r="E31" s="339">
        <f>(D31/C31-1)*100</f>
        <v>-18.479975240118428</v>
      </c>
      <c r="F31" s="340">
        <f>SUM(F12:F30)</f>
        <v>100.00000000000001</v>
      </c>
      <c r="G31" s="340">
        <f>SUM(G12:G30)</f>
        <v>100.00000000000003</v>
      </c>
    </row>
    <row r="32" spans="1:7"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2:AU56"/>
  <sheetViews>
    <sheetView zoomScale="84" zoomScaleNormal="84" workbookViewId="0">
      <selection activeCell="I40" sqref="I40"/>
    </sheetView>
  </sheetViews>
  <sheetFormatPr defaultColWidth="9.140625" defaultRowHeight="12"/>
  <cols>
    <col min="1" max="1" width="5.5703125" style="187" bestFit="1" customWidth="1"/>
    <col min="2" max="2" width="49.5703125" style="63" bestFit="1" customWidth="1"/>
    <col min="3" max="4" width="8.42578125" style="63" bestFit="1" customWidth="1"/>
    <col min="5" max="5" width="10.140625" style="76" bestFit="1" customWidth="1"/>
    <col min="6" max="7" width="8.42578125" style="63" bestFit="1" customWidth="1"/>
    <col min="8" max="16384" width="9.140625" style="63"/>
  </cols>
  <sheetData>
    <row r="2" spans="1:47" s="116" customFormat="1" ht="19.5" customHeight="1">
      <c r="A2" s="521" t="s">
        <v>57</v>
      </c>
      <c r="B2" s="521"/>
      <c r="C2" s="521"/>
      <c r="D2" s="521"/>
      <c r="E2" s="521"/>
      <c r="F2" s="521"/>
      <c r="G2" s="521"/>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522" t="s">
        <v>58</v>
      </c>
      <c r="B3" s="522"/>
      <c r="C3" s="522"/>
      <c r="D3" s="522"/>
      <c r="E3" s="522"/>
      <c r="F3" s="522"/>
      <c r="G3" s="522"/>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4"/>
      <c r="B4" s="64"/>
      <c r="C4" s="62"/>
      <c r="D4" s="62"/>
      <c r="E4" s="170"/>
      <c r="F4" s="62"/>
      <c r="G4" s="62"/>
    </row>
    <row r="5" spans="1:47" ht="12" customHeight="1">
      <c r="A5" s="319"/>
      <c r="B5" s="320"/>
      <c r="C5" s="310"/>
      <c r="D5" s="342"/>
      <c r="E5" s="343" t="s">
        <v>50</v>
      </c>
      <c r="F5" s="534" t="s">
        <v>12</v>
      </c>
      <c r="G5" s="535"/>
    </row>
    <row r="6" spans="1:47" ht="12" customHeight="1">
      <c r="A6" s="319" t="s">
        <v>49</v>
      </c>
      <c r="B6" s="309" t="s">
        <v>10</v>
      </c>
      <c r="C6" s="534" t="s">
        <v>45</v>
      </c>
      <c r="D6" s="535"/>
      <c r="E6" s="343" t="s">
        <v>14</v>
      </c>
      <c r="F6" s="534" t="s">
        <v>14</v>
      </c>
      <c r="G6" s="535"/>
    </row>
    <row r="7" spans="1:47" ht="12" customHeight="1">
      <c r="A7" s="323"/>
      <c r="B7" s="312" t="s">
        <v>180</v>
      </c>
      <c r="C7" s="536" t="s">
        <v>46</v>
      </c>
      <c r="D7" s="537"/>
      <c r="E7" s="344" t="s">
        <v>51</v>
      </c>
      <c r="F7" s="536" t="s">
        <v>18</v>
      </c>
      <c r="G7" s="537"/>
    </row>
    <row r="8" spans="1:47" ht="12" customHeight="1">
      <c r="A8" s="324"/>
      <c r="B8" s="312"/>
      <c r="C8" s="310"/>
      <c r="D8" s="342"/>
      <c r="E8" s="344" t="s">
        <v>19</v>
      </c>
      <c r="F8" s="527" t="s">
        <v>19</v>
      </c>
      <c r="G8" s="531"/>
    </row>
    <row r="9" spans="1:47" ht="16.5" customHeight="1" thickBot="1">
      <c r="A9" s="184"/>
      <c r="B9" s="65" t="str">
        <f>' F4'!A10</f>
        <v>Janar - Maj / January - May</v>
      </c>
      <c r="C9" s="225">
        <v>2019</v>
      </c>
      <c r="D9" s="225">
        <v>2020</v>
      </c>
      <c r="E9" s="66" t="s">
        <v>459</v>
      </c>
      <c r="F9" s="225">
        <v>2019</v>
      </c>
      <c r="G9" s="225">
        <v>2020</v>
      </c>
    </row>
    <row r="10" spans="1:47" ht="15.75" thickBot="1">
      <c r="A10" s="526" t="s">
        <v>340</v>
      </c>
      <c r="B10" s="526"/>
      <c r="C10" s="526"/>
      <c r="D10" s="526"/>
      <c r="E10" s="526"/>
      <c r="F10" s="526"/>
      <c r="G10" s="526"/>
    </row>
    <row r="11" spans="1:47" ht="12.75">
      <c r="A11" s="326" t="s">
        <v>254</v>
      </c>
      <c r="B11" s="325" t="s">
        <v>316</v>
      </c>
      <c r="C11" s="327">
        <v>5419</v>
      </c>
      <c r="D11" s="327">
        <v>7382</v>
      </c>
      <c r="E11" s="328">
        <f>(D11/C11-1)*100</f>
        <v>36.224395644952942</v>
      </c>
      <c r="F11" s="329">
        <f>SUM(F12:F30)</f>
        <v>100</v>
      </c>
      <c r="G11" s="329">
        <f>SUM(G12:G30)</f>
        <v>100</v>
      </c>
      <c r="H11" s="472"/>
    </row>
    <row r="12" spans="1:47" ht="12.75">
      <c r="A12" s="249"/>
      <c r="B12" s="250" t="s">
        <v>356</v>
      </c>
      <c r="C12" s="88">
        <v>0</v>
      </c>
      <c r="D12" s="88">
        <v>0</v>
      </c>
      <c r="E12" s="88"/>
      <c r="F12" s="175">
        <f>C12/C$31*100</f>
        <v>0</v>
      </c>
      <c r="G12" s="175">
        <f>D12/D$31*100</f>
        <v>0</v>
      </c>
    </row>
    <row r="13" spans="1:47" ht="12.75">
      <c r="A13" s="251"/>
      <c r="B13" s="436" t="s">
        <v>317</v>
      </c>
      <c r="C13" s="421">
        <v>2404</v>
      </c>
      <c r="D13" s="421">
        <v>2027</v>
      </c>
      <c r="E13" s="422">
        <f>(D13/C13-1)*100</f>
        <v>-15.682196339434274</v>
      </c>
      <c r="F13" s="423">
        <f>C13/C$31*100</f>
        <v>44.362428492341763</v>
      </c>
      <c r="G13" s="423">
        <f>D13/D$31*100</f>
        <v>27.458683283662964</v>
      </c>
    </row>
    <row r="14" spans="1:47" ht="12.75">
      <c r="A14" s="251"/>
      <c r="B14" s="436" t="s">
        <v>381</v>
      </c>
      <c r="C14" s="88">
        <v>515</v>
      </c>
      <c r="D14" s="88">
        <v>608</v>
      </c>
      <c r="E14" s="89">
        <f>(D14/C14-1)*100</f>
        <v>18.058252427184463</v>
      </c>
      <c r="F14" s="175">
        <f t="shared" ref="F14:G24" si="0">C14/C$31*100</f>
        <v>9.5035984498985044</v>
      </c>
      <c r="G14" s="175">
        <f t="shared" si="0"/>
        <v>8.236250338661609</v>
      </c>
    </row>
    <row r="15" spans="1:47" ht="12.75">
      <c r="A15" s="251"/>
      <c r="B15" s="436" t="s">
        <v>382</v>
      </c>
      <c r="C15" s="88">
        <v>0</v>
      </c>
      <c r="D15" s="88">
        <v>0</v>
      </c>
      <c r="E15" s="422"/>
      <c r="F15" s="175">
        <f t="shared" si="0"/>
        <v>0</v>
      </c>
      <c r="G15" s="175">
        <f t="shared" si="0"/>
        <v>0</v>
      </c>
    </row>
    <row r="16" spans="1:47" ht="12.75">
      <c r="A16" s="251"/>
      <c r="B16" s="436" t="s">
        <v>383</v>
      </c>
      <c r="C16" s="421">
        <v>2462</v>
      </c>
      <c r="D16" s="421">
        <v>4413</v>
      </c>
      <c r="E16" s="89">
        <f>(D16/C16-1)*100</f>
        <v>79.244516653127533</v>
      </c>
      <c r="F16" s="423">
        <f t="shared" si="0"/>
        <v>45.432736667281787</v>
      </c>
      <c r="G16" s="423">
        <f t="shared" si="0"/>
        <v>59.780547277160657</v>
      </c>
    </row>
    <row r="17" spans="1:7" ht="12.75">
      <c r="A17" s="251"/>
      <c r="B17" s="252" t="s">
        <v>357</v>
      </c>
      <c r="C17" s="88">
        <v>0</v>
      </c>
      <c r="D17" s="88">
        <v>29</v>
      </c>
      <c r="E17" s="422"/>
      <c r="F17" s="175">
        <f t="shared" si="0"/>
        <v>0</v>
      </c>
      <c r="G17" s="175">
        <f t="shared" si="0"/>
        <v>0.39284746681116228</v>
      </c>
    </row>
    <row r="18" spans="1:7" ht="12.75">
      <c r="A18" s="251"/>
      <c r="B18" s="252" t="s">
        <v>358</v>
      </c>
      <c r="C18" s="88">
        <v>0</v>
      </c>
      <c r="D18" s="88">
        <v>0</v>
      </c>
      <c r="E18" s="89"/>
      <c r="F18" s="175">
        <f t="shared" si="0"/>
        <v>0</v>
      </c>
      <c r="G18" s="175">
        <f t="shared" si="0"/>
        <v>0</v>
      </c>
    </row>
    <row r="19" spans="1:7" ht="12.75">
      <c r="A19" s="251"/>
      <c r="B19" s="252" t="s">
        <v>359</v>
      </c>
      <c r="C19" s="88">
        <v>38</v>
      </c>
      <c r="D19" s="88">
        <v>39</v>
      </c>
      <c r="E19" s="89">
        <f>(D19/C19-1)*100</f>
        <v>2.6315789473684292</v>
      </c>
      <c r="F19" s="175">
        <f t="shared" si="0"/>
        <v>0.70123639047794795</v>
      </c>
      <c r="G19" s="175">
        <f t="shared" si="0"/>
        <v>0.52831211053914928</v>
      </c>
    </row>
    <row r="20" spans="1:7" ht="12.75">
      <c r="A20" s="251"/>
      <c r="B20" s="252" t="s">
        <v>360</v>
      </c>
      <c r="C20" s="88">
        <v>0</v>
      </c>
      <c r="D20" s="88">
        <v>0</v>
      </c>
      <c r="E20" s="89"/>
      <c r="F20" s="175">
        <f t="shared" si="0"/>
        <v>0</v>
      </c>
      <c r="G20" s="175">
        <f t="shared" si="0"/>
        <v>0</v>
      </c>
    </row>
    <row r="21" spans="1:7" ht="12.75">
      <c r="A21" s="253"/>
      <c r="B21" s="252" t="s">
        <v>361</v>
      </c>
      <c r="C21" s="88">
        <v>0</v>
      </c>
      <c r="D21" s="88">
        <v>0</v>
      </c>
      <c r="E21" s="89"/>
      <c r="F21" s="175">
        <f t="shared" si="0"/>
        <v>0</v>
      </c>
      <c r="G21" s="175">
        <f t="shared" si="0"/>
        <v>0</v>
      </c>
    </row>
    <row r="22" spans="1:7" ht="12.75">
      <c r="A22" s="253"/>
      <c r="B22" s="252" t="s">
        <v>362</v>
      </c>
      <c r="C22" s="88">
        <v>0</v>
      </c>
      <c r="D22" s="88">
        <v>0</v>
      </c>
      <c r="E22" s="89"/>
      <c r="F22" s="175">
        <f t="shared" si="0"/>
        <v>0</v>
      </c>
      <c r="G22" s="175">
        <f t="shared" si="0"/>
        <v>0</v>
      </c>
    </row>
    <row r="23" spans="1:7" ht="25.5">
      <c r="A23" s="253"/>
      <c r="B23" s="252" t="s">
        <v>363</v>
      </c>
      <c r="C23" s="88">
        <v>0</v>
      </c>
      <c r="D23" s="88">
        <v>0</v>
      </c>
      <c r="E23" s="89"/>
      <c r="F23" s="175">
        <f t="shared" si="0"/>
        <v>0</v>
      </c>
      <c r="G23" s="175">
        <f t="shared" si="0"/>
        <v>0</v>
      </c>
    </row>
    <row r="24" spans="1:7" ht="12.75">
      <c r="A24" s="253"/>
      <c r="B24" s="252" t="s">
        <v>364</v>
      </c>
      <c r="C24" s="88">
        <v>0</v>
      </c>
      <c r="D24" s="88">
        <v>266</v>
      </c>
      <c r="E24" s="89"/>
      <c r="F24" s="175">
        <f t="shared" si="0"/>
        <v>0</v>
      </c>
      <c r="G24" s="175">
        <f t="shared" si="0"/>
        <v>3.6033595231644537</v>
      </c>
    </row>
    <row r="25" spans="1:7" ht="12.75">
      <c r="A25" s="253"/>
      <c r="B25" s="252" t="s">
        <v>365</v>
      </c>
      <c r="C25" s="88">
        <v>0</v>
      </c>
      <c r="D25" s="88">
        <v>0</v>
      </c>
      <c r="E25" s="113"/>
      <c r="F25" s="113"/>
      <c r="G25" s="113"/>
    </row>
    <row r="26" spans="1:7" ht="13.5">
      <c r="A26" s="330" t="s">
        <v>255</v>
      </c>
      <c r="B26" s="331" t="s">
        <v>366</v>
      </c>
      <c r="C26" s="333">
        <v>0</v>
      </c>
      <c r="D26" s="333">
        <v>0</v>
      </c>
      <c r="E26" s="333"/>
      <c r="F26" s="333"/>
      <c r="G26" s="334"/>
    </row>
    <row r="27" spans="1:7" ht="12.75">
      <c r="A27" s="254"/>
      <c r="B27" s="252" t="s">
        <v>367</v>
      </c>
      <c r="C27" s="273">
        <v>0</v>
      </c>
      <c r="D27" s="273">
        <v>0</v>
      </c>
      <c r="E27" s="274"/>
      <c r="F27" s="274"/>
      <c r="G27" s="113"/>
    </row>
    <row r="28" spans="1:7" ht="12.75">
      <c r="A28" s="254"/>
      <c r="B28" s="252" t="s">
        <v>368</v>
      </c>
      <c r="C28" s="273">
        <v>0</v>
      </c>
      <c r="D28" s="273">
        <v>0</v>
      </c>
      <c r="E28" s="274"/>
      <c r="F28" s="274"/>
      <c r="G28" s="113"/>
    </row>
    <row r="29" spans="1:7" ht="27">
      <c r="A29" s="335" t="s">
        <v>256</v>
      </c>
      <c r="B29" s="331" t="s">
        <v>369</v>
      </c>
      <c r="C29" s="333">
        <v>0</v>
      </c>
      <c r="D29" s="333">
        <v>0</v>
      </c>
      <c r="E29" s="333"/>
      <c r="F29" s="333"/>
      <c r="G29" s="334"/>
    </row>
    <row r="30" spans="1:7" ht="27.75" thickBot="1">
      <c r="A30" s="255" t="s">
        <v>257</v>
      </c>
      <c r="B30" s="258" t="s">
        <v>370</v>
      </c>
      <c r="C30" s="276">
        <v>0</v>
      </c>
      <c r="D30" s="276">
        <v>0</v>
      </c>
      <c r="E30" s="277"/>
      <c r="F30" s="277"/>
      <c r="G30" s="241"/>
    </row>
    <row r="31" spans="1:7" ht="15.75" thickTop="1" thickBot="1">
      <c r="A31" s="336"/>
      <c r="B31" s="337" t="s">
        <v>253</v>
      </c>
      <c r="C31" s="338">
        <v>5419</v>
      </c>
      <c r="D31" s="338">
        <v>7382</v>
      </c>
      <c r="E31" s="339">
        <f>(D31/C31-1)*100</f>
        <v>36.224395644952942</v>
      </c>
      <c r="F31" s="340">
        <f>SUM(F12:F30)</f>
        <v>100</v>
      </c>
      <c r="G31" s="340">
        <f>SUM(G12:G30)</f>
        <v>100</v>
      </c>
    </row>
    <row r="32" spans="1:7" ht="13.5" thickTop="1" thickBot="1">
      <c r="A32" s="185"/>
      <c r="B32" s="74"/>
      <c r="C32" s="157"/>
      <c r="D32" s="157"/>
      <c r="E32" s="155"/>
      <c r="F32" s="74"/>
      <c r="G32" s="74"/>
    </row>
    <row r="33" spans="1:7" ht="15.75" thickBot="1">
      <c r="A33" s="526" t="s">
        <v>341</v>
      </c>
      <c r="B33" s="526"/>
      <c r="C33" s="526"/>
      <c r="D33" s="526"/>
      <c r="E33" s="526"/>
      <c r="F33" s="526"/>
      <c r="G33" s="526"/>
    </row>
    <row r="34" spans="1:7" ht="12.75">
      <c r="A34" s="326" t="s">
        <v>254</v>
      </c>
      <c r="B34" s="325" t="s">
        <v>316</v>
      </c>
      <c r="C34" s="327">
        <v>143</v>
      </c>
      <c r="D34" s="327">
        <v>95</v>
      </c>
      <c r="E34" s="328">
        <f>(D34/C34-1)*100</f>
        <v>-33.56643356643356</v>
      </c>
      <c r="F34" s="329">
        <f>C34/C54*100</f>
        <v>100</v>
      </c>
      <c r="G34" s="329">
        <f>D34/D54*100</f>
        <v>100</v>
      </c>
    </row>
    <row r="35" spans="1:7" ht="12.75">
      <c r="A35" s="249"/>
      <c r="B35" s="250" t="s">
        <v>356</v>
      </c>
      <c r="C35" s="88">
        <v>0</v>
      </c>
      <c r="D35" s="88">
        <v>3</v>
      </c>
      <c r="E35" s="88"/>
      <c r="F35" s="88"/>
      <c r="G35" s="88"/>
    </row>
    <row r="36" spans="1:7" ht="12.75">
      <c r="A36" s="251"/>
      <c r="B36" s="436" t="s">
        <v>317</v>
      </c>
      <c r="C36" s="88">
        <v>6</v>
      </c>
      <c r="D36" s="88">
        <v>4</v>
      </c>
      <c r="E36" s="89">
        <f>(D36/C36-1)*100</f>
        <v>-33.333333333333336</v>
      </c>
      <c r="F36" s="175">
        <f>C36/C$54*100</f>
        <v>4.1958041958041958</v>
      </c>
      <c r="G36" s="175">
        <f>D36/D$54*100</f>
        <v>4.2105263157894735</v>
      </c>
    </row>
    <row r="37" spans="1:7" ht="12.75">
      <c r="A37" s="251"/>
      <c r="B37" s="436" t="s">
        <v>381</v>
      </c>
      <c r="C37" s="88">
        <v>127</v>
      </c>
      <c r="D37" s="88">
        <v>83</v>
      </c>
      <c r="E37" s="89">
        <f>(D37/C37-1)*100</f>
        <v>-34.645669291338585</v>
      </c>
      <c r="F37" s="175">
        <f>C37/C$54*100</f>
        <v>88.811188811188813</v>
      </c>
      <c r="G37" s="175">
        <f>D37/D$54*100</f>
        <v>87.368421052631589</v>
      </c>
    </row>
    <row r="38" spans="1:7" ht="12.75">
      <c r="A38" s="251"/>
      <c r="B38" s="436" t="s">
        <v>382</v>
      </c>
      <c r="C38" s="88">
        <v>0</v>
      </c>
      <c r="D38" s="88">
        <v>0</v>
      </c>
      <c r="E38" s="89"/>
      <c r="F38" s="175">
        <f t="shared" ref="F38:F48" si="1">C38/C$54*100</f>
        <v>0</v>
      </c>
      <c r="G38" s="175">
        <f t="shared" ref="G38:G48" si="2">D38/D$54*100</f>
        <v>0</v>
      </c>
    </row>
    <row r="39" spans="1:7" ht="12.75">
      <c r="A39" s="251"/>
      <c r="B39" s="436" t="s">
        <v>383</v>
      </c>
      <c r="C39" s="88">
        <v>3</v>
      </c>
      <c r="D39" s="88">
        <v>3</v>
      </c>
      <c r="E39" s="89">
        <f>(D39/C39-1)*100</f>
        <v>0</v>
      </c>
      <c r="F39" s="175">
        <f t="shared" si="1"/>
        <v>2.0979020979020979</v>
      </c>
      <c r="G39" s="175">
        <f t="shared" si="2"/>
        <v>3.1578947368421053</v>
      </c>
    </row>
    <row r="40" spans="1:7" ht="12.75">
      <c r="A40" s="251"/>
      <c r="B40" s="252" t="s">
        <v>357</v>
      </c>
      <c r="C40" s="88">
        <v>0</v>
      </c>
      <c r="D40" s="88">
        <v>0</v>
      </c>
      <c r="E40" s="89"/>
      <c r="F40" s="175">
        <f t="shared" si="1"/>
        <v>0</v>
      </c>
      <c r="G40" s="175">
        <f t="shared" si="2"/>
        <v>0</v>
      </c>
    </row>
    <row r="41" spans="1:7" ht="12.75">
      <c r="A41" s="251"/>
      <c r="B41" s="252" t="s">
        <v>358</v>
      </c>
      <c r="C41" s="88">
        <v>0</v>
      </c>
      <c r="D41" s="88">
        <v>0</v>
      </c>
      <c r="E41" s="89"/>
      <c r="F41" s="175">
        <f t="shared" si="1"/>
        <v>0</v>
      </c>
      <c r="G41" s="175">
        <f t="shared" si="2"/>
        <v>0</v>
      </c>
    </row>
    <row r="42" spans="1:7" ht="12.75">
      <c r="A42" s="251"/>
      <c r="B42" s="252" t="s">
        <v>359</v>
      </c>
      <c r="C42" s="88">
        <v>7</v>
      </c>
      <c r="D42" s="88">
        <v>2</v>
      </c>
      <c r="E42" s="89">
        <f>(D42/C42-1)*100</f>
        <v>-71.428571428571431</v>
      </c>
      <c r="F42" s="175">
        <f t="shared" si="1"/>
        <v>4.895104895104895</v>
      </c>
      <c r="G42" s="175">
        <f t="shared" si="2"/>
        <v>2.1052631578947367</v>
      </c>
    </row>
    <row r="43" spans="1:7" ht="12.75">
      <c r="A43" s="251"/>
      <c r="B43" s="252" t="s">
        <v>360</v>
      </c>
      <c r="C43" s="88">
        <v>0</v>
      </c>
      <c r="D43" s="88">
        <v>0</v>
      </c>
      <c r="E43" s="89"/>
      <c r="F43" s="175">
        <f t="shared" si="1"/>
        <v>0</v>
      </c>
      <c r="G43" s="175">
        <f t="shared" si="2"/>
        <v>0</v>
      </c>
    </row>
    <row r="44" spans="1:7" ht="12.75">
      <c r="A44" s="253"/>
      <c r="B44" s="252" t="s">
        <v>361</v>
      </c>
      <c r="C44" s="88">
        <v>0</v>
      </c>
      <c r="D44" s="88">
        <v>0</v>
      </c>
      <c r="E44" s="89"/>
      <c r="F44" s="175">
        <f t="shared" si="1"/>
        <v>0</v>
      </c>
      <c r="G44" s="175">
        <f t="shared" si="2"/>
        <v>0</v>
      </c>
    </row>
    <row r="45" spans="1:7" ht="12.75">
      <c r="A45" s="253"/>
      <c r="B45" s="252" t="s">
        <v>362</v>
      </c>
      <c r="C45" s="88">
        <v>0</v>
      </c>
      <c r="D45" s="88">
        <v>0</v>
      </c>
      <c r="E45" s="89"/>
      <c r="F45" s="175">
        <f t="shared" si="1"/>
        <v>0</v>
      </c>
      <c r="G45" s="175">
        <f t="shared" si="2"/>
        <v>0</v>
      </c>
    </row>
    <row r="46" spans="1:7" ht="25.5">
      <c r="A46" s="253"/>
      <c r="B46" s="252" t="s">
        <v>363</v>
      </c>
      <c r="C46" s="88">
        <v>0</v>
      </c>
      <c r="D46" s="88">
        <v>0</v>
      </c>
      <c r="E46" s="89"/>
      <c r="F46" s="175">
        <f t="shared" si="1"/>
        <v>0</v>
      </c>
      <c r="G46" s="175">
        <f t="shared" si="2"/>
        <v>0</v>
      </c>
    </row>
    <row r="47" spans="1:7" ht="12.75">
      <c r="A47" s="253"/>
      <c r="B47" s="252" t="s">
        <v>364</v>
      </c>
      <c r="C47" s="88">
        <v>0</v>
      </c>
      <c r="D47" s="88">
        <v>0</v>
      </c>
      <c r="E47" s="89"/>
      <c r="F47" s="175">
        <f t="shared" si="1"/>
        <v>0</v>
      </c>
      <c r="G47" s="175">
        <f t="shared" si="2"/>
        <v>0</v>
      </c>
    </row>
    <row r="48" spans="1:7" ht="12.75">
      <c r="A48" s="253"/>
      <c r="B48" s="252" t="s">
        <v>365</v>
      </c>
      <c r="C48" s="88">
        <v>0</v>
      </c>
      <c r="D48" s="88">
        <v>0</v>
      </c>
      <c r="E48" s="113"/>
      <c r="F48" s="175">
        <f t="shared" si="1"/>
        <v>0</v>
      </c>
      <c r="G48" s="175">
        <f t="shared" si="2"/>
        <v>0</v>
      </c>
    </row>
    <row r="49" spans="1:7" ht="13.5">
      <c r="A49" s="330" t="s">
        <v>255</v>
      </c>
      <c r="B49" s="331" t="s">
        <v>366</v>
      </c>
      <c r="C49" s="333">
        <v>0</v>
      </c>
      <c r="D49" s="333">
        <v>0</v>
      </c>
      <c r="E49" s="333"/>
      <c r="F49" s="333"/>
      <c r="G49" s="334"/>
    </row>
    <row r="50" spans="1:7" ht="12.75">
      <c r="A50" s="254"/>
      <c r="B50" s="252" t="s">
        <v>367</v>
      </c>
      <c r="C50" s="273">
        <v>0</v>
      </c>
      <c r="D50" s="273">
        <v>0</v>
      </c>
      <c r="E50" s="274"/>
      <c r="F50" s="274"/>
      <c r="G50" s="113"/>
    </row>
    <row r="51" spans="1:7" ht="12.75">
      <c r="A51" s="254"/>
      <c r="B51" s="252" t="s">
        <v>368</v>
      </c>
      <c r="C51" s="273">
        <v>0</v>
      </c>
      <c r="D51" s="273">
        <v>0</v>
      </c>
      <c r="E51" s="274"/>
      <c r="F51" s="274"/>
      <c r="G51" s="113"/>
    </row>
    <row r="52" spans="1:7" ht="27">
      <c r="A52" s="335" t="s">
        <v>256</v>
      </c>
      <c r="B52" s="331" t="s">
        <v>369</v>
      </c>
      <c r="C52" s="333">
        <v>0</v>
      </c>
      <c r="D52" s="333">
        <v>0</v>
      </c>
      <c r="E52" s="333"/>
      <c r="F52" s="333"/>
      <c r="G52" s="334"/>
    </row>
    <row r="53" spans="1:7" ht="27.75" thickBot="1">
      <c r="A53" s="255" t="s">
        <v>257</v>
      </c>
      <c r="B53" s="258" t="s">
        <v>370</v>
      </c>
      <c r="C53" s="276">
        <v>0</v>
      </c>
      <c r="D53" s="276">
        <v>0</v>
      </c>
      <c r="E53" s="277"/>
      <c r="F53" s="277"/>
      <c r="G53" s="241"/>
    </row>
    <row r="54" spans="1:7" ht="13.5" customHeight="1" thickTop="1" thickBot="1">
      <c r="A54" s="336"/>
      <c r="B54" s="337" t="s">
        <v>253</v>
      </c>
      <c r="C54" s="338">
        <v>143</v>
      </c>
      <c r="D54" s="338">
        <v>95</v>
      </c>
      <c r="E54" s="339">
        <f>(D54/C54-1)*100</f>
        <v>-33.56643356643356</v>
      </c>
      <c r="F54" s="340">
        <f>SUM(F35:F52)</f>
        <v>100</v>
      </c>
      <c r="G54" s="340">
        <f>SUM(G35:G52)</f>
        <v>96.842105263157919</v>
      </c>
    </row>
    <row r="55" spans="1:7" ht="12.75" customHeight="1" thickTop="1">
      <c r="A55" s="186"/>
      <c r="B55" s="110"/>
      <c r="C55" s="110"/>
      <c r="D55" s="110"/>
      <c r="E55" s="171"/>
      <c r="F55" s="110"/>
      <c r="G55" s="110"/>
    </row>
    <row r="56" spans="1:7">
      <c r="A56" s="186"/>
      <c r="B56" s="110"/>
      <c r="C56" s="110"/>
      <c r="D56" s="110"/>
      <c r="E56" s="171"/>
      <c r="F56" s="110"/>
      <c r="G56" s="110"/>
    </row>
  </sheetData>
  <sheetProtection formatCells="0" formatColumns="0" formatRows="0" insertColumns="0" insertRows="0" insertHyperlinks="0" deleteColumns="0" deleteRows="0" sort="0" autoFilter="0" pivotTables="0"/>
  <mergeCells count="10">
    <mergeCell ref="A33:G33"/>
    <mergeCell ref="F6:G6"/>
    <mergeCell ref="C7:D7"/>
    <mergeCell ref="F7:G7"/>
    <mergeCell ref="F8:G8"/>
    <mergeCell ref="A2:G2"/>
    <mergeCell ref="A3:G3"/>
    <mergeCell ref="C6:D6"/>
    <mergeCell ref="F5:G5"/>
    <mergeCell ref="A10:G10"/>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2:X32"/>
  <sheetViews>
    <sheetView zoomScale="70" zoomScaleNormal="70" workbookViewId="0">
      <selection activeCell="J20" sqref="J20"/>
    </sheetView>
  </sheetViews>
  <sheetFormatPr defaultColWidth="9.140625" defaultRowHeight="12"/>
  <cols>
    <col min="1" max="1" width="9.140625" style="63" bestFit="1" customWidth="1"/>
    <col min="2" max="2" width="35" style="63" customWidth="1"/>
    <col min="3" max="4" width="15.85546875" style="63" bestFit="1" customWidth="1"/>
    <col min="5" max="5" width="11" style="243" bestFit="1" customWidth="1"/>
    <col min="6" max="7" width="10.5703125" style="63" bestFit="1" customWidth="1"/>
    <col min="8" max="16384" width="9.140625" style="63"/>
  </cols>
  <sheetData>
    <row r="2" spans="1:24" s="60" customFormat="1" ht="15.75" customHeight="1">
      <c r="A2" s="521" t="s">
        <v>111</v>
      </c>
      <c r="B2" s="521"/>
      <c r="C2" s="521"/>
      <c r="D2" s="521"/>
      <c r="E2" s="521"/>
      <c r="F2" s="521"/>
      <c r="G2" s="521"/>
      <c r="H2" s="59"/>
      <c r="I2" s="59"/>
      <c r="J2" s="59"/>
      <c r="K2" s="59"/>
      <c r="L2" s="59"/>
      <c r="M2" s="59"/>
      <c r="N2" s="59"/>
      <c r="O2" s="59"/>
      <c r="P2" s="59"/>
      <c r="Q2" s="59"/>
      <c r="R2" s="59"/>
      <c r="S2" s="59"/>
      <c r="T2" s="59"/>
      <c r="U2" s="59"/>
      <c r="V2" s="59"/>
      <c r="W2" s="59"/>
      <c r="X2" s="59"/>
    </row>
    <row r="3" spans="1:24" s="60" customFormat="1" ht="15.75" customHeight="1">
      <c r="A3" s="522" t="s">
        <v>183</v>
      </c>
      <c r="B3" s="522"/>
      <c r="C3" s="522"/>
      <c r="D3" s="522"/>
      <c r="E3" s="522"/>
      <c r="F3" s="522"/>
      <c r="G3" s="522"/>
      <c r="H3" s="59"/>
      <c r="I3" s="59"/>
      <c r="J3" s="59"/>
      <c r="K3" s="59"/>
      <c r="L3" s="59"/>
      <c r="M3" s="59"/>
      <c r="N3" s="59"/>
      <c r="O3" s="59"/>
      <c r="P3" s="59"/>
      <c r="Q3" s="59"/>
      <c r="R3" s="59"/>
      <c r="S3" s="59"/>
      <c r="T3" s="59"/>
      <c r="U3" s="59"/>
      <c r="V3" s="59"/>
      <c r="W3" s="59"/>
      <c r="X3" s="59"/>
    </row>
    <row r="4" spans="1:24">
      <c r="A4" s="62"/>
      <c r="B4" s="62"/>
      <c r="C4" s="62"/>
      <c r="D4" s="62"/>
      <c r="E4" s="242"/>
    </row>
    <row r="5" spans="1:24" ht="12" customHeight="1">
      <c r="A5" s="322"/>
      <c r="B5" s="322"/>
      <c r="C5" s="304"/>
      <c r="D5" s="321"/>
      <c r="E5" s="345" t="s">
        <v>50</v>
      </c>
      <c r="F5" s="524" t="s">
        <v>12</v>
      </c>
      <c r="G5" s="525"/>
    </row>
    <row r="6" spans="1:24" ht="12" customHeight="1">
      <c r="A6" s="346" t="s">
        <v>49</v>
      </c>
      <c r="B6" s="309" t="s">
        <v>10</v>
      </c>
      <c r="C6" s="524" t="s">
        <v>263</v>
      </c>
      <c r="D6" s="525"/>
      <c r="E6" s="345" t="s">
        <v>14</v>
      </c>
      <c r="F6" s="524" t="s">
        <v>14</v>
      </c>
      <c r="G6" s="525"/>
    </row>
    <row r="7" spans="1:24" ht="12" customHeight="1">
      <c r="A7" s="347"/>
      <c r="B7" s="312" t="s">
        <v>180</v>
      </c>
      <c r="C7" s="527" t="s">
        <v>264</v>
      </c>
      <c r="D7" s="528"/>
      <c r="E7" s="342" t="s">
        <v>51</v>
      </c>
      <c r="F7" s="527" t="s">
        <v>18</v>
      </c>
      <c r="G7" s="528"/>
    </row>
    <row r="8" spans="1:24" ht="12" customHeight="1">
      <c r="A8" s="313"/>
      <c r="B8" s="313"/>
      <c r="C8" s="304"/>
      <c r="D8" s="321"/>
      <c r="E8" s="342" t="s">
        <v>19</v>
      </c>
      <c r="F8" s="527" t="s">
        <v>19</v>
      </c>
      <c r="G8" s="528"/>
    </row>
    <row r="9" spans="1:24" ht="15.75" customHeight="1" thickBot="1">
      <c r="A9" s="64"/>
      <c r="B9" s="65" t="str">
        <f>' F4'!A10</f>
        <v>Janar - Maj / January - May</v>
      </c>
      <c r="C9" s="66">
        <v>2019</v>
      </c>
      <c r="D9" s="225">
        <v>2020</v>
      </c>
      <c r="E9" s="66" t="s">
        <v>459</v>
      </c>
      <c r="F9" s="66">
        <v>2019</v>
      </c>
      <c r="G9" s="225">
        <v>2020</v>
      </c>
    </row>
    <row r="10" spans="1:24" ht="15.75" customHeight="1" thickBot="1">
      <c r="A10" s="526" t="s">
        <v>337</v>
      </c>
      <c r="B10" s="526"/>
      <c r="C10" s="526"/>
      <c r="D10" s="526"/>
      <c r="E10" s="526"/>
      <c r="F10" s="526"/>
      <c r="G10" s="526"/>
    </row>
    <row r="11" spans="1:24" ht="25.5">
      <c r="A11" s="117">
        <v>1</v>
      </c>
      <c r="B11" s="118" t="s">
        <v>173</v>
      </c>
      <c r="C11" s="127">
        <v>495355.03000000014</v>
      </c>
      <c r="D11" s="127">
        <v>497068.66000000003</v>
      </c>
      <c r="E11" s="89">
        <f t="shared" ref="E11:E19" si="0">(D11/C11-1)*100</f>
        <v>0.34593975961036971</v>
      </c>
      <c r="F11" s="133">
        <f>C11/C$29*100</f>
        <v>1.2773794836871819</v>
      </c>
      <c r="G11" s="133">
        <f>D11/D$29*100</f>
        <v>1.4531046876530516</v>
      </c>
    </row>
    <row r="12" spans="1:24" ht="25.5">
      <c r="A12" s="119">
        <v>2</v>
      </c>
      <c r="B12" s="120" t="s">
        <v>154</v>
      </c>
      <c r="C12" s="127">
        <v>8960297.9633999858</v>
      </c>
      <c r="D12" s="127">
        <v>7273793.0483999765</v>
      </c>
      <c r="E12" s="89">
        <f t="shared" si="0"/>
        <v>-18.821973575977658</v>
      </c>
      <c r="F12" s="126">
        <f>C12/C$29*100</f>
        <v>23.106055441026161</v>
      </c>
      <c r="G12" s="126">
        <f>D12/D$29*100</f>
        <v>21.263828573799412</v>
      </c>
    </row>
    <row r="13" spans="1:24" ht="25.5">
      <c r="A13" s="119">
        <v>3</v>
      </c>
      <c r="B13" s="120" t="s">
        <v>233</v>
      </c>
      <c r="C13" s="127">
        <v>2326181.9409829993</v>
      </c>
      <c r="D13" s="127">
        <v>1844533.1537600001</v>
      </c>
      <c r="E13" s="89">
        <f t="shared" si="0"/>
        <v>-20.705550960449116</v>
      </c>
      <c r="F13" s="126">
        <f t="shared" ref="F13:F19" si="1">C13/C$29*100</f>
        <v>5.9985604400450105</v>
      </c>
      <c r="G13" s="126">
        <f t="shared" ref="G13:G19" si="2">D13/D$29*100</f>
        <v>5.3922123600794363</v>
      </c>
    </row>
    <row r="14" spans="1:24" ht="25.5">
      <c r="A14" s="119">
        <v>4</v>
      </c>
      <c r="B14" s="120" t="s">
        <v>234</v>
      </c>
      <c r="C14" s="127">
        <v>0</v>
      </c>
      <c r="D14" s="127">
        <v>0</v>
      </c>
      <c r="E14" s="125"/>
      <c r="F14" s="126">
        <f t="shared" si="1"/>
        <v>0</v>
      </c>
      <c r="G14" s="126">
        <f t="shared" si="2"/>
        <v>0</v>
      </c>
    </row>
    <row r="15" spans="1:24" ht="25.5">
      <c r="A15" s="119">
        <v>5</v>
      </c>
      <c r="B15" s="120" t="s">
        <v>235</v>
      </c>
      <c r="C15" s="127">
        <v>0</v>
      </c>
      <c r="D15" s="127">
        <v>0</v>
      </c>
      <c r="E15" s="125"/>
      <c r="F15" s="126">
        <f t="shared" si="1"/>
        <v>0</v>
      </c>
      <c r="G15" s="126">
        <f t="shared" si="2"/>
        <v>0</v>
      </c>
    </row>
    <row r="16" spans="1:24" ht="38.25">
      <c r="A16" s="119">
        <v>6</v>
      </c>
      <c r="B16" s="120" t="s">
        <v>155</v>
      </c>
      <c r="C16" s="127">
        <v>0</v>
      </c>
      <c r="D16" s="127">
        <v>0</v>
      </c>
      <c r="E16" s="125"/>
      <c r="F16" s="126">
        <f t="shared" si="1"/>
        <v>0</v>
      </c>
      <c r="G16" s="126">
        <f t="shared" si="2"/>
        <v>0</v>
      </c>
    </row>
    <row r="17" spans="1:9" ht="25.5">
      <c r="A17" s="119">
        <v>7</v>
      </c>
      <c r="B17" s="120" t="s">
        <v>156</v>
      </c>
      <c r="C17" s="127">
        <v>152432.74</v>
      </c>
      <c r="D17" s="127">
        <v>311323.90999999992</v>
      </c>
      <c r="E17" s="89">
        <f t="shared" si="0"/>
        <v>104.23690474894039</v>
      </c>
      <c r="F17" s="126">
        <f t="shared" si="1"/>
        <v>0.39308060466898326</v>
      </c>
      <c r="G17" s="126">
        <f t="shared" si="2"/>
        <v>0.91010813878202779</v>
      </c>
    </row>
    <row r="18" spans="1:9" ht="25.5">
      <c r="A18" s="119">
        <v>8</v>
      </c>
      <c r="B18" s="120" t="s">
        <v>165</v>
      </c>
      <c r="C18" s="127">
        <v>1529216.9195770002</v>
      </c>
      <c r="D18" s="127">
        <v>2393151.6147190002</v>
      </c>
      <c r="E18" s="89">
        <f>(D18/C18-1)*100</f>
        <v>56.495235180956186</v>
      </c>
      <c r="F18" s="126">
        <f t="shared" si="1"/>
        <v>3.9434147245359972</v>
      </c>
      <c r="G18" s="126">
        <f t="shared" si="2"/>
        <v>6.9960150567783703</v>
      </c>
    </row>
    <row r="19" spans="1:9" ht="39" thickBot="1">
      <c r="A19" s="228">
        <v>9</v>
      </c>
      <c r="B19" s="123" t="s">
        <v>157</v>
      </c>
      <c r="C19" s="127">
        <v>900025.75000000012</v>
      </c>
      <c r="D19" s="127">
        <v>1012165.3083050847</v>
      </c>
      <c r="E19" s="89">
        <f t="shared" si="0"/>
        <v>12.459594439946265</v>
      </c>
      <c r="F19" s="126">
        <f t="shared" si="1"/>
        <v>2.3209099700474796</v>
      </c>
      <c r="G19" s="126">
        <f t="shared" si="2"/>
        <v>2.9589114593905692</v>
      </c>
    </row>
    <row r="20" spans="1:9" s="213" customFormat="1" ht="27" thickBot="1">
      <c r="A20" s="348">
        <v>10</v>
      </c>
      <c r="B20" s="349" t="s">
        <v>312</v>
      </c>
      <c r="C20" s="350">
        <v>22193803.976036798</v>
      </c>
      <c r="D20" s="350">
        <v>19000308.508449152</v>
      </c>
      <c r="E20" s="351">
        <f>(D20/C20-1)*100</f>
        <v>-14.389130727818189</v>
      </c>
      <c r="F20" s="351">
        <f>SUM(F21:F23)</f>
        <v>57.231496900242242</v>
      </c>
      <c r="G20" s="351">
        <f>SUM(G21:G23)</f>
        <v>55.54451443485015</v>
      </c>
      <c r="I20" s="247"/>
    </row>
    <row r="21" spans="1:9" ht="12.75">
      <c r="A21" s="230"/>
      <c r="B21" s="231" t="s">
        <v>102</v>
      </c>
      <c r="C21" s="127">
        <v>19238312.127884749</v>
      </c>
      <c r="D21" s="127">
        <v>17177438.305825423</v>
      </c>
      <c r="E21" s="89">
        <f t="shared" ref="E21:E27" si="3">(D21/C21-1)*100</f>
        <v>-10.712342165777711</v>
      </c>
      <c r="F21" s="126">
        <f>C21/C$29*100</f>
        <v>49.610125515290036</v>
      </c>
      <c r="G21" s="126">
        <f>D21/D$29*100</f>
        <v>50.21563042028442</v>
      </c>
    </row>
    <row r="22" spans="1:9" ht="12.75">
      <c r="A22" s="119"/>
      <c r="B22" s="121" t="s">
        <v>287</v>
      </c>
      <c r="C22" s="127">
        <v>1024746.5381520506</v>
      </c>
      <c r="D22" s="127">
        <v>659545.28952966048</v>
      </c>
      <c r="E22" s="89">
        <f t="shared" si="3"/>
        <v>-35.63820271898318</v>
      </c>
      <c r="F22" s="126">
        <f>C22/C$29*100</f>
        <v>2.642529346708951</v>
      </c>
      <c r="G22" s="126">
        <f>D22/D$29*100</f>
        <v>1.9280804224008785</v>
      </c>
    </row>
    <row r="23" spans="1:9" s="236" customFormat="1" ht="12.75">
      <c r="A23" s="235"/>
      <c r="B23" s="245" t="s">
        <v>311</v>
      </c>
      <c r="C23" s="246">
        <v>1930745.3099999991</v>
      </c>
      <c r="D23" s="246">
        <v>1163324.9130940679</v>
      </c>
      <c r="E23" s="279">
        <f t="shared" si="3"/>
        <v>-39.747365586294315</v>
      </c>
      <c r="F23" s="244">
        <f t="shared" ref="F23:F28" si="4">C23/C$29*100</f>
        <v>4.9788420382432488</v>
      </c>
      <c r="G23" s="244">
        <f t="shared" ref="G23:G28" si="5">D23/D$29*100</f>
        <v>3.4008035921648507</v>
      </c>
    </row>
    <row r="24" spans="1:9" ht="25.5">
      <c r="A24" s="119">
        <v>11</v>
      </c>
      <c r="B24" s="120" t="s">
        <v>178</v>
      </c>
      <c r="C24" s="127">
        <v>0</v>
      </c>
      <c r="D24" s="127">
        <v>0</v>
      </c>
      <c r="E24" s="89"/>
      <c r="F24" s="126">
        <f t="shared" si="4"/>
        <v>0</v>
      </c>
      <c r="G24" s="126">
        <f t="shared" si="5"/>
        <v>0</v>
      </c>
    </row>
    <row r="25" spans="1:9" ht="25.5">
      <c r="A25" s="119">
        <v>12</v>
      </c>
      <c r="B25" s="120" t="s">
        <v>158</v>
      </c>
      <c r="C25" s="127">
        <v>0</v>
      </c>
      <c r="D25" s="127">
        <v>0</v>
      </c>
      <c r="E25" s="89"/>
      <c r="F25" s="126">
        <f t="shared" si="4"/>
        <v>0</v>
      </c>
      <c r="G25" s="126">
        <f t="shared" si="5"/>
        <v>0</v>
      </c>
    </row>
    <row r="26" spans="1:9" ht="38.25">
      <c r="A26" s="119">
        <v>13</v>
      </c>
      <c r="B26" s="120" t="s">
        <v>161</v>
      </c>
      <c r="C26" s="127">
        <v>651606.35208899993</v>
      </c>
      <c r="D26" s="127">
        <v>515334.43604224134</v>
      </c>
      <c r="E26" s="89">
        <f t="shared" si="3"/>
        <v>-20.913227074886741</v>
      </c>
      <c r="F26" s="126">
        <f t="shared" si="4"/>
        <v>1.6803071235568849</v>
      </c>
      <c r="G26" s="126">
        <f t="shared" si="5"/>
        <v>1.5065019080503335</v>
      </c>
    </row>
    <row r="27" spans="1:9" ht="25.5">
      <c r="A27" s="119">
        <v>14</v>
      </c>
      <c r="B27" s="120" t="s">
        <v>159</v>
      </c>
      <c r="C27" s="127">
        <v>5539</v>
      </c>
      <c r="D27" s="127">
        <v>4123.3500000000004</v>
      </c>
      <c r="E27" s="89">
        <f t="shared" si="3"/>
        <v>-25.557862430041524</v>
      </c>
      <c r="F27" s="126">
        <f t="shared" si="4"/>
        <v>1.428350280432864E-2</v>
      </c>
      <c r="G27" s="126">
        <f t="shared" si="5"/>
        <v>1.2053987096740741E-2</v>
      </c>
    </row>
    <row r="28" spans="1:9" ht="26.25" thickBot="1">
      <c r="A28" s="122">
        <v>15</v>
      </c>
      <c r="B28" s="123" t="s">
        <v>236</v>
      </c>
      <c r="C28" s="229">
        <v>1564543.4609650008</v>
      </c>
      <c r="D28" s="229">
        <v>1355551.7009129999</v>
      </c>
      <c r="E28" s="89">
        <f>(D28/C28-1)*100</f>
        <v>-13.358002846600126</v>
      </c>
      <c r="F28" s="126">
        <f t="shared" si="4"/>
        <v>4.0345118093857417</v>
      </c>
      <c r="G28" s="126">
        <f t="shared" si="5"/>
        <v>3.9627493935198959</v>
      </c>
    </row>
    <row r="29" spans="1:9" ht="15" thickBot="1">
      <c r="A29" s="352"/>
      <c r="B29" s="353" t="s">
        <v>9</v>
      </c>
      <c r="C29" s="354">
        <v>38779003.133050784</v>
      </c>
      <c r="D29" s="354">
        <v>34207353.690588459</v>
      </c>
      <c r="E29" s="355">
        <f>(D29/C29-1)*100</f>
        <v>-11.788981338114834</v>
      </c>
      <c r="F29" s="356">
        <f>SUM(F11:F19,F21:F28)</f>
        <v>100.00000000000001</v>
      </c>
      <c r="G29" s="356">
        <f>SUM(G11:G19,G21:G28)</f>
        <v>100</v>
      </c>
    </row>
    <row r="30" spans="1:9">
      <c r="D30" s="68"/>
    </row>
    <row r="31" spans="1:9">
      <c r="D31" s="68"/>
    </row>
    <row r="32" spans="1:9">
      <c r="D32" s="68"/>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X32"/>
  <sheetViews>
    <sheetView topLeftCell="A16" zoomScale="86" zoomScaleNormal="86" workbookViewId="0">
      <selection activeCell="K26" sqref="K26"/>
    </sheetView>
  </sheetViews>
  <sheetFormatPr defaultColWidth="9.140625" defaultRowHeight="12"/>
  <cols>
    <col min="1" max="1" width="9.140625" style="63" bestFit="1" customWidth="1"/>
    <col min="2" max="2" width="35" style="63" customWidth="1"/>
    <col min="3" max="3" width="14" style="63" bestFit="1" customWidth="1"/>
    <col min="4" max="4" width="12.7109375" style="63" bestFit="1" customWidth="1"/>
    <col min="5" max="5" width="8.7109375" style="243" customWidth="1"/>
    <col min="6" max="6" width="8.7109375" style="63" customWidth="1"/>
    <col min="7" max="7" width="8.42578125" style="63" customWidth="1"/>
    <col min="8" max="16384" width="9.140625" style="63"/>
  </cols>
  <sheetData>
    <row r="2" spans="1:24" s="60" customFormat="1" ht="15.75" customHeight="1">
      <c r="A2" s="521" t="s">
        <v>59</v>
      </c>
      <c r="B2" s="521"/>
      <c r="C2" s="521"/>
      <c r="D2" s="521"/>
      <c r="E2" s="521"/>
      <c r="F2" s="521"/>
      <c r="G2" s="521"/>
      <c r="H2" s="59"/>
      <c r="I2" s="59"/>
      <c r="J2" s="59"/>
      <c r="K2" s="59"/>
      <c r="L2" s="59"/>
      <c r="M2" s="59"/>
      <c r="N2" s="59"/>
      <c r="O2" s="59"/>
      <c r="P2" s="59"/>
      <c r="Q2" s="59"/>
      <c r="R2" s="59"/>
      <c r="S2" s="59"/>
      <c r="T2" s="59"/>
      <c r="U2" s="59"/>
      <c r="V2" s="59"/>
      <c r="W2" s="59"/>
      <c r="X2" s="59"/>
    </row>
    <row r="3" spans="1:24" s="60" customFormat="1" ht="15.75" customHeight="1">
      <c r="A3" s="522" t="s">
        <v>135</v>
      </c>
      <c r="B3" s="522"/>
      <c r="C3" s="522"/>
      <c r="D3" s="522"/>
      <c r="E3" s="522"/>
      <c r="F3" s="522"/>
      <c r="G3" s="522"/>
      <c r="H3" s="59"/>
      <c r="I3" s="59"/>
      <c r="J3" s="59"/>
      <c r="K3" s="59"/>
      <c r="L3" s="59"/>
      <c r="M3" s="59"/>
      <c r="N3" s="59"/>
      <c r="O3" s="59"/>
      <c r="P3" s="59"/>
      <c r="Q3" s="59"/>
      <c r="R3" s="59"/>
      <c r="S3" s="59"/>
      <c r="T3" s="59"/>
      <c r="U3" s="59"/>
      <c r="V3" s="59"/>
      <c r="W3" s="59"/>
      <c r="X3" s="59"/>
    </row>
    <row r="4" spans="1:24">
      <c r="A4" s="62"/>
      <c r="B4" s="62"/>
      <c r="C4" s="62"/>
      <c r="D4" s="62"/>
      <c r="E4" s="242"/>
    </row>
    <row r="5" spans="1:24" ht="12" customHeight="1">
      <c r="A5" s="322"/>
      <c r="B5" s="322"/>
      <c r="C5" s="304"/>
      <c r="D5" s="321"/>
      <c r="E5" s="345" t="s">
        <v>50</v>
      </c>
      <c r="F5" s="524" t="s">
        <v>12</v>
      </c>
      <c r="G5" s="525"/>
    </row>
    <row r="6" spans="1:24" ht="12" customHeight="1">
      <c r="A6" s="346" t="s">
        <v>49</v>
      </c>
      <c r="B6" s="309" t="s">
        <v>10</v>
      </c>
      <c r="C6" s="524" t="s">
        <v>263</v>
      </c>
      <c r="D6" s="525"/>
      <c r="E6" s="345" t="s">
        <v>14</v>
      </c>
      <c r="F6" s="524" t="s">
        <v>14</v>
      </c>
      <c r="G6" s="525"/>
    </row>
    <row r="7" spans="1:24" ht="12" customHeight="1">
      <c r="A7" s="347"/>
      <c r="B7" s="312" t="s">
        <v>180</v>
      </c>
      <c r="C7" s="527" t="s">
        <v>264</v>
      </c>
      <c r="D7" s="528"/>
      <c r="E7" s="342" t="s">
        <v>51</v>
      </c>
      <c r="F7" s="527" t="s">
        <v>18</v>
      </c>
      <c r="G7" s="528"/>
    </row>
    <row r="8" spans="1:24" ht="12" customHeight="1">
      <c r="A8" s="313"/>
      <c r="B8" s="313"/>
      <c r="C8" s="304"/>
      <c r="D8" s="321"/>
      <c r="E8" s="342" t="s">
        <v>19</v>
      </c>
      <c r="F8" s="527" t="s">
        <v>19</v>
      </c>
      <c r="G8" s="528"/>
    </row>
    <row r="9" spans="1:24" ht="15.75" customHeight="1" thickBot="1">
      <c r="A9" s="64"/>
      <c r="B9" s="65" t="str">
        <f>' F4'!A10</f>
        <v>Janar - Maj / January - May</v>
      </c>
      <c r="C9" s="66">
        <v>2019</v>
      </c>
      <c r="D9" s="225">
        <v>2020</v>
      </c>
      <c r="E9" s="66" t="s">
        <v>459</v>
      </c>
      <c r="F9" s="66">
        <v>2019</v>
      </c>
      <c r="G9" s="225">
        <v>2020</v>
      </c>
    </row>
    <row r="10" spans="1:24" ht="15.75" customHeight="1" thickBot="1">
      <c r="A10" s="526" t="s">
        <v>342</v>
      </c>
      <c r="B10" s="526"/>
      <c r="C10" s="526"/>
      <c r="D10" s="526"/>
      <c r="E10" s="526"/>
      <c r="F10" s="526"/>
      <c r="G10" s="526"/>
    </row>
    <row r="11" spans="1:24" ht="25.5">
      <c r="A11" s="117">
        <v>1</v>
      </c>
      <c r="B11" s="118" t="s">
        <v>173</v>
      </c>
      <c r="C11" s="127">
        <v>92341.74</v>
      </c>
      <c r="D11" s="127">
        <v>49626.27</v>
      </c>
      <c r="E11" s="89">
        <f t="shared" ref="E11:E18" si="0">(D11/C11-1)*100</f>
        <v>-46.258030225551316</v>
      </c>
      <c r="F11" s="133">
        <f>C11/C$29*100</f>
        <v>0.50233700352669408</v>
      </c>
      <c r="G11" s="133">
        <f>D11/D$29*100</f>
        <v>0.28508286648788173</v>
      </c>
    </row>
    <row r="12" spans="1:24" ht="25.5">
      <c r="A12" s="119">
        <v>2</v>
      </c>
      <c r="B12" s="120" t="s">
        <v>154</v>
      </c>
      <c r="C12" s="127">
        <v>4108625.2899999996</v>
      </c>
      <c r="D12" s="127">
        <v>3596995.3899999997</v>
      </c>
      <c r="E12" s="89">
        <f t="shared" si="0"/>
        <v>-12.452581189266832</v>
      </c>
      <c r="F12" s="126">
        <f>C12/C$29*100</f>
        <v>22.350829828337588</v>
      </c>
      <c r="G12" s="126">
        <f>D12/D$29*100</f>
        <v>20.66328491996066</v>
      </c>
    </row>
    <row r="13" spans="1:24" ht="25.5">
      <c r="A13" s="119">
        <v>3</v>
      </c>
      <c r="B13" s="120" t="s">
        <v>233</v>
      </c>
      <c r="C13" s="127">
        <v>1400945.1800000004</v>
      </c>
      <c r="D13" s="127">
        <v>1182364.17</v>
      </c>
      <c r="E13" s="89">
        <f t="shared" si="0"/>
        <v>-15.602395662619751</v>
      </c>
      <c r="F13" s="126">
        <f t="shared" ref="F13:G19" si="1">C13/C$29*100</f>
        <v>7.621110494846266</v>
      </c>
      <c r="G13" s="126">
        <f t="shared" si="1"/>
        <v>6.792204346934902</v>
      </c>
    </row>
    <row r="14" spans="1:24" ht="25.5">
      <c r="A14" s="119">
        <v>4</v>
      </c>
      <c r="B14" s="120" t="s">
        <v>234</v>
      </c>
      <c r="C14" s="127">
        <v>0</v>
      </c>
      <c r="D14" s="127">
        <v>0</v>
      </c>
      <c r="E14" s="125"/>
      <c r="F14" s="126">
        <f t="shared" si="1"/>
        <v>0</v>
      </c>
      <c r="G14" s="126">
        <f t="shared" si="1"/>
        <v>0</v>
      </c>
    </row>
    <row r="15" spans="1:24" ht="25.5">
      <c r="A15" s="119">
        <v>5</v>
      </c>
      <c r="B15" s="120" t="s">
        <v>235</v>
      </c>
      <c r="C15" s="127">
        <v>0</v>
      </c>
      <c r="D15" s="127">
        <v>0</v>
      </c>
      <c r="E15" s="125"/>
      <c r="F15" s="126">
        <f t="shared" si="1"/>
        <v>0</v>
      </c>
      <c r="G15" s="126">
        <f t="shared" si="1"/>
        <v>0</v>
      </c>
    </row>
    <row r="16" spans="1:24" ht="38.25">
      <c r="A16" s="119">
        <v>6</v>
      </c>
      <c r="B16" s="120" t="s">
        <v>155</v>
      </c>
      <c r="C16" s="127">
        <v>0</v>
      </c>
      <c r="D16" s="127">
        <v>0</v>
      </c>
      <c r="E16" s="125"/>
      <c r="F16" s="126">
        <f t="shared" si="1"/>
        <v>0</v>
      </c>
      <c r="G16" s="126">
        <f t="shared" si="1"/>
        <v>0</v>
      </c>
    </row>
    <row r="17" spans="1:9" ht="25.5">
      <c r="A17" s="119">
        <v>7</v>
      </c>
      <c r="B17" s="120" t="s">
        <v>156</v>
      </c>
      <c r="C17" s="127">
        <v>4836.1000000000004</v>
      </c>
      <c r="D17" s="127">
        <v>0</v>
      </c>
      <c r="E17" s="89">
        <f t="shared" si="0"/>
        <v>-100</v>
      </c>
      <c r="F17" s="126">
        <f t="shared" si="1"/>
        <v>2.6308276005579331E-2</v>
      </c>
      <c r="G17" s="126">
        <f t="shared" si="1"/>
        <v>0</v>
      </c>
    </row>
    <row r="18" spans="1:9" ht="25.5">
      <c r="A18" s="119">
        <v>8</v>
      </c>
      <c r="B18" s="120" t="s">
        <v>165</v>
      </c>
      <c r="C18" s="127">
        <v>158938.38000000003</v>
      </c>
      <c r="D18" s="127">
        <v>120642.15000000001</v>
      </c>
      <c r="E18" s="89">
        <f t="shared" si="0"/>
        <v>-24.095017201005831</v>
      </c>
      <c r="F18" s="126">
        <f t="shared" si="1"/>
        <v>0.86462123796440316</v>
      </c>
      <c r="G18" s="126">
        <f t="shared" si="1"/>
        <v>0.69304039858850985</v>
      </c>
    </row>
    <row r="19" spans="1:9" ht="39" thickBot="1">
      <c r="A19" s="228">
        <v>9</v>
      </c>
      <c r="B19" s="123" t="s">
        <v>157</v>
      </c>
      <c r="C19" s="127">
        <v>68550.77</v>
      </c>
      <c r="D19" s="127">
        <v>6439.5700000000006</v>
      </c>
      <c r="E19" s="89">
        <f>(D19/C19-1)*100</f>
        <v>-90.606130317719263</v>
      </c>
      <c r="F19" s="126">
        <f t="shared" si="1"/>
        <v>0.37291465800024554</v>
      </c>
      <c r="G19" s="126">
        <f t="shared" si="1"/>
        <v>3.6992727330693378E-2</v>
      </c>
    </row>
    <row r="20" spans="1:9" s="213" customFormat="1" ht="27" thickBot="1">
      <c r="A20" s="348">
        <v>10</v>
      </c>
      <c r="B20" s="349" t="s">
        <v>312</v>
      </c>
      <c r="C20" s="350">
        <v>12281182.309999997</v>
      </c>
      <c r="D20" s="350">
        <v>12076989.420000002</v>
      </c>
      <c r="E20" s="351">
        <f>(D20/C20-1)*100</f>
        <v>-1.6626484718310075</v>
      </c>
      <c r="F20" s="351">
        <f>SUM(F21:F23)</f>
        <v>66.809357516659745</v>
      </c>
      <c r="G20" s="351">
        <f>SUM(G21:G23)</f>
        <v>69.37742373943118</v>
      </c>
      <c r="I20" s="247"/>
    </row>
    <row r="21" spans="1:9" ht="12.75">
      <c r="A21" s="230"/>
      <c r="B21" s="231" t="s">
        <v>102</v>
      </c>
      <c r="C21" s="127">
        <v>9480948.1299999971</v>
      </c>
      <c r="D21" s="127">
        <v>10158348.930000002</v>
      </c>
      <c r="E21" s="89">
        <f t="shared" ref="E21:E28" si="2">(D21/C21-1)*100</f>
        <v>7.1448634747462103</v>
      </c>
      <c r="F21" s="126">
        <f>C21/C$29*100</f>
        <v>51.576146109183249</v>
      </c>
      <c r="G21" s="126">
        <f>D21/D$29*100</f>
        <v>58.355609473541072</v>
      </c>
    </row>
    <row r="22" spans="1:9" ht="12.75">
      <c r="A22" s="119"/>
      <c r="B22" s="121" t="s">
        <v>287</v>
      </c>
      <c r="C22" s="127">
        <v>130828.41000000002</v>
      </c>
      <c r="D22" s="127">
        <v>124399.18999999999</v>
      </c>
      <c r="E22" s="89">
        <f t="shared" si="2"/>
        <v>-4.9142384287938938</v>
      </c>
      <c r="F22" s="126">
        <f>C22/C$29*100</f>
        <v>0.71170362888507166</v>
      </c>
      <c r="G22" s="126">
        <f>D22/D$29*100</f>
        <v>0.71462307511667977</v>
      </c>
    </row>
    <row r="23" spans="1:9" s="236" customFormat="1" ht="12.75">
      <c r="A23" s="235"/>
      <c r="B23" s="245" t="s">
        <v>373</v>
      </c>
      <c r="C23" s="246">
        <v>2669405.77</v>
      </c>
      <c r="D23" s="246">
        <v>1794241.3</v>
      </c>
      <c r="E23" s="279">
        <f t="shared" si="2"/>
        <v>-32.784992069602069</v>
      </c>
      <c r="F23" s="244">
        <f t="shared" ref="F23:G28" si="3">C23/C$29*100</f>
        <v>14.521507778591431</v>
      </c>
      <c r="G23" s="244">
        <f t="shared" si="3"/>
        <v>10.307191190773423</v>
      </c>
    </row>
    <row r="24" spans="1:9" ht="25.5">
      <c r="A24" s="119">
        <v>11</v>
      </c>
      <c r="B24" s="120" t="s">
        <v>178</v>
      </c>
      <c r="C24" s="127">
        <v>0</v>
      </c>
      <c r="D24" s="127">
        <v>0</v>
      </c>
      <c r="E24" s="89"/>
      <c r="F24" s="126">
        <f t="shared" si="3"/>
        <v>0</v>
      </c>
      <c r="G24" s="126">
        <f t="shared" si="3"/>
        <v>0</v>
      </c>
    </row>
    <row r="25" spans="1:9" ht="25.5">
      <c r="A25" s="119">
        <v>12</v>
      </c>
      <c r="B25" s="120" t="s">
        <v>158</v>
      </c>
      <c r="C25" s="127">
        <v>0</v>
      </c>
      <c r="D25" s="127">
        <v>0</v>
      </c>
      <c r="E25" s="89"/>
      <c r="F25" s="126">
        <f t="shared" si="3"/>
        <v>0</v>
      </c>
      <c r="G25" s="126">
        <f t="shared" si="3"/>
        <v>0</v>
      </c>
    </row>
    <row r="26" spans="1:9" ht="38.25">
      <c r="A26" s="119">
        <v>13</v>
      </c>
      <c r="B26" s="120" t="s">
        <v>161</v>
      </c>
      <c r="C26" s="127">
        <v>1144</v>
      </c>
      <c r="D26" s="127">
        <v>0</v>
      </c>
      <c r="E26" s="89">
        <f t="shared" si="2"/>
        <v>-100</v>
      </c>
      <c r="F26" s="126">
        <f t="shared" si="3"/>
        <v>6.2233344534610028E-3</v>
      </c>
      <c r="G26" s="126">
        <f t="shared" si="3"/>
        <v>0</v>
      </c>
    </row>
    <row r="27" spans="1:9" ht="25.5">
      <c r="A27" s="119">
        <v>14</v>
      </c>
      <c r="B27" s="120" t="s">
        <v>159</v>
      </c>
      <c r="C27" s="127">
        <v>0</v>
      </c>
      <c r="D27" s="127">
        <v>0</v>
      </c>
      <c r="E27" s="89"/>
      <c r="F27" s="126">
        <f t="shared" si="3"/>
        <v>0</v>
      </c>
      <c r="G27" s="126">
        <f t="shared" si="3"/>
        <v>0</v>
      </c>
    </row>
    <row r="28" spans="1:9" ht="26.25" thickBot="1">
      <c r="A28" s="122">
        <v>15</v>
      </c>
      <c r="B28" s="123" t="s">
        <v>236</v>
      </c>
      <c r="C28" s="229">
        <v>265864.63</v>
      </c>
      <c r="D28" s="229">
        <v>374607.9</v>
      </c>
      <c r="E28" s="89">
        <f t="shared" si="2"/>
        <v>40.901743868674821</v>
      </c>
      <c r="F28" s="126">
        <f t="shared" si="3"/>
        <v>1.4462976502059979</v>
      </c>
      <c r="G28" s="126">
        <f t="shared" si="3"/>
        <v>2.1519710012661797</v>
      </c>
    </row>
    <row r="29" spans="1:9" ht="15" thickBot="1">
      <c r="A29" s="352"/>
      <c r="B29" s="353" t="s">
        <v>9</v>
      </c>
      <c r="C29" s="354">
        <v>18382428.399999999</v>
      </c>
      <c r="D29" s="354">
        <v>17407664.870000001</v>
      </c>
      <c r="E29" s="355">
        <f>(D29/C29-1)*100</f>
        <v>-5.302691835862106</v>
      </c>
      <c r="F29" s="356">
        <f>SUM(F11:F19,F21:F28)</f>
        <v>99.999999999999986</v>
      </c>
      <c r="G29" s="356">
        <f>SUM(G11:G19,G21:G28)</f>
        <v>100</v>
      </c>
    </row>
    <row r="30" spans="1:9">
      <c r="D30" s="68"/>
    </row>
    <row r="31" spans="1:9">
      <c r="D31" s="68"/>
    </row>
    <row r="32" spans="1:9">
      <c r="D32" s="68"/>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W29"/>
  <sheetViews>
    <sheetView topLeftCell="A16" zoomScale="88" zoomScaleNormal="88" workbookViewId="0">
      <selection activeCell="D11" sqref="D11:D29"/>
    </sheetView>
  </sheetViews>
  <sheetFormatPr defaultColWidth="9.140625" defaultRowHeight="12"/>
  <cols>
    <col min="1" max="1" width="6.85546875" style="63" bestFit="1" customWidth="1"/>
    <col min="2" max="2" width="35" style="63" customWidth="1"/>
    <col min="3" max="4" width="11.28515625" style="63" customWidth="1"/>
    <col min="5" max="6" width="8.7109375" style="63" customWidth="1"/>
    <col min="7" max="7" width="8.42578125" style="63" customWidth="1"/>
    <col min="8" max="16384" width="9.140625" style="63"/>
  </cols>
  <sheetData>
    <row r="2" spans="1:23" s="60" customFormat="1" ht="15.75" customHeight="1">
      <c r="A2" s="521" t="s">
        <v>289</v>
      </c>
      <c r="B2" s="521"/>
      <c r="C2" s="521"/>
      <c r="D2" s="521"/>
      <c r="E2" s="521"/>
      <c r="F2" s="521"/>
      <c r="G2" s="521"/>
      <c r="H2" s="59"/>
      <c r="I2" s="59"/>
      <c r="J2" s="59"/>
      <c r="K2" s="59"/>
      <c r="L2" s="59"/>
      <c r="M2" s="59"/>
      <c r="N2" s="59"/>
      <c r="O2" s="59"/>
      <c r="P2" s="59"/>
      <c r="Q2" s="59"/>
      <c r="R2" s="59"/>
      <c r="S2" s="59"/>
      <c r="T2" s="59"/>
      <c r="U2" s="59"/>
      <c r="V2" s="59"/>
      <c r="W2" s="59"/>
    </row>
    <row r="3" spans="1:23" s="60" customFormat="1" ht="15.75" customHeight="1">
      <c r="A3" s="522" t="s">
        <v>290</v>
      </c>
      <c r="B3" s="522"/>
      <c r="C3" s="522"/>
      <c r="D3" s="522"/>
      <c r="E3" s="522"/>
      <c r="F3" s="522"/>
      <c r="G3" s="522"/>
      <c r="H3" s="59"/>
      <c r="I3" s="59"/>
      <c r="J3" s="59"/>
      <c r="K3" s="59"/>
      <c r="L3" s="59"/>
      <c r="M3" s="59"/>
      <c r="N3" s="59"/>
      <c r="O3" s="59"/>
      <c r="P3" s="59"/>
      <c r="Q3" s="59"/>
      <c r="R3" s="59"/>
      <c r="S3" s="59"/>
      <c r="T3" s="59"/>
      <c r="U3" s="59"/>
      <c r="V3" s="59"/>
      <c r="W3" s="59"/>
    </row>
    <row r="4" spans="1:23">
      <c r="A4" s="62"/>
      <c r="B4" s="62"/>
      <c r="C4" s="62"/>
      <c r="D4" s="62"/>
      <c r="E4" s="62"/>
    </row>
    <row r="5" spans="1:23" ht="12" customHeight="1">
      <c r="A5" s="322"/>
      <c r="B5" s="322"/>
      <c r="C5" s="304"/>
      <c r="D5" s="321"/>
      <c r="E5" s="303" t="s">
        <v>50</v>
      </c>
      <c r="F5" s="524" t="s">
        <v>12</v>
      </c>
      <c r="G5" s="525"/>
    </row>
    <row r="6" spans="1:23" ht="12" customHeight="1">
      <c r="A6" s="346" t="s">
        <v>49</v>
      </c>
      <c r="B6" s="309" t="s">
        <v>10</v>
      </c>
      <c r="C6" s="524" t="s">
        <v>374</v>
      </c>
      <c r="D6" s="525"/>
      <c r="E6" s="303" t="s">
        <v>14</v>
      </c>
      <c r="F6" s="524" t="s">
        <v>14</v>
      </c>
      <c r="G6" s="525"/>
    </row>
    <row r="7" spans="1:23" ht="12" customHeight="1">
      <c r="A7" s="347"/>
      <c r="B7" s="312" t="s">
        <v>180</v>
      </c>
      <c r="C7" s="527" t="s">
        <v>375</v>
      </c>
      <c r="D7" s="528"/>
      <c r="E7" s="308" t="s">
        <v>51</v>
      </c>
      <c r="F7" s="527" t="s">
        <v>18</v>
      </c>
      <c r="G7" s="528"/>
    </row>
    <row r="8" spans="1:23" ht="12" customHeight="1">
      <c r="A8" s="313"/>
      <c r="B8" s="313"/>
      <c r="C8" s="304"/>
      <c r="D8" s="321"/>
      <c r="E8" s="308" t="s">
        <v>19</v>
      </c>
      <c r="F8" s="527" t="s">
        <v>19</v>
      </c>
      <c r="G8" s="528"/>
    </row>
    <row r="9" spans="1:23" ht="15.75" customHeight="1" thickBot="1">
      <c r="A9" s="64"/>
      <c r="B9" s="65" t="str">
        <f>' F4'!A10</f>
        <v>Janar - Maj / January - May</v>
      </c>
      <c r="C9" s="66">
        <v>2019</v>
      </c>
      <c r="D9" s="225">
        <v>2020</v>
      </c>
      <c r="E9" s="66" t="s">
        <v>459</v>
      </c>
      <c r="F9" s="66">
        <v>2019</v>
      </c>
      <c r="G9" s="225">
        <v>2020</v>
      </c>
    </row>
    <row r="10" spans="1:23" ht="15.75" customHeight="1" thickBot="1">
      <c r="A10" s="526" t="s">
        <v>343</v>
      </c>
      <c r="B10" s="526"/>
      <c r="C10" s="526"/>
      <c r="D10" s="526"/>
      <c r="E10" s="526"/>
      <c r="F10" s="526"/>
      <c r="G10" s="538"/>
    </row>
    <row r="11" spans="1:23" ht="25.5">
      <c r="A11" s="117">
        <v>1</v>
      </c>
      <c r="B11" s="118" t="s">
        <v>173</v>
      </c>
      <c r="C11" s="127">
        <v>13162</v>
      </c>
      <c r="D11" s="127">
        <v>13780</v>
      </c>
      <c r="E11" s="89">
        <f t="shared" ref="E11:E19" si="0">(D11/C11-1)*100</f>
        <v>4.6953350554626905</v>
      </c>
      <c r="F11" s="133">
        <f>C11/C$29*100</f>
        <v>3.2800285089850654</v>
      </c>
      <c r="G11" s="133">
        <f>D11/D$29*100</f>
        <v>5.1521915508545231</v>
      </c>
    </row>
    <row r="12" spans="1:23" ht="25.5">
      <c r="A12" s="119">
        <v>2</v>
      </c>
      <c r="B12" s="120" t="s">
        <v>154</v>
      </c>
      <c r="C12" s="127">
        <v>104163</v>
      </c>
      <c r="D12" s="127">
        <v>67264</v>
      </c>
      <c r="E12" s="89">
        <f t="shared" si="0"/>
        <v>-35.42428693490011</v>
      </c>
      <c r="F12" s="126">
        <f>C12/C$29*100</f>
        <v>25.957879469792687</v>
      </c>
      <c r="G12" s="126">
        <f>D12/D$29*100</f>
        <v>25.149275216014416</v>
      </c>
    </row>
    <row r="13" spans="1:23" ht="25.5">
      <c r="A13" s="119">
        <v>3</v>
      </c>
      <c r="B13" s="120" t="s">
        <v>233</v>
      </c>
      <c r="C13" s="127">
        <v>6550</v>
      </c>
      <c r="D13" s="127">
        <v>4886</v>
      </c>
      <c r="E13" s="89">
        <f>(D13/C13-1)*100</f>
        <v>-25.404580152671752</v>
      </c>
      <c r="F13" s="126">
        <f>C13/C$29*100</f>
        <v>1.6322889176304649</v>
      </c>
      <c r="G13" s="126">
        <f t="shared" ref="F13:G19" si="1">D13/D$29*100</f>
        <v>1.8268220549691727</v>
      </c>
    </row>
    <row r="14" spans="1:23" ht="25.5">
      <c r="A14" s="119">
        <v>4</v>
      </c>
      <c r="B14" s="120" t="s">
        <v>234</v>
      </c>
      <c r="C14" s="127">
        <v>0</v>
      </c>
      <c r="D14" s="127">
        <v>0</v>
      </c>
      <c r="E14" s="125"/>
      <c r="F14" s="126">
        <f>C14/C$29*100</f>
        <v>0</v>
      </c>
      <c r="G14" s="126">
        <f t="shared" si="1"/>
        <v>0</v>
      </c>
    </row>
    <row r="15" spans="1:23" ht="25.5">
      <c r="A15" s="119">
        <v>5</v>
      </c>
      <c r="B15" s="120" t="s">
        <v>235</v>
      </c>
      <c r="C15" s="127">
        <v>0</v>
      </c>
      <c r="D15" s="127">
        <v>0</v>
      </c>
      <c r="E15" s="125"/>
      <c r="F15" s="126">
        <f t="shared" si="1"/>
        <v>0</v>
      </c>
      <c r="G15" s="126">
        <f t="shared" si="1"/>
        <v>0</v>
      </c>
    </row>
    <row r="16" spans="1:23" ht="38.25">
      <c r="A16" s="119">
        <v>6</v>
      </c>
      <c r="B16" s="120" t="s">
        <v>155</v>
      </c>
      <c r="C16" s="127">
        <v>0</v>
      </c>
      <c r="D16" s="127">
        <v>0</v>
      </c>
      <c r="E16" s="125"/>
      <c r="F16" s="126">
        <f t="shared" si="1"/>
        <v>0</v>
      </c>
      <c r="G16" s="126">
        <f t="shared" si="1"/>
        <v>0</v>
      </c>
    </row>
    <row r="17" spans="1:7" ht="25.5">
      <c r="A17" s="119">
        <v>7</v>
      </c>
      <c r="B17" s="120" t="s">
        <v>156</v>
      </c>
      <c r="C17" s="127">
        <v>30</v>
      </c>
      <c r="D17" s="127">
        <v>23</v>
      </c>
      <c r="E17" s="89">
        <f t="shared" si="0"/>
        <v>-23.333333333333329</v>
      </c>
      <c r="F17" s="126">
        <f>C17/C$29*100</f>
        <v>7.4761324471624346E-3</v>
      </c>
      <c r="G17" s="126">
        <f t="shared" si="1"/>
        <v>8.5994488874930365E-3</v>
      </c>
    </row>
    <row r="18" spans="1:7" ht="25.5">
      <c r="A18" s="119">
        <v>8</v>
      </c>
      <c r="B18" s="120" t="s">
        <v>165</v>
      </c>
      <c r="C18" s="127">
        <v>1733</v>
      </c>
      <c r="D18" s="127">
        <v>1817</v>
      </c>
      <c r="E18" s="89">
        <f t="shared" si="0"/>
        <v>4.8470859780727071</v>
      </c>
      <c r="F18" s="126">
        <f>C18/C$29*100</f>
        <v>0.43187125103108326</v>
      </c>
      <c r="G18" s="126">
        <f t="shared" si="1"/>
        <v>0.67935646211194989</v>
      </c>
    </row>
    <row r="19" spans="1:7" ht="39" thickBot="1">
      <c r="A19" s="228">
        <v>9</v>
      </c>
      <c r="B19" s="123" t="s">
        <v>157</v>
      </c>
      <c r="C19" s="229">
        <v>810</v>
      </c>
      <c r="D19" s="229">
        <v>604</v>
      </c>
      <c r="E19" s="280">
        <f t="shared" si="0"/>
        <v>-25.432098765432098</v>
      </c>
      <c r="F19" s="257">
        <f>C19/C$29*100</f>
        <v>0.2018555760733857</v>
      </c>
      <c r="G19" s="257">
        <f t="shared" si="1"/>
        <v>0.22582900556720842</v>
      </c>
    </row>
    <row r="20" spans="1:7" ht="26.25" thickBot="1">
      <c r="A20" s="359">
        <v>10</v>
      </c>
      <c r="B20" s="360" t="s">
        <v>162</v>
      </c>
      <c r="C20" s="361">
        <v>264775</v>
      </c>
      <c r="D20" s="361">
        <v>171764</v>
      </c>
      <c r="E20" s="362">
        <f>(D20/C20-1)*100</f>
        <v>-35.128316495137376</v>
      </c>
      <c r="F20" s="362">
        <f>SUM(F21:F23)</f>
        <v>65.983098956581117</v>
      </c>
      <c r="G20" s="362">
        <f>SUM(G21:G23)</f>
        <v>64.220684291797994</v>
      </c>
    </row>
    <row r="21" spans="1:7" ht="12.75">
      <c r="A21" s="230"/>
      <c r="B21" s="231" t="s">
        <v>102</v>
      </c>
      <c r="C21" s="232">
        <v>139097</v>
      </c>
      <c r="D21" s="232">
        <v>110521</v>
      </c>
      <c r="E21" s="281">
        <f t="shared" ref="E21:E28" si="2">(D21/C21-1)*100</f>
        <v>-20.543936964851859</v>
      </c>
      <c r="F21" s="264">
        <f t="shared" ref="F21:G28" si="3">C21/C$29*100</f>
        <v>34.66358650009844</v>
      </c>
      <c r="G21" s="264">
        <f t="shared" si="3"/>
        <v>41.322595238896433</v>
      </c>
    </row>
    <row r="22" spans="1:7" ht="12.75">
      <c r="A22" s="119"/>
      <c r="B22" s="121" t="s">
        <v>287</v>
      </c>
      <c r="C22" s="127">
        <v>30763</v>
      </c>
      <c r="D22" s="127">
        <v>17048</v>
      </c>
      <c r="E22" s="89">
        <f t="shared" si="2"/>
        <v>-44.582778012547543</v>
      </c>
      <c r="F22" s="126">
        <f t="shared" si="3"/>
        <v>7.6662754157352655</v>
      </c>
      <c r="G22" s="126">
        <f t="shared" si="3"/>
        <v>6.3740610710426653</v>
      </c>
    </row>
    <row r="23" spans="1:7" ht="12.75">
      <c r="A23" s="119"/>
      <c r="B23" s="237" t="s">
        <v>103</v>
      </c>
      <c r="C23" s="200">
        <v>94915</v>
      </c>
      <c r="D23" s="200">
        <v>44195</v>
      </c>
      <c r="E23" s="279">
        <f t="shared" si="2"/>
        <v>-53.437285992730345</v>
      </c>
      <c r="F23" s="244">
        <f t="shared" si="3"/>
        <v>23.653237040747413</v>
      </c>
      <c r="G23" s="244">
        <f t="shared" si="3"/>
        <v>16.5240279818589</v>
      </c>
    </row>
    <row r="24" spans="1:7" ht="25.5">
      <c r="A24" s="119">
        <v>11</v>
      </c>
      <c r="B24" s="120" t="s">
        <v>178</v>
      </c>
      <c r="C24" s="127">
        <v>0</v>
      </c>
      <c r="D24" s="127">
        <v>0</v>
      </c>
      <c r="E24" s="89"/>
      <c r="F24" s="126">
        <f t="shared" si="3"/>
        <v>0</v>
      </c>
      <c r="G24" s="126">
        <f t="shared" si="3"/>
        <v>0</v>
      </c>
    </row>
    <row r="25" spans="1:7" ht="25.5">
      <c r="A25" s="119">
        <v>12</v>
      </c>
      <c r="B25" s="120" t="s">
        <v>158</v>
      </c>
      <c r="C25" s="127">
        <v>0</v>
      </c>
      <c r="D25" s="127">
        <v>0</v>
      </c>
      <c r="E25" s="89"/>
      <c r="F25" s="126">
        <f t="shared" si="3"/>
        <v>0</v>
      </c>
      <c r="G25" s="126">
        <f t="shared" si="3"/>
        <v>0</v>
      </c>
    </row>
    <row r="26" spans="1:7" ht="38.25">
      <c r="A26" s="119">
        <v>13</v>
      </c>
      <c r="B26" s="120" t="s">
        <v>161</v>
      </c>
      <c r="C26" s="127">
        <v>585</v>
      </c>
      <c r="D26" s="127">
        <v>436</v>
      </c>
      <c r="E26" s="89"/>
      <c r="F26" s="126">
        <f t="shared" si="3"/>
        <v>0.14578458271966746</v>
      </c>
      <c r="G26" s="126">
        <f t="shared" si="3"/>
        <v>0.16301563978030278</v>
      </c>
    </row>
    <row r="27" spans="1:7" ht="25.5">
      <c r="A27" s="119">
        <v>14</v>
      </c>
      <c r="B27" s="120" t="s">
        <v>159</v>
      </c>
      <c r="C27" s="127">
        <v>0</v>
      </c>
      <c r="D27" s="127">
        <v>182</v>
      </c>
      <c r="E27" s="89"/>
      <c r="F27" s="126">
        <f t="shared" si="3"/>
        <v>0</v>
      </c>
      <c r="G27" s="126">
        <f t="shared" si="3"/>
        <v>6.8047812935814467E-2</v>
      </c>
    </row>
    <row r="28" spans="1:7" ht="26.25" thickBot="1">
      <c r="A28" s="119">
        <v>15</v>
      </c>
      <c r="B28" s="123" t="s">
        <v>236</v>
      </c>
      <c r="C28" s="229">
        <v>9469</v>
      </c>
      <c r="D28" s="229">
        <v>6703</v>
      </c>
      <c r="E28" s="280">
        <f t="shared" si="2"/>
        <v>-29.211109937691415</v>
      </c>
      <c r="F28" s="257">
        <f t="shared" si="3"/>
        <v>2.3597166047393694</v>
      </c>
      <c r="G28" s="257">
        <f t="shared" si="3"/>
        <v>2.5061785170811226</v>
      </c>
    </row>
    <row r="29" spans="1:7" ht="15" thickBot="1">
      <c r="A29" s="352"/>
      <c r="B29" s="353" t="s">
        <v>9</v>
      </c>
      <c r="C29" s="354">
        <v>401277</v>
      </c>
      <c r="D29" s="354">
        <v>267459</v>
      </c>
      <c r="E29" s="355">
        <f>(D29/C29-1)*100</f>
        <v>-33.348036393812755</v>
      </c>
      <c r="F29" s="356">
        <f>SUM(F11:F19,F21:F28)</f>
        <v>100.00000000000001</v>
      </c>
      <c r="G29" s="356">
        <f>SUM(G11:G19,G21:G28)</f>
        <v>99.999999999999986</v>
      </c>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L32"/>
  <sheetViews>
    <sheetView topLeftCell="A19" zoomScale="82" zoomScaleNormal="82" workbookViewId="0">
      <selection activeCell="D11" sqref="D11:D29"/>
    </sheetView>
  </sheetViews>
  <sheetFormatPr defaultColWidth="9.140625" defaultRowHeight="12"/>
  <cols>
    <col min="1" max="1" width="6.85546875" style="63" bestFit="1" customWidth="1"/>
    <col min="2" max="2" width="36.28515625" style="63" bestFit="1" customWidth="1"/>
    <col min="3" max="3" width="11.42578125" style="63" customWidth="1"/>
    <col min="4" max="4" width="11.5703125" style="63" bestFit="1" customWidth="1"/>
    <col min="5" max="5" width="9.28515625" style="63" customWidth="1"/>
    <col min="6" max="6" width="8.7109375" style="63" customWidth="1"/>
    <col min="7" max="7" width="8.5703125" style="63" customWidth="1"/>
    <col min="8" max="16384" width="9.140625" style="63"/>
  </cols>
  <sheetData>
    <row r="2" spans="1:38" s="60" customFormat="1" ht="15.75" customHeight="1">
      <c r="A2" s="521" t="s">
        <v>288</v>
      </c>
      <c r="B2" s="521"/>
      <c r="C2" s="521"/>
      <c r="D2" s="521"/>
      <c r="E2" s="521"/>
      <c r="F2" s="521"/>
      <c r="G2" s="521"/>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s="60" customFormat="1" ht="15.75" customHeight="1">
      <c r="A3" s="522" t="s">
        <v>135</v>
      </c>
      <c r="B3" s="522"/>
      <c r="C3" s="522"/>
      <c r="D3" s="522"/>
      <c r="E3" s="522"/>
      <c r="F3" s="522"/>
      <c r="G3" s="522"/>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c r="A5" s="322"/>
      <c r="B5" s="322"/>
      <c r="C5" s="304"/>
      <c r="D5" s="321"/>
      <c r="E5" s="303" t="s">
        <v>50</v>
      </c>
      <c r="F5" s="524" t="s">
        <v>12</v>
      </c>
      <c r="G5" s="525"/>
    </row>
    <row r="6" spans="1:38" ht="14.25">
      <c r="A6" s="346" t="s">
        <v>49</v>
      </c>
      <c r="B6" s="309" t="s">
        <v>10</v>
      </c>
      <c r="C6" s="524" t="s">
        <v>376</v>
      </c>
      <c r="D6" s="525"/>
      <c r="E6" s="303" t="s">
        <v>14</v>
      </c>
      <c r="F6" s="524" t="s">
        <v>14</v>
      </c>
      <c r="G6" s="525"/>
    </row>
    <row r="7" spans="1:38" ht="15">
      <c r="A7" s="347"/>
      <c r="B7" s="312" t="s">
        <v>180</v>
      </c>
      <c r="C7" s="527" t="s">
        <v>377</v>
      </c>
      <c r="D7" s="528"/>
      <c r="E7" s="308" t="s">
        <v>51</v>
      </c>
      <c r="F7" s="527" t="s">
        <v>18</v>
      </c>
      <c r="G7" s="528"/>
    </row>
    <row r="8" spans="1:38" ht="12" customHeight="1">
      <c r="A8" s="313"/>
      <c r="B8" s="313"/>
      <c r="C8" s="304"/>
      <c r="D8" s="321"/>
      <c r="E8" s="308" t="s">
        <v>19</v>
      </c>
      <c r="F8" s="527" t="s">
        <v>19</v>
      </c>
      <c r="G8" s="528"/>
    </row>
    <row r="9" spans="1:38" ht="12.75" thickBot="1">
      <c r="A9" s="64"/>
      <c r="B9" s="65" t="str">
        <f>' F4'!A10</f>
        <v>Janar - Maj / January - May</v>
      </c>
      <c r="C9" s="66">
        <v>2019</v>
      </c>
      <c r="D9" s="225">
        <v>2020</v>
      </c>
      <c r="E9" s="66" t="s">
        <v>459</v>
      </c>
      <c r="F9" s="66">
        <v>2019</v>
      </c>
      <c r="G9" s="225">
        <v>2020</v>
      </c>
    </row>
    <row r="10" spans="1:38" ht="15.75" thickBot="1">
      <c r="A10" s="526" t="s">
        <v>344</v>
      </c>
      <c r="B10" s="526"/>
      <c r="C10" s="526"/>
      <c r="D10" s="526"/>
      <c r="E10" s="526"/>
      <c r="F10" s="526"/>
      <c r="G10" s="526"/>
    </row>
    <row r="11" spans="1:38" ht="25.5">
      <c r="A11" s="117">
        <v>1</v>
      </c>
      <c r="B11" s="118" t="s">
        <v>173</v>
      </c>
      <c r="C11" s="132">
        <v>220</v>
      </c>
      <c r="D11" s="127">
        <v>115</v>
      </c>
      <c r="E11" s="89">
        <f t="shared" ref="E11:E19" si="0">(D11/C11-1)*100</f>
        <v>-47.727272727272727</v>
      </c>
      <c r="F11" s="133">
        <f>C11/C$29*100</f>
        <v>0.38957359399348346</v>
      </c>
      <c r="G11" s="133">
        <f>D11/D$29*100</f>
        <v>0.23576202386321704</v>
      </c>
    </row>
    <row r="12" spans="1:38" ht="25.5">
      <c r="A12" s="119">
        <v>2</v>
      </c>
      <c r="B12" s="120" t="s">
        <v>241</v>
      </c>
      <c r="C12" s="127">
        <v>45907</v>
      </c>
      <c r="D12" s="127">
        <v>39389</v>
      </c>
      <c r="E12" s="89">
        <f t="shared" si="0"/>
        <v>-14.198270416276381</v>
      </c>
      <c r="F12" s="126">
        <f>C12/C$29*100</f>
        <v>81.291613542994753</v>
      </c>
      <c r="G12" s="126">
        <f>D12/D$29*100</f>
        <v>80.751568329984821</v>
      </c>
    </row>
    <row r="13" spans="1:38" s="70" customFormat="1" ht="25.5">
      <c r="A13" s="130">
        <v>3</v>
      </c>
      <c r="B13" s="131" t="s">
        <v>229</v>
      </c>
      <c r="C13" s="127">
        <v>2051</v>
      </c>
      <c r="D13" s="127">
        <v>1595</v>
      </c>
      <c r="E13" s="89">
        <f t="shared" si="0"/>
        <v>-22.233057045343728</v>
      </c>
      <c r="F13" s="126">
        <f>C13/C$29*100</f>
        <v>3.6318883694574304</v>
      </c>
      <c r="G13" s="126">
        <f t="shared" ref="F13:G19" si="1">D13/D$29*100</f>
        <v>3.2699167657550534</v>
      </c>
    </row>
    <row r="14" spans="1:38" ht="25.5">
      <c r="A14" s="119">
        <v>4</v>
      </c>
      <c r="B14" s="120" t="s">
        <v>230</v>
      </c>
      <c r="C14" s="125">
        <v>0</v>
      </c>
      <c r="D14" s="127">
        <v>0</v>
      </c>
      <c r="E14" s="125"/>
      <c r="F14" s="126">
        <f t="shared" si="1"/>
        <v>0</v>
      </c>
      <c r="G14" s="126">
        <f t="shared" si="1"/>
        <v>0</v>
      </c>
    </row>
    <row r="15" spans="1:38" ht="25.5">
      <c r="A15" s="119">
        <v>5</v>
      </c>
      <c r="B15" s="120" t="s">
        <v>231</v>
      </c>
      <c r="C15" s="125">
        <v>0</v>
      </c>
      <c r="D15" s="127">
        <v>0</v>
      </c>
      <c r="E15" s="125"/>
      <c r="F15" s="126">
        <f t="shared" si="1"/>
        <v>0</v>
      </c>
      <c r="G15" s="126">
        <f t="shared" si="1"/>
        <v>0</v>
      </c>
    </row>
    <row r="16" spans="1:38" ht="38.25">
      <c r="A16" s="119">
        <v>6</v>
      </c>
      <c r="B16" s="120" t="s">
        <v>155</v>
      </c>
      <c r="C16" s="125">
        <v>0</v>
      </c>
      <c r="D16" s="127">
        <v>0</v>
      </c>
      <c r="E16" s="125"/>
      <c r="F16" s="126">
        <f t="shared" si="1"/>
        <v>0</v>
      </c>
      <c r="G16" s="126">
        <f t="shared" si="1"/>
        <v>0</v>
      </c>
    </row>
    <row r="17" spans="1:7" ht="25.5">
      <c r="A17" s="119">
        <v>7</v>
      </c>
      <c r="B17" s="120" t="s">
        <v>242</v>
      </c>
      <c r="C17" s="125">
        <v>1</v>
      </c>
      <c r="D17" s="127">
        <v>7</v>
      </c>
      <c r="E17" s="89">
        <f t="shared" si="0"/>
        <v>600</v>
      </c>
      <c r="F17" s="126">
        <f t="shared" si="1"/>
        <v>1.7707890636067432E-3</v>
      </c>
      <c r="G17" s="126">
        <f t="shared" si="1"/>
        <v>1.4350731887326253E-2</v>
      </c>
    </row>
    <row r="18" spans="1:7" s="70" customFormat="1" ht="25.5">
      <c r="A18" s="130">
        <v>8</v>
      </c>
      <c r="B18" s="131" t="s">
        <v>165</v>
      </c>
      <c r="C18" s="127">
        <v>88</v>
      </c>
      <c r="D18" s="127">
        <v>55</v>
      </c>
      <c r="E18" s="89">
        <f t="shared" si="0"/>
        <v>-37.5</v>
      </c>
      <c r="F18" s="126">
        <f t="shared" si="1"/>
        <v>0.1558294375973934</v>
      </c>
      <c r="G18" s="126">
        <f t="shared" si="1"/>
        <v>0.1127557505432777</v>
      </c>
    </row>
    <row r="19" spans="1:7" ht="39" thickBot="1">
      <c r="A19" s="228">
        <v>9</v>
      </c>
      <c r="B19" s="123" t="s">
        <v>157</v>
      </c>
      <c r="C19" s="229">
        <v>27</v>
      </c>
      <c r="D19" s="229">
        <v>18</v>
      </c>
      <c r="E19" s="280">
        <f t="shared" si="0"/>
        <v>-33.333333333333336</v>
      </c>
      <c r="F19" s="257">
        <f t="shared" si="1"/>
        <v>4.7811304717382062E-2</v>
      </c>
      <c r="G19" s="257">
        <f t="shared" si="1"/>
        <v>3.6901881995981795E-2</v>
      </c>
    </row>
    <row r="20" spans="1:7" ht="26.25" thickBot="1">
      <c r="A20" s="363">
        <v>10</v>
      </c>
      <c r="B20" s="364" t="s">
        <v>164</v>
      </c>
      <c r="C20" s="365">
        <v>8149</v>
      </c>
      <c r="D20" s="365">
        <v>7580</v>
      </c>
      <c r="E20" s="366">
        <f>(D20/C20-1)*100</f>
        <v>-6.9824518345809272</v>
      </c>
      <c r="F20" s="366">
        <f>SUM(F21:F23)</f>
        <v>14.430160079331349</v>
      </c>
      <c r="G20" s="366">
        <f>SUM(G21:G23)</f>
        <v>15.539792529419</v>
      </c>
    </row>
    <row r="21" spans="1:7" s="70" customFormat="1" ht="12.75">
      <c r="A21" s="233"/>
      <c r="B21" s="234" t="s">
        <v>102</v>
      </c>
      <c r="C21" s="232">
        <v>6896</v>
      </c>
      <c r="D21" s="232">
        <v>6533</v>
      </c>
      <c r="E21" s="281">
        <f>(D21/C21-1)*100</f>
        <v>-5.2639211136890962</v>
      </c>
      <c r="F21" s="264">
        <f t="shared" ref="F21:G28" si="2">C21/C$29*100</f>
        <v>12.2113613826321</v>
      </c>
      <c r="G21" s="264">
        <f t="shared" si="2"/>
        <v>13.393333059986059</v>
      </c>
    </row>
    <row r="22" spans="1:7" ht="12.75">
      <c r="A22" s="119"/>
      <c r="B22" s="121" t="s">
        <v>287</v>
      </c>
      <c r="C22" s="127">
        <v>49</v>
      </c>
      <c r="D22" s="127">
        <v>33</v>
      </c>
      <c r="E22" s="89">
        <f>(D22/C22-1)*100</f>
        <v>-32.653061224489797</v>
      </c>
      <c r="F22" s="126">
        <f t="shared" si="2"/>
        <v>8.6768664116730412E-2</v>
      </c>
      <c r="G22" s="126">
        <f t="shared" si="2"/>
        <v>6.7653450325966633E-2</v>
      </c>
    </row>
    <row r="23" spans="1:7" ht="25.5">
      <c r="A23" s="119"/>
      <c r="B23" s="425" t="s">
        <v>371</v>
      </c>
      <c r="C23" s="426">
        <v>1204</v>
      </c>
      <c r="D23" s="426">
        <v>1014</v>
      </c>
      <c r="E23" s="427">
        <f t="shared" ref="E23:E28" si="3">(D23/C23-1)*100</f>
        <v>-15.780730897009965</v>
      </c>
      <c r="F23" s="428">
        <f t="shared" si="2"/>
        <v>2.1320300325825188</v>
      </c>
      <c r="G23" s="428">
        <f t="shared" si="2"/>
        <v>2.0788060191069744</v>
      </c>
    </row>
    <row r="24" spans="1:7" ht="25.5">
      <c r="A24" s="119">
        <v>11</v>
      </c>
      <c r="B24" s="120" t="s">
        <v>163</v>
      </c>
      <c r="C24" s="127">
        <v>0</v>
      </c>
      <c r="D24" s="127">
        <v>0</v>
      </c>
      <c r="E24" s="127">
        <v>0</v>
      </c>
      <c r="F24" s="126">
        <f t="shared" si="2"/>
        <v>0</v>
      </c>
      <c r="G24" s="126">
        <f t="shared" si="2"/>
        <v>0</v>
      </c>
    </row>
    <row r="25" spans="1:7" ht="25.5">
      <c r="A25" s="119">
        <v>12</v>
      </c>
      <c r="B25" s="120" t="s">
        <v>252</v>
      </c>
      <c r="C25" s="127">
        <v>0</v>
      </c>
      <c r="D25" s="127">
        <v>0</v>
      </c>
      <c r="E25" s="127">
        <v>0</v>
      </c>
      <c r="F25" s="126">
        <f t="shared" si="2"/>
        <v>0</v>
      </c>
      <c r="G25" s="126">
        <f t="shared" si="2"/>
        <v>0</v>
      </c>
    </row>
    <row r="26" spans="1:7" ht="25.5">
      <c r="A26" s="119">
        <v>13</v>
      </c>
      <c r="B26" s="120" t="s">
        <v>160</v>
      </c>
      <c r="C26" s="127">
        <v>2</v>
      </c>
      <c r="D26" s="127">
        <v>1</v>
      </c>
      <c r="E26" s="127">
        <v>0</v>
      </c>
      <c r="F26" s="126">
        <f t="shared" si="2"/>
        <v>3.5415781272134864E-3</v>
      </c>
      <c r="G26" s="126">
        <f t="shared" si="2"/>
        <v>2.0501045553323219E-3</v>
      </c>
    </row>
    <row r="27" spans="1:7" ht="25.5">
      <c r="A27" s="119">
        <v>14</v>
      </c>
      <c r="B27" s="120" t="s">
        <v>251</v>
      </c>
      <c r="C27" s="127">
        <v>0</v>
      </c>
      <c r="D27" s="127">
        <v>0</v>
      </c>
      <c r="E27" s="127">
        <v>0</v>
      </c>
      <c r="F27" s="126">
        <f t="shared" si="2"/>
        <v>0</v>
      </c>
      <c r="G27" s="126">
        <f t="shared" si="2"/>
        <v>0</v>
      </c>
    </row>
    <row r="28" spans="1:7" ht="26.25" thickBot="1">
      <c r="A28" s="122">
        <v>15</v>
      </c>
      <c r="B28" s="123" t="s">
        <v>232</v>
      </c>
      <c r="C28" s="154">
        <v>27</v>
      </c>
      <c r="D28" s="229">
        <v>18</v>
      </c>
      <c r="E28" s="280">
        <f t="shared" si="3"/>
        <v>-33.333333333333336</v>
      </c>
      <c r="F28" s="257">
        <f t="shared" si="2"/>
        <v>4.7811304717382062E-2</v>
      </c>
      <c r="G28" s="257">
        <f t="shared" si="2"/>
        <v>3.6901881995981795E-2</v>
      </c>
    </row>
    <row r="29" spans="1:7" ht="15" thickBot="1">
      <c r="A29" s="357"/>
      <c r="B29" s="358" t="s">
        <v>9</v>
      </c>
      <c r="C29" s="354">
        <v>56472</v>
      </c>
      <c r="D29" s="354">
        <v>48778</v>
      </c>
      <c r="E29" s="355">
        <f>(D29/C29-1)*100</f>
        <v>-13.624451055390285</v>
      </c>
      <c r="F29" s="356">
        <f>SUM(F11:F19,F21:F28)</f>
        <v>100.00000000000001</v>
      </c>
      <c r="G29" s="356">
        <f>SUM(G11:G19,G21:G28)</f>
        <v>100.00000000000001</v>
      </c>
    </row>
    <row r="32" spans="1:7">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2:BL26"/>
  <sheetViews>
    <sheetView zoomScale="81" zoomScaleNormal="81" workbookViewId="0">
      <selection activeCell="B23" sqref="B23:C23"/>
    </sheetView>
  </sheetViews>
  <sheetFormatPr defaultColWidth="9.140625" defaultRowHeight="12"/>
  <cols>
    <col min="1" max="1" width="36.42578125" style="63" customWidth="1"/>
    <col min="2" max="2" width="12.140625" style="63" customWidth="1"/>
    <col min="3" max="3" width="12.42578125" style="63" bestFit="1" customWidth="1"/>
    <col min="4" max="4" width="9.5703125" style="63" customWidth="1"/>
    <col min="5" max="5" width="8.7109375" style="63" customWidth="1"/>
    <col min="6" max="6" width="8.85546875" style="63" customWidth="1"/>
    <col min="7" max="16384" width="9.140625" style="63"/>
  </cols>
  <sheetData>
    <row r="2" spans="1:64" s="60" customFormat="1" ht="15.75" customHeight="1">
      <c r="A2" s="521" t="s">
        <v>111</v>
      </c>
      <c r="B2" s="521"/>
      <c r="C2" s="521"/>
      <c r="D2" s="521"/>
      <c r="E2" s="521"/>
      <c r="F2" s="521"/>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s="60" customFormat="1" ht="15.75" customHeight="1">
      <c r="A3" s="522" t="s">
        <v>183</v>
      </c>
      <c r="B3" s="522"/>
      <c r="C3" s="522"/>
      <c r="D3" s="522"/>
      <c r="E3" s="522"/>
      <c r="F3" s="522"/>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c r="A4" s="64"/>
      <c r="B4" s="62"/>
      <c r="C4" s="62"/>
      <c r="D4" s="62"/>
      <c r="E4" s="62"/>
      <c r="F4" s="62"/>
    </row>
    <row r="5" spans="1:64" ht="12" customHeight="1">
      <c r="A5" s="322"/>
      <c r="B5" s="304"/>
      <c r="C5" s="321"/>
      <c r="D5" s="303" t="s">
        <v>50</v>
      </c>
      <c r="E5" s="524" t="s">
        <v>12</v>
      </c>
      <c r="F5" s="525"/>
    </row>
    <row r="6" spans="1:64" ht="12" customHeight="1">
      <c r="A6" s="309" t="s">
        <v>10</v>
      </c>
      <c r="B6" s="524" t="s">
        <v>263</v>
      </c>
      <c r="C6" s="525"/>
      <c r="D6" s="303" t="s">
        <v>14</v>
      </c>
      <c r="E6" s="524" t="s">
        <v>14</v>
      </c>
      <c r="F6" s="525"/>
    </row>
    <row r="7" spans="1:64" ht="12" customHeight="1">
      <c r="A7" s="312" t="s">
        <v>180</v>
      </c>
      <c r="B7" s="527" t="s">
        <v>264</v>
      </c>
      <c r="C7" s="528"/>
      <c r="D7" s="308" t="s">
        <v>51</v>
      </c>
      <c r="E7" s="527" t="s">
        <v>18</v>
      </c>
      <c r="F7" s="528"/>
    </row>
    <row r="8" spans="1:64" ht="12" customHeight="1">
      <c r="A8" s="313"/>
      <c r="B8" s="304"/>
      <c r="C8" s="321"/>
      <c r="D8" s="308" t="s">
        <v>19</v>
      </c>
      <c r="E8" s="527" t="s">
        <v>19</v>
      </c>
      <c r="F8" s="528"/>
    </row>
    <row r="9" spans="1:64" ht="17.25" customHeight="1" thickBot="1">
      <c r="A9" s="65" t="str">
        <f>' F4'!A10</f>
        <v>Janar - Maj / January - May</v>
      </c>
      <c r="B9" s="66">
        <v>2019</v>
      </c>
      <c r="C9" s="225">
        <v>2020</v>
      </c>
      <c r="D9" s="66" t="s">
        <v>459</v>
      </c>
      <c r="E9" s="66">
        <v>2019</v>
      </c>
      <c r="F9" s="225">
        <v>2020</v>
      </c>
    </row>
    <row r="10" spans="1:64" ht="15.75" thickBot="1">
      <c r="A10" s="526" t="s">
        <v>337</v>
      </c>
      <c r="B10" s="526"/>
      <c r="C10" s="526"/>
      <c r="D10" s="526"/>
      <c r="E10" s="526"/>
      <c r="F10" s="526"/>
    </row>
    <row r="11" spans="1:64" ht="12.75">
      <c r="A11" s="134" t="s">
        <v>23</v>
      </c>
      <c r="B11" s="124">
        <v>9455652.9933999851</v>
      </c>
      <c r="C11" s="124">
        <v>7770861.7083999766</v>
      </c>
      <c r="D11" s="282">
        <f>(C11/B11-1)*100</f>
        <v>-17.81782057966792</v>
      </c>
      <c r="E11" s="166">
        <f>B11/B25*100</f>
        <v>24.383434924713335</v>
      </c>
      <c r="F11" s="140">
        <f>C11/C25*100</f>
        <v>22.716933261452464</v>
      </c>
      <c r="G11" s="76"/>
    </row>
    <row r="12" spans="1:64" ht="12.75">
      <c r="A12" s="74" t="s">
        <v>24</v>
      </c>
      <c r="B12" s="114"/>
      <c r="C12" s="114"/>
      <c r="D12" s="128"/>
      <c r="E12" s="137"/>
      <c r="F12" s="137"/>
      <c r="G12" s="76"/>
    </row>
    <row r="13" spans="1:64" ht="12.75">
      <c r="A13" s="135" t="s">
        <v>25</v>
      </c>
      <c r="B13" s="138">
        <v>22193803.976036798</v>
      </c>
      <c r="C13" s="138">
        <v>19000308.508449152</v>
      </c>
      <c r="D13" s="139">
        <f>(C13/B13-1)*100</f>
        <v>-14.389130727818189</v>
      </c>
      <c r="E13" s="140">
        <f>B13/B$25*100</f>
        <v>57.23149690024222</v>
      </c>
      <c r="F13" s="140">
        <f>C13/C$25*100</f>
        <v>55.544514434850143</v>
      </c>
      <c r="G13" s="76"/>
    </row>
    <row r="14" spans="1:64" ht="12.75">
      <c r="A14" s="136" t="s">
        <v>26</v>
      </c>
      <c r="B14" s="141"/>
      <c r="C14" s="141"/>
      <c r="D14" s="142"/>
      <c r="E14" s="143"/>
      <c r="F14" s="143"/>
      <c r="G14" s="76"/>
    </row>
    <row r="15" spans="1:64" ht="12.75">
      <c r="A15" s="135" t="s">
        <v>259</v>
      </c>
      <c r="B15" s="138">
        <v>2326181.9409829993</v>
      </c>
      <c r="C15" s="138">
        <v>1844533.1537600001</v>
      </c>
      <c r="D15" s="139">
        <f>(C15/B15-1)*100</f>
        <v>-20.705550960449116</v>
      </c>
      <c r="E15" s="140">
        <f>B15/B$25*100</f>
        <v>5.9985604400450088</v>
      </c>
      <c r="F15" s="140">
        <f>C15/C$25*100</f>
        <v>5.3922123600794363</v>
      </c>
      <c r="G15" s="76"/>
    </row>
    <row r="16" spans="1:64" ht="12.75">
      <c r="A16" s="136" t="s">
        <v>27</v>
      </c>
      <c r="B16" s="141"/>
      <c r="C16" s="141"/>
      <c r="D16" s="142"/>
      <c r="E16" s="143"/>
      <c r="F16" s="143"/>
      <c r="G16" s="76"/>
    </row>
    <row r="17" spans="1:7" ht="12.75">
      <c r="A17" s="135" t="s">
        <v>174</v>
      </c>
      <c r="B17" s="138">
        <v>152432.74</v>
      </c>
      <c r="C17" s="138">
        <v>311323.90999999992</v>
      </c>
      <c r="D17" s="139">
        <f>(C17/B17-1)*100</f>
        <v>104.23690474894039</v>
      </c>
      <c r="E17" s="140">
        <f>B17/B$25*100</f>
        <v>0.3930806046689832</v>
      </c>
      <c r="F17" s="140">
        <f>C17/C$25*100</f>
        <v>0.91010813878202779</v>
      </c>
      <c r="G17" s="76"/>
    </row>
    <row r="18" spans="1:7" ht="12.75">
      <c r="A18" s="136" t="s">
        <v>175</v>
      </c>
      <c r="B18" s="176"/>
      <c r="C18" s="176"/>
      <c r="D18" s="142"/>
      <c r="E18" s="143"/>
      <c r="F18" s="143"/>
      <c r="G18" s="76"/>
    </row>
    <row r="19" spans="1:7" ht="12.75">
      <c r="A19" s="135" t="s">
        <v>28</v>
      </c>
      <c r="B19" s="145">
        <v>2429242.6695770002</v>
      </c>
      <c r="C19" s="145">
        <v>3405316.9230240849</v>
      </c>
      <c r="D19" s="139">
        <f>(C19/B19-1)*100</f>
        <v>40.180187252228983</v>
      </c>
      <c r="E19" s="140">
        <f>B19/B$25*100</f>
        <v>6.2643246945834745</v>
      </c>
      <c r="F19" s="140">
        <f>C19/C$25*100</f>
        <v>9.9549265161689391</v>
      </c>
      <c r="G19" s="76"/>
    </row>
    <row r="20" spans="1:7" ht="12.75">
      <c r="A20" s="136" t="s">
        <v>29</v>
      </c>
      <c r="B20" s="176"/>
      <c r="C20" s="176"/>
      <c r="D20" s="142"/>
      <c r="E20" s="143"/>
      <c r="F20" s="143"/>
    </row>
    <row r="21" spans="1:7" ht="12.75">
      <c r="A21" s="135" t="s">
        <v>30</v>
      </c>
      <c r="B21" s="145">
        <v>651606.35208899993</v>
      </c>
      <c r="C21" s="145">
        <v>515334.43604224134</v>
      </c>
      <c r="D21" s="139">
        <f>(C21/B21-1)*100</f>
        <v>-20.913227074886741</v>
      </c>
      <c r="E21" s="140">
        <f>B21/B$25*100</f>
        <v>1.6803071235568845</v>
      </c>
      <c r="F21" s="140">
        <f>C21/C$25*100</f>
        <v>1.5065019080503335</v>
      </c>
    </row>
    <row r="22" spans="1:7" ht="12.75">
      <c r="A22" s="136" t="s">
        <v>31</v>
      </c>
      <c r="B22" s="141"/>
      <c r="C22" s="141"/>
      <c r="D22" s="142"/>
      <c r="E22" s="143"/>
      <c r="F22" s="143"/>
    </row>
    <row r="23" spans="1:7" ht="12.75">
      <c r="A23" s="135" t="s">
        <v>32</v>
      </c>
      <c r="B23" s="138">
        <v>1570082.4609650008</v>
      </c>
      <c r="C23" s="138">
        <v>1359675.050913</v>
      </c>
      <c r="D23" s="139">
        <f>(C23/B23-1)*100</f>
        <v>-13.401042001493391</v>
      </c>
      <c r="E23" s="140">
        <f>B23/B$25*100</f>
        <v>4.0487953121900695</v>
      </c>
      <c r="F23" s="140">
        <f>C23/C$25*100</f>
        <v>3.9748033806166374</v>
      </c>
    </row>
    <row r="24" spans="1:7" ht="13.5" thickBot="1">
      <c r="A24" s="74" t="s">
        <v>33</v>
      </c>
      <c r="B24" s="114"/>
      <c r="C24" s="114"/>
      <c r="D24" s="128"/>
      <c r="E24" s="128"/>
      <c r="F24" s="137"/>
    </row>
    <row r="25" spans="1:7" ht="15" thickBot="1">
      <c r="A25" s="367" t="s">
        <v>9</v>
      </c>
      <c r="B25" s="368">
        <v>38779003.133050792</v>
      </c>
      <c r="C25" s="368">
        <v>34207353.690588459</v>
      </c>
      <c r="D25" s="369">
        <f>(C25/B25-1)*100</f>
        <v>-11.788981338114857</v>
      </c>
      <c r="E25" s="370">
        <f>SUM(E11,E13,E15,E17,E19,E21,E23)</f>
        <v>99.999999999999986</v>
      </c>
      <c r="F25" s="370">
        <f>SUM(F11,F13,F15,F17,F19,F21,F23)</f>
        <v>99.999999999999986</v>
      </c>
    </row>
    <row r="26" spans="1:7">
      <c r="A26" s="73"/>
      <c r="B26" s="167"/>
      <c r="C26" s="167"/>
      <c r="D26" s="74"/>
      <c r="E26" s="74"/>
      <c r="F26" s="74"/>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2:K25"/>
  <sheetViews>
    <sheetView zoomScaleNormal="100" workbookViewId="0">
      <selection activeCell="B23" sqref="B23:C23"/>
    </sheetView>
  </sheetViews>
  <sheetFormatPr defaultColWidth="9.140625" defaultRowHeight="12.75"/>
  <cols>
    <col min="1" max="1" width="37" style="111" customWidth="1"/>
    <col min="2" max="3" width="12.42578125" style="111" bestFit="1" customWidth="1"/>
    <col min="4" max="4" width="9.5703125" style="111" customWidth="1"/>
    <col min="5" max="5" width="8.140625" style="111" customWidth="1"/>
    <col min="6" max="6" width="8.28515625" style="111" customWidth="1"/>
    <col min="7" max="7" width="14.42578125" style="111" bestFit="1" customWidth="1"/>
    <col min="8" max="8" width="10.28515625" style="111" bestFit="1" customWidth="1"/>
    <col min="9" max="16384" width="9.140625" style="111"/>
  </cols>
  <sheetData>
    <row r="2" spans="1:11" ht="15.75" customHeight="1">
      <c r="A2" s="521" t="s">
        <v>59</v>
      </c>
      <c r="B2" s="521"/>
      <c r="C2" s="521"/>
      <c r="D2" s="521"/>
      <c r="E2" s="521"/>
      <c r="F2" s="521"/>
      <c r="G2" s="92"/>
    </row>
    <row r="3" spans="1:11" ht="15.75">
      <c r="A3" s="522" t="s">
        <v>135</v>
      </c>
      <c r="B3" s="522"/>
      <c r="C3" s="522"/>
      <c r="D3" s="522"/>
      <c r="E3" s="522"/>
      <c r="F3" s="522"/>
      <c r="G3" s="93"/>
    </row>
    <row r="5" spans="1:11">
      <c r="A5" s="322"/>
      <c r="B5" s="371"/>
      <c r="C5" s="321"/>
      <c r="D5" s="303" t="s">
        <v>50</v>
      </c>
      <c r="E5" s="524" t="s">
        <v>12</v>
      </c>
      <c r="F5" s="525"/>
    </row>
    <row r="6" spans="1:11" ht="14.25">
      <c r="A6" s="309" t="s">
        <v>10</v>
      </c>
      <c r="B6" s="524" t="s">
        <v>263</v>
      </c>
      <c r="C6" s="525"/>
      <c r="D6" s="303" t="s">
        <v>14</v>
      </c>
      <c r="E6" s="524" t="s">
        <v>14</v>
      </c>
      <c r="F6" s="525"/>
    </row>
    <row r="7" spans="1:11" ht="15">
      <c r="A7" s="312" t="s">
        <v>180</v>
      </c>
      <c r="B7" s="527" t="s">
        <v>264</v>
      </c>
      <c r="C7" s="528"/>
      <c r="D7" s="308" t="s">
        <v>51</v>
      </c>
      <c r="E7" s="527" t="s">
        <v>18</v>
      </c>
      <c r="F7" s="528"/>
    </row>
    <row r="8" spans="1:11">
      <c r="A8" s="313"/>
      <c r="B8" s="304"/>
      <c r="C8" s="321"/>
      <c r="D8" s="308" t="s">
        <v>19</v>
      </c>
      <c r="E8" s="527" t="s">
        <v>19</v>
      </c>
      <c r="F8" s="528"/>
    </row>
    <row r="9" spans="1:11" ht="15.75" customHeight="1" thickBot="1">
      <c r="A9" s="65" t="str">
        <f>' F4'!A10</f>
        <v>Janar - Maj / January - May</v>
      </c>
      <c r="B9" s="66">
        <v>2019</v>
      </c>
      <c r="C9" s="225">
        <v>2020</v>
      </c>
      <c r="D9" s="66" t="s">
        <v>459</v>
      </c>
      <c r="E9" s="66">
        <v>2019</v>
      </c>
      <c r="F9" s="225">
        <v>2020</v>
      </c>
    </row>
    <row r="10" spans="1:11" ht="15.75" thickBot="1">
      <c r="A10" s="526" t="s">
        <v>339</v>
      </c>
      <c r="B10" s="526"/>
      <c r="C10" s="526"/>
      <c r="D10" s="526"/>
      <c r="E10" s="526"/>
      <c r="F10" s="526"/>
    </row>
    <row r="11" spans="1:11" ht="12" customHeight="1">
      <c r="A11" s="134" t="s">
        <v>23</v>
      </c>
      <c r="B11" s="124">
        <v>4200967.0299999993</v>
      </c>
      <c r="C11" s="124">
        <v>3646621.6599999997</v>
      </c>
      <c r="D11" s="282">
        <f>(C11/B11-1)*100</f>
        <v>-13.195661047594553</v>
      </c>
      <c r="E11" s="166">
        <f>B11/B25*100</f>
        <v>22.853166831864286</v>
      </c>
      <c r="F11" s="140">
        <f>C11/C25*100</f>
        <v>20.948367786448546</v>
      </c>
      <c r="G11" s="144"/>
    </row>
    <row r="12" spans="1:11" ht="12" customHeight="1">
      <c r="A12" s="74" t="s">
        <v>24</v>
      </c>
      <c r="B12" s="114"/>
      <c r="C12" s="114"/>
      <c r="D12" s="128"/>
      <c r="E12" s="137"/>
      <c r="F12" s="137"/>
      <c r="G12" s="144"/>
    </row>
    <row r="13" spans="1:11" ht="12" customHeight="1">
      <c r="A13" s="135" t="s">
        <v>25</v>
      </c>
      <c r="B13" s="138">
        <v>12281182.309999997</v>
      </c>
      <c r="C13" s="138">
        <v>12076989.420000002</v>
      </c>
      <c r="D13" s="139">
        <f>(C13/B13-1)*100</f>
        <v>-1.6626484718310075</v>
      </c>
      <c r="E13" s="140">
        <f>B13/B$25*100</f>
        <v>66.809357516659773</v>
      </c>
      <c r="F13" s="140">
        <f>C13/C$25*100</f>
        <v>69.377423739431194</v>
      </c>
      <c r="G13" s="144"/>
    </row>
    <row r="14" spans="1:11" ht="12" customHeight="1">
      <c r="A14" s="136" t="s">
        <v>26</v>
      </c>
      <c r="B14" s="141"/>
      <c r="C14" s="141"/>
      <c r="D14" s="142"/>
      <c r="E14" s="143"/>
      <c r="F14" s="143"/>
      <c r="G14" s="144"/>
    </row>
    <row r="15" spans="1:11" ht="12" customHeight="1">
      <c r="A15" s="135" t="s">
        <v>259</v>
      </c>
      <c r="B15" s="138">
        <v>1400945.1800000004</v>
      </c>
      <c r="C15" s="138">
        <v>1182364.17</v>
      </c>
      <c r="D15" s="139">
        <f>(C15/B15-1)*100</f>
        <v>-15.602395662619751</v>
      </c>
      <c r="E15" s="140">
        <f>B15/B$25*100</f>
        <v>7.6211104948462669</v>
      </c>
      <c r="F15" s="140">
        <f>C15/C$25*100</f>
        <v>6.7922043469349029</v>
      </c>
      <c r="G15" s="144"/>
    </row>
    <row r="16" spans="1:11" ht="12" customHeight="1">
      <c r="A16" s="136" t="s">
        <v>27</v>
      </c>
      <c r="B16" s="141"/>
      <c r="C16" s="141"/>
      <c r="D16" s="142"/>
      <c r="E16" s="143"/>
      <c r="F16" s="143"/>
      <c r="G16" s="460"/>
      <c r="H16" s="461"/>
      <c r="I16" s="461"/>
      <c r="J16" s="461"/>
      <c r="K16" s="461"/>
    </row>
    <row r="17" spans="1:11" ht="12" customHeight="1">
      <c r="A17" s="135" t="s">
        <v>174</v>
      </c>
      <c r="B17" s="138">
        <v>4836.1000000000004</v>
      </c>
      <c r="C17" s="138">
        <v>0</v>
      </c>
      <c r="D17" s="139">
        <f>(C17/B17-1)*100</f>
        <v>-100</v>
      </c>
      <c r="E17" s="140">
        <f>B17/B$25*100</f>
        <v>2.6308276005579334E-2</v>
      </c>
      <c r="F17" s="140">
        <f>C17/C$25*100</f>
        <v>0</v>
      </c>
      <c r="G17" s="460"/>
      <c r="H17" s="461"/>
      <c r="I17" s="461"/>
      <c r="J17" s="461"/>
      <c r="K17" s="461"/>
    </row>
    <row r="18" spans="1:11" ht="13.5" customHeight="1">
      <c r="A18" s="136" t="s">
        <v>175</v>
      </c>
      <c r="B18" s="176"/>
      <c r="C18" s="176"/>
      <c r="D18" s="142"/>
      <c r="E18" s="143"/>
      <c r="F18" s="143"/>
      <c r="G18" s="462"/>
      <c r="H18" s="463"/>
      <c r="I18" s="464"/>
      <c r="J18" s="465"/>
      <c r="K18" s="461"/>
    </row>
    <row r="19" spans="1:11" ht="12.75" customHeight="1">
      <c r="A19" s="135" t="s">
        <v>28</v>
      </c>
      <c r="B19" s="145">
        <v>227489.15000000002</v>
      </c>
      <c r="C19" s="145">
        <v>127081.72000000002</v>
      </c>
      <c r="D19" s="139">
        <f>(C19/B19-1)*100</f>
        <v>-44.137239072720611</v>
      </c>
      <c r="E19" s="140">
        <f>B19/B$25*100</f>
        <v>1.237535895964649</v>
      </c>
      <c r="F19" s="140">
        <f>C19/C$25*100</f>
        <v>0.73003312591920344</v>
      </c>
      <c r="G19" s="460"/>
      <c r="H19" s="461"/>
      <c r="I19" s="461"/>
      <c r="J19" s="461"/>
      <c r="K19" s="461"/>
    </row>
    <row r="20" spans="1:11" ht="15" customHeight="1">
      <c r="A20" s="136" t="s">
        <v>29</v>
      </c>
      <c r="B20" s="176"/>
      <c r="C20" s="176"/>
      <c r="D20" s="142"/>
      <c r="E20" s="143"/>
      <c r="F20" s="143"/>
      <c r="G20" s="144"/>
    </row>
    <row r="21" spans="1:11">
      <c r="A21" s="135" t="s">
        <v>30</v>
      </c>
      <c r="B21" s="145">
        <v>1144</v>
      </c>
      <c r="C21" s="145">
        <v>0</v>
      </c>
      <c r="D21" s="139">
        <f>(C21/B21-1)*100</f>
        <v>-100</v>
      </c>
      <c r="E21" s="140">
        <f>B21/B$25*100</f>
        <v>6.2233344534610045E-3</v>
      </c>
      <c r="F21" s="140">
        <f>C21/C$25*100</f>
        <v>0</v>
      </c>
      <c r="G21" s="144"/>
    </row>
    <row r="22" spans="1:11">
      <c r="A22" s="136" t="s">
        <v>31</v>
      </c>
      <c r="B22" s="141"/>
      <c r="C22" s="141"/>
      <c r="D22" s="142"/>
      <c r="E22" s="143"/>
      <c r="F22" s="143"/>
      <c r="G22" s="144"/>
    </row>
    <row r="23" spans="1:11">
      <c r="A23" s="135" t="s">
        <v>32</v>
      </c>
      <c r="B23" s="138">
        <v>265864.63</v>
      </c>
      <c r="C23" s="138">
        <v>374607.9</v>
      </c>
      <c r="D23" s="139">
        <f>(C23/B23-1)*100</f>
        <v>40.901743868674821</v>
      </c>
      <c r="E23" s="140">
        <f>B23/B$25*100</f>
        <v>1.4462976502059983</v>
      </c>
      <c r="F23" s="140">
        <f>C23/C$25*100</f>
        <v>2.1519710012661801</v>
      </c>
      <c r="G23" s="144"/>
    </row>
    <row r="24" spans="1:11" ht="13.5" thickBot="1">
      <c r="A24" s="74" t="s">
        <v>33</v>
      </c>
      <c r="B24" s="114"/>
      <c r="C24" s="114"/>
      <c r="D24" s="128"/>
      <c r="E24" s="128"/>
      <c r="F24" s="137"/>
      <c r="G24" s="144"/>
    </row>
    <row r="25" spans="1:11" ht="15" thickBot="1">
      <c r="A25" s="367" t="s">
        <v>9</v>
      </c>
      <c r="B25" s="368">
        <v>18382428.399999995</v>
      </c>
      <c r="C25" s="368">
        <v>17407664.869999997</v>
      </c>
      <c r="D25" s="369">
        <f>(C25/B25-1)*100</f>
        <v>-5.302691835862106</v>
      </c>
      <c r="E25" s="370">
        <f>SUM(E11,E13,E15,E17,E19,E21,E23)</f>
        <v>100.00000000000001</v>
      </c>
      <c r="F25" s="370">
        <f>SUM(F11,F13,F15,F17,F19,F21,F23)</f>
        <v>100.00000000000003</v>
      </c>
      <c r="G25" s="144"/>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2:AD45"/>
  <sheetViews>
    <sheetView topLeftCell="A13" zoomScale="83" zoomScaleNormal="83" workbookViewId="0">
      <selection activeCell="D42" sqref="D42"/>
    </sheetView>
  </sheetViews>
  <sheetFormatPr defaultColWidth="9.140625" defaultRowHeight="12"/>
  <cols>
    <col min="1" max="1" width="42.140625" style="63" customWidth="1"/>
    <col min="2" max="2" width="11.5703125" style="63" customWidth="1"/>
    <col min="3" max="3" width="11.140625" style="63" customWidth="1"/>
    <col min="4" max="5" width="9.7109375" style="63" customWidth="1"/>
    <col min="6" max="6" width="8.5703125" style="63" customWidth="1"/>
    <col min="7" max="16384" width="9.140625" style="63"/>
  </cols>
  <sheetData>
    <row r="2" spans="1:30" s="60" customFormat="1" ht="15.75" customHeight="1">
      <c r="A2" s="521" t="s">
        <v>101</v>
      </c>
      <c r="B2" s="521"/>
      <c r="C2" s="521"/>
      <c r="D2" s="521"/>
      <c r="E2" s="521"/>
      <c r="F2" s="521"/>
      <c r="G2" s="59"/>
      <c r="H2" s="59"/>
      <c r="I2" s="59"/>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522" t="s">
        <v>166</v>
      </c>
      <c r="B3" s="522"/>
      <c r="C3" s="522"/>
      <c r="D3" s="522"/>
      <c r="E3" s="522"/>
      <c r="F3" s="522"/>
      <c r="G3" s="59"/>
      <c r="H3" s="59"/>
      <c r="I3" s="59"/>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22"/>
      <c r="B5" s="310"/>
      <c r="C5" s="342"/>
      <c r="D5" s="322" t="s">
        <v>50</v>
      </c>
      <c r="E5" s="524" t="s">
        <v>12</v>
      </c>
      <c r="F5" s="525"/>
    </row>
    <row r="6" spans="1:30" ht="12.75" customHeight="1">
      <c r="A6" s="309" t="s">
        <v>10</v>
      </c>
      <c r="B6" s="534" t="s">
        <v>45</v>
      </c>
      <c r="C6" s="535"/>
      <c r="D6" s="322" t="s">
        <v>14</v>
      </c>
      <c r="E6" s="524" t="s">
        <v>14</v>
      </c>
      <c r="F6" s="525"/>
    </row>
    <row r="7" spans="1:30" ht="13.5" customHeight="1">
      <c r="A7" s="312" t="s">
        <v>180</v>
      </c>
      <c r="B7" s="536" t="s">
        <v>46</v>
      </c>
      <c r="C7" s="537"/>
      <c r="D7" s="313" t="s">
        <v>51</v>
      </c>
      <c r="E7" s="527" t="s">
        <v>18</v>
      </c>
      <c r="F7" s="528"/>
    </row>
    <row r="8" spans="1:30" ht="12" customHeight="1">
      <c r="A8" s="313"/>
      <c r="B8" s="310"/>
      <c r="C8" s="342"/>
      <c r="D8" s="313" t="s">
        <v>19</v>
      </c>
      <c r="E8" s="527" t="s">
        <v>19</v>
      </c>
      <c r="F8" s="528"/>
    </row>
    <row r="9" spans="1:30" ht="16.5" customHeight="1" thickBot="1">
      <c r="A9" s="65" t="str">
        <f>' F4'!A10</f>
        <v>Janar - Maj / January - May</v>
      </c>
      <c r="B9" s="66">
        <v>2019</v>
      </c>
      <c r="C9" s="225">
        <v>2020</v>
      </c>
      <c r="D9" s="66" t="s">
        <v>459</v>
      </c>
      <c r="E9" s="66">
        <v>2019</v>
      </c>
      <c r="F9" s="225">
        <v>2020</v>
      </c>
    </row>
    <row r="10" spans="1:30" ht="15.75" thickBot="1">
      <c r="A10" s="526" t="s">
        <v>345</v>
      </c>
      <c r="B10" s="526" t="s">
        <v>22</v>
      </c>
      <c r="C10" s="526"/>
      <c r="D10" s="526"/>
      <c r="E10" s="526"/>
      <c r="F10" s="526"/>
    </row>
    <row r="11" spans="1:30" ht="12.75">
      <c r="A11" s="134" t="s">
        <v>23</v>
      </c>
      <c r="B11" s="132">
        <v>117325</v>
      </c>
      <c r="C11" s="138">
        <v>81044</v>
      </c>
      <c r="D11" s="282">
        <f>(C11/B11-1)*100</f>
        <v>-30.92350308970807</v>
      </c>
      <c r="E11" s="166">
        <f>B11/B25*100</f>
        <v>29.237907978777748</v>
      </c>
      <c r="F11" s="140">
        <f>C11/C25*100</f>
        <v>30.301466766868941</v>
      </c>
    </row>
    <row r="12" spans="1:30" ht="12.75">
      <c r="A12" s="74" t="s">
        <v>24</v>
      </c>
      <c r="B12" s="114"/>
      <c r="C12" s="114"/>
      <c r="D12" s="128"/>
      <c r="E12" s="137"/>
      <c r="F12" s="137"/>
    </row>
    <row r="13" spans="1:30" ht="12.75">
      <c r="A13" s="135" t="s">
        <v>25</v>
      </c>
      <c r="B13" s="138">
        <v>264775</v>
      </c>
      <c r="C13" s="138">
        <v>171764</v>
      </c>
      <c r="D13" s="139">
        <f>(C13/B13-1)*100</f>
        <v>-35.128316495137376</v>
      </c>
      <c r="E13" s="140">
        <f>B13/B$25*100</f>
        <v>65.983098956581117</v>
      </c>
      <c r="F13" s="140">
        <f>C13/C$25*100</f>
        <v>64.220684291797994</v>
      </c>
    </row>
    <row r="14" spans="1:30" ht="12.75">
      <c r="A14" s="136" t="s">
        <v>26</v>
      </c>
      <c r="B14" s="141"/>
      <c r="C14" s="141"/>
      <c r="D14" s="142"/>
      <c r="E14" s="143"/>
      <c r="F14" s="143"/>
    </row>
    <row r="15" spans="1:30" ht="12.75">
      <c r="A15" s="135" t="s">
        <v>259</v>
      </c>
      <c r="B15" s="138">
        <v>6550</v>
      </c>
      <c r="C15" s="138">
        <v>4886</v>
      </c>
      <c r="D15" s="139">
        <f>(C15/B15-1)*100</f>
        <v>-25.404580152671752</v>
      </c>
      <c r="E15" s="140">
        <f>B15/B$25*100</f>
        <v>1.6322889176304649</v>
      </c>
      <c r="F15" s="140">
        <f>C15/C$25*100</f>
        <v>1.8268220549691727</v>
      </c>
    </row>
    <row r="16" spans="1:30" ht="12.75">
      <c r="A16" s="136" t="s">
        <v>27</v>
      </c>
      <c r="B16" s="141"/>
      <c r="C16" s="141"/>
      <c r="D16" s="142"/>
      <c r="E16" s="143"/>
      <c r="F16" s="143"/>
    </row>
    <row r="17" spans="1:6" ht="12.75">
      <c r="A17" s="135" t="s">
        <v>174</v>
      </c>
      <c r="B17" s="138">
        <v>30</v>
      </c>
      <c r="C17" s="138">
        <v>23</v>
      </c>
      <c r="D17" s="139">
        <f>(C17/B17-1)*100</f>
        <v>-23.333333333333329</v>
      </c>
      <c r="E17" s="140">
        <f>B17/B$25*100</f>
        <v>7.4761324471624346E-3</v>
      </c>
      <c r="F17" s="140">
        <f>C17/C$25*100</f>
        <v>8.5994488874930365E-3</v>
      </c>
    </row>
    <row r="18" spans="1:6" ht="12" customHeight="1">
      <c r="A18" s="136" t="s">
        <v>175</v>
      </c>
      <c r="B18" s="141"/>
      <c r="C18" s="141"/>
      <c r="D18" s="142"/>
      <c r="E18" s="143"/>
      <c r="F18" s="143"/>
    </row>
    <row r="19" spans="1:6" ht="12.75">
      <c r="A19" s="135" t="s">
        <v>28</v>
      </c>
      <c r="B19" s="145">
        <v>2543</v>
      </c>
      <c r="C19" s="138">
        <v>2421</v>
      </c>
      <c r="D19" s="139">
        <f>(C19/B19-1)*100</f>
        <v>-4.797483287455762</v>
      </c>
      <c r="E19" s="140">
        <f>B19/B$25*100</f>
        <v>0.63372682710446904</v>
      </c>
      <c r="F19" s="140">
        <f>C19/C$25*100</f>
        <v>0.90518546767915831</v>
      </c>
    </row>
    <row r="20" spans="1:6" ht="12" customHeight="1">
      <c r="A20" s="136" t="s">
        <v>29</v>
      </c>
      <c r="B20" s="141"/>
      <c r="C20" s="141"/>
      <c r="D20" s="142"/>
      <c r="E20" s="143"/>
      <c r="F20" s="143"/>
    </row>
    <row r="21" spans="1:6" ht="12.75">
      <c r="A21" s="135" t="s">
        <v>30</v>
      </c>
      <c r="B21" s="138">
        <v>585</v>
      </c>
      <c r="C21" s="138">
        <v>436</v>
      </c>
      <c r="D21" s="139">
        <f>(C21/B21-1)*100</f>
        <v>-25.470085470085468</v>
      </c>
      <c r="E21" s="140">
        <f>B21/B$25*100</f>
        <v>0.14578458271966746</v>
      </c>
      <c r="F21" s="140">
        <f>C21/C$25*100</f>
        <v>0.16301563978030278</v>
      </c>
    </row>
    <row r="22" spans="1:6" ht="12.75">
      <c r="A22" s="136" t="s">
        <v>31</v>
      </c>
      <c r="B22" s="141"/>
      <c r="C22" s="141"/>
      <c r="D22" s="142"/>
      <c r="E22" s="143"/>
      <c r="F22" s="143"/>
    </row>
    <row r="23" spans="1:6" ht="12.75">
      <c r="A23" s="135" t="s">
        <v>32</v>
      </c>
      <c r="B23" s="138">
        <v>9469</v>
      </c>
      <c r="C23" s="138">
        <v>6885</v>
      </c>
      <c r="D23" s="139">
        <f>(C23/B23-1)*100</f>
        <v>-27.289048473967682</v>
      </c>
      <c r="E23" s="140">
        <f>B23/B$25*100</f>
        <v>2.3597166047393694</v>
      </c>
      <c r="F23" s="140">
        <f>C23/C$25*100</f>
        <v>2.5742263300169372</v>
      </c>
    </row>
    <row r="24" spans="1:6" ht="13.5" thickBot="1">
      <c r="A24" s="74" t="s">
        <v>33</v>
      </c>
      <c r="B24" s="114"/>
      <c r="C24" s="114"/>
      <c r="D24" s="128"/>
      <c r="E24" s="128"/>
      <c r="F24" s="137"/>
    </row>
    <row r="25" spans="1:6" ht="15" thickBot="1">
      <c r="A25" s="372" t="s">
        <v>9</v>
      </c>
      <c r="B25" s="373">
        <v>401277</v>
      </c>
      <c r="C25" s="373">
        <v>267459</v>
      </c>
      <c r="D25" s="369">
        <f>(C25/B25-1)*100</f>
        <v>-33.348036393812755</v>
      </c>
      <c r="E25" s="370">
        <f>SUM(E11,E13,E15,E17,E19,E21,E23)</f>
        <v>100.00000000000001</v>
      </c>
      <c r="F25" s="370">
        <f>SUM(F11,F13,F15,F17,F19,F21,F23)</f>
        <v>100</v>
      </c>
    </row>
    <row r="26" spans="1:6" ht="12.75" thickBot="1">
      <c r="A26" s="73"/>
      <c r="B26" s="168"/>
      <c r="C26" s="168"/>
      <c r="D26" s="74"/>
      <c r="E26" s="74"/>
      <c r="F26" s="74"/>
    </row>
    <row r="27" spans="1:6" ht="15.75" thickBot="1">
      <c r="A27" s="526" t="s">
        <v>346</v>
      </c>
      <c r="B27" s="526"/>
      <c r="C27" s="526"/>
      <c r="D27" s="526"/>
      <c r="E27" s="526"/>
      <c r="F27" s="526"/>
    </row>
    <row r="28" spans="1:6" ht="12.75">
      <c r="A28" s="134" t="s">
        <v>23</v>
      </c>
      <c r="B28" s="124">
        <v>46127</v>
      </c>
      <c r="C28" s="138">
        <v>39504</v>
      </c>
      <c r="D28" s="282">
        <f>(C28/B28-1)*100</f>
        <v>-14.358185010948032</v>
      </c>
      <c r="E28" s="166">
        <f>B28/B42*100</f>
        <v>81.681187136988243</v>
      </c>
      <c r="F28" s="166">
        <f>C28/C42*100</f>
        <v>80.987330353848037</v>
      </c>
    </row>
    <row r="29" spans="1:6" ht="12.75">
      <c r="A29" s="74" t="s">
        <v>24</v>
      </c>
      <c r="B29" s="114"/>
      <c r="C29" s="114"/>
      <c r="D29" s="128"/>
      <c r="E29" s="128"/>
      <c r="F29" s="128"/>
    </row>
    <row r="30" spans="1:6" ht="12.75">
      <c r="A30" s="135" t="s">
        <v>25</v>
      </c>
      <c r="B30" s="138">
        <v>8149</v>
      </c>
      <c r="C30" s="138">
        <v>7580</v>
      </c>
      <c r="D30" s="139">
        <f>(C30/B30-1)*100</f>
        <v>-6.9824518345809272</v>
      </c>
      <c r="E30" s="140">
        <f>B30/B42*100</f>
        <v>14.430160079331349</v>
      </c>
      <c r="F30" s="140">
        <f>C30/C$42*100</f>
        <v>15.539792529419</v>
      </c>
    </row>
    <row r="31" spans="1:6" ht="12.75">
      <c r="A31" s="136" t="s">
        <v>26</v>
      </c>
      <c r="B31" s="141"/>
      <c r="C31" s="141"/>
      <c r="D31" s="142"/>
      <c r="E31" s="142"/>
      <c r="F31" s="142"/>
    </row>
    <row r="32" spans="1:6" ht="12.75">
      <c r="A32" s="135" t="s">
        <v>259</v>
      </c>
      <c r="B32" s="138">
        <v>2051</v>
      </c>
      <c r="C32" s="138">
        <v>1595</v>
      </c>
      <c r="D32" s="139">
        <f>(C32/B32-1)*100</f>
        <v>-22.233057045343728</v>
      </c>
      <c r="E32" s="140">
        <f>B32/B42*100</f>
        <v>3.6318883694574304</v>
      </c>
      <c r="F32" s="140">
        <f>C32/C$42*100</f>
        <v>3.2699167657550534</v>
      </c>
    </row>
    <row r="33" spans="1:6" ht="12.75">
      <c r="A33" s="136" t="s">
        <v>27</v>
      </c>
      <c r="B33" s="141"/>
      <c r="C33" s="141"/>
      <c r="D33" s="142"/>
      <c r="E33" s="142"/>
      <c r="F33" s="142"/>
    </row>
    <row r="34" spans="1:6" ht="12.75">
      <c r="A34" s="135" t="s">
        <v>174</v>
      </c>
      <c r="B34" s="129">
        <v>1</v>
      </c>
      <c r="C34" s="138">
        <v>7</v>
      </c>
      <c r="D34" s="139">
        <f>(C34/B34-1)*100</f>
        <v>600</v>
      </c>
      <c r="E34" s="140">
        <f>B34/B$42*100</f>
        <v>1.7707890636067432E-3</v>
      </c>
      <c r="F34" s="140">
        <f>C34/C$42*100</f>
        <v>1.4350731887326253E-2</v>
      </c>
    </row>
    <row r="35" spans="1:6" ht="12.75">
      <c r="A35" s="136" t="s">
        <v>175</v>
      </c>
      <c r="B35" s="141"/>
      <c r="C35" s="141"/>
      <c r="D35" s="142"/>
      <c r="E35" s="142"/>
      <c r="F35" s="142"/>
    </row>
    <row r="36" spans="1:6" ht="12.75">
      <c r="A36" s="135" t="s">
        <v>28</v>
      </c>
      <c r="B36" s="138">
        <v>115</v>
      </c>
      <c r="C36" s="138">
        <v>73</v>
      </c>
      <c r="D36" s="139">
        <f>(C36/B36-1)*100</f>
        <v>-36.521739130434781</v>
      </c>
      <c r="E36" s="140">
        <f>B36/B$42*100</f>
        <v>0.20364074231477547</v>
      </c>
      <c r="F36" s="140">
        <f>C36/C$42*100</f>
        <v>0.14965763253925948</v>
      </c>
    </row>
    <row r="37" spans="1:6" ht="12.75">
      <c r="A37" s="136" t="s">
        <v>29</v>
      </c>
      <c r="B37" s="141"/>
      <c r="C37" s="141"/>
      <c r="D37" s="142"/>
      <c r="E37" s="142"/>
      <c r="F37" s="142"/>
    </row>
    <row r="38" spans="1:6" ht="12.75">
      <c r="A38" s="135" t="s">
        <v>30</v>
      </c>
      <c r="B38" s="138">
        <v>2</v>
      </c>
      <c r="C38" s="138">
        <v>1</v>
      </c>
      <c r="D38" s="139">
        <f>(C38/B38-1)*100</f>
        <v>-50</v>
      </c>
      <c r="E38" s="140">
        <f>B38/B$42*100</f>
        <v>3.5415781272134864E-3</v>
      </c>
      <c r="F38" s="140">
        <f>C38/C$42*100</f>
        <v>2.0501045553323219E-3</v>
      </c>
    </row>
    <row r="39" spans="1:6" ht="12.75">
      <c r="A39" s="136" t="s">
        <v>31</v>
      </c>
      <c r="B39" s="141"/>
      <c r="C39" s="141"/>
      <c r="D39" s="142"/>
      <c r="E39" s="142"/>
      <c r="F39" s="142"/>
    </row>
    <row r="40" spans="1:6" ht="12.75">
      <c r="A40" s="135" t="s">
        <v>32</v>
      </c>
      <c r="B40" s="138">
        <v>27</v>
      </c>
      <c r="C40" s="138">
        <v>18</v>
      </c>
      <c r="D40" s="139">
        <f>(C40/B40-1)*100</f>
        <v>-33.333333333333336</v>
      </c>
      <c r="E40" s="140">
        <f>B40/B$42*100</f>
        <v>4.7811304717382062E-2</v>
      </c>
      <c r="F40" s="140">
        <f>C40/C$42*100</f>
        <v>3.6901881995981795E-2</v>
      </c>
    </row>
    <row r="41" spans="1:6" ht="13.5" thickBot="1">
      <c r="A41" s="74" t="s">
        <v>33</v>
      </c>
      <c r="B41" s="114"/>
      <c r="C41" s="114"/>
      <c r="D41" s="128"/>
      <c r="E41" s="128"/>
      <c r="F41" s="248"/>
    </row>
    <row r="42" spans="1:6" ht="15" thickBot="1">
      <c r="A42" s="372" t="s">
        <v>9</v>
      </c>
      <c r="B42" s="373">
        <v>56472</v>
      </c>
      <c r="C42" s="373">
        <v>48778</v>
      </c>
      <c r="D42" s="369">
        <f>(C42/B42-1)*100</f>
        <v>-13.624451055390285</v>
      </c>
      <c r="E42" s="370">
        <f>SUM(E28,E30,E32,E34,E36,E38,E40)</f>
        <v>100</v>
      </c>
      <c r="F42" s="370">
        <f>SUM(F28,F30,F32,F34,F36,F38,F40)</f>
        <v>100.00000000000001</v>
      </c>
    </row>
    <row r="43" spans="1:6">
      <c r="A43" s="110"/>
      <c r="B43" s="110"/>
      <c r="C43" s="173"/>
      <c r="D43" s="110"/>
      <c r="E43" s="110"/>
      <c r="F43" s="110"/>
    </row>
    <row r="44" spans="1:6">
      <c r="A44" s="110"/>
      <c r="B44" s="146"/>
      <c r="C44" s="146"/>
      <c r="D44" s="110"/>
      <c r="E44" s="110"/>
      <c r="F44" s="110"/>
    </row>
    <row r="45" spans="1:6">
      <c r="C45" s="191"/>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2:AP21"/>
  <sheetViews>
    <sheetView zoomScaleNormal="100" workbookViewId="0">
      <selection activeCell="J17" sqref="J17"/>
    </sheetView>
  </sheetViews>
  <sheetFormatPr defaultColWidth="9.140625" defaultRowHeight="12"/>
  <cols>
    <col min="1" max="1" width="23.140625" style="63" customWidth="1"/>
    <col min="2" max="2" width="8.42578125" style="491" bestFit="1" customWidth="1"/>
    <col min="3" max="3" width="12.42578125" style="491" bestFit="1" customWidth="1"/>
    <col min="4" max="4" width="7.7109375" style="63" customWidth="1"/>
    <col min="5" max="5" width="12.42578125" style="63" bestFit="1" customWidth="1"/>
    <col min="6" max="6" width="14" style="63" customWidth="1"/>
    <col min="7" max="7" width="8.5703125" style="63" customWidth="1"/>
    <col min="8" max="8" width="11.140625" style="63" customWidth="1"/>
    <col min="9" max="16384" width="9.140625" style="63"/>
  </cols>
  <sheetData>
    <row r="2" spans="1:42" s="60" customFormat="1" ht="15.75" customHeight="1">
      <c r="A2" s="521" t="s">
        <v>313</v>
      </c>
      <c r="B2" s="521"/>
      <c r="C2" s="521"/>
      <c r="D2" s="521"/>
      <c r="E2" s="521"/>
      <c r="F2" s="521"/>
      <c r="G2" s="521"/>
      <c r="H2" s="521"/>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522" t="s">
        <v>184</v>
      </c>
      <c r="B3" s="522"/>
      <c r="C3" s="522"/>
      <c r="D3" s="522"/>
      <c r="E3" s="522"/>
      <c r="F3" s="522"/>
      <c r="G3" s="522"/>
      <c r="H3" s="522"/>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480"/>
      <c r="C4" s="481"/>
      <c r="D4" s="62"/>
      <c r="E4" s="62"/>
      <c r="F4" s="62"/>
      <c r="G4" s="62"/>
      <c r="H4" s="62"/>
    </row>
    <row r="5" spans="1:42" ht="12" customHeight="1">
      <c r="A5" s="322"/>
      <c r="B5" s="502"/>
      <c r="C5" s="310"/>
      <c r="D5" s="310"/>
      <c r="E5" s="342"/>
      <c r="F5" s="322" t="s">
        <v>50</v>
      </c>
      <c r="G5" s="524" t="s">
        <v>12</v>
      </c>
      <c r="H5" s="525"/>
    </row>
    <row r="6" spans="1:42" ht="12" customHeight="1">
      <c r="A6" s="320" t="s">
        <v>272</v>
      </c>
      <c r="B6" s="378" t="s">
        <v>378</v>
      </c>
      <c r="C6" s="385" t="s">
        <v>263</v>
      </c>
      <c r="D6" s="378" t="s">
        <v>378</v>
      </c>
      <c r="E6" s="385" t="s">
        <v>263</v>
      </c>
      <c r="F6" s="322" t="s">
        <v>14</v>
      </c>
      <c r="G6" s="524" t="s">
        <v>14</v>
      </c>
      <c r="H6" s="525"/>
    </row>
    <row r="7" spans="1:42" ht="12" customHeight="1">
      <c r="A7" s="374" t="s">
        <v>35</v>
      </c>
      <c r="B7" s="378"/>
      <c r="C7" s="385"/>
      <c r="D7" s="378"/>
      <c r="E7" s="385"/>
      <c r="F7" s="313" t="s">
        <v>51</v>
      </c>
      <c r="G7" s="527" t="s">
        <v>18</v>
      </c>
      <c r="H7" s="528"/>
    </row>
    <row r="8" spans="1:42" ht="12" customHeight="1">
      <c r="A8" s="313"/>
      <c r="B8" s="382" t="s">
        <v>223</v>
      </c>
      <c r="C8" s="383" t="s">
        <v>264</v>
      </c>
      <c r="D8" s="382" t="s">
        <v>223</v>
      </c>
      <c r="E8" s="383" t="s">
        <v>264</v>
      </c>
      <c r="F8" s="313" t="s">
        <v>19</v>
      </c>
      <c r="G8" s="527" t="s">
        <v>19</v>
      </c>
      <c r="H8" s="528"/>
    </row>
    <row r="9" spans="1:42" ht="12.75" thickBot="1">
      <c r="A9" s="65" t="str">
        <f>' F4'!A10</f>
        <v>Janar - Maj / January - May</v>
      </c>
      <c r="B9" s="482"/>
      <c r="C9" s="483">
        <v>2019</v>
      </c>
      <c r="D9" s="70"/>
      <c r="E9" s="66">
        <v>2020</v>
      </c>
      <c r="F9" s="66" t="s">
        <v>459</v>
      </c>
      <c r="G9" s="66">
        <v>2019</v>
      </c>
      <c r="H9" s="225">
        <v>2020</v>
      </c>
    </row>
    <row r="10" spans="1:42" ht="15.75" thickBot="1">
      <c r="A10" s="526" t="s">
        <v>338</v>
      </c>
      <c r="B10" s="526"/>
      <c r="C10" s="526"/>
      <c r="D10" s="526"/>
      <c r="E10" s="526"/>
      <c r="F10" s="526"/>
      <c r="G10" s="526"/>
      <c r="H10" s="526"/>
    </row>
    <row r="11" spans="1:42" ht="15">
      <c r="A11" s="120" t="s">
        <v>270</v>
      </c>
      <c r="B11" s="484">
        <v>773</v>
      </c>
      <c r="C11" s="485">
        <v>999489.62144568062</v>
      </c>
      <c r="D11" s="269">
        <v>911</v>
      </c>
      <c r="E11" s="269">
        <v>1021757.5698913032</v>
      </c>
      <c r="F11" s="300">
        <f>(E11/C11-1)*100</f>
        <v>2.2279319332414671</v>
      </c>
      <c r="G11" s="151">
        <f>C11/C13*100</f>
        <v>66.653572364623287</v>
      </c>
      <c r="H11" s="151">
        <f>E11/E$13*100</f>
        <v>68.74626038528811</v>
      </c>
    </row>
    <row r="12" spans="1:42" ht="15.75" thickBot="1">
      <c r="A12" s="263" t="s">
        <v>271</v>
      </c>
      <c r="B12" s="486">
        <v>4646</v>
      </c>
      <c r="C12" s="487">
        <v>500039.33999999997</v>
      </c>
      <c r="D12" s="301">
        <v>6471</v>
      </c>
      <c r="E12" s="301">
        <v>464516.10399999993</v>
      </c>
      <c r="F12" s="300">
        <f>(E12/C12-1)*100</f>
        <v>-7.1040882503364706</v>
      </c>
      <c r="G12" s="240">
        <f>C12/C13*100</f>
        <v>33.34642763537672</v>
      </c>
      <c r="H12" s="151">
        <f>E12/E$13*100</f>
        <v>31.253739614711883</v>
      </c>
    </row>
    <row r="13" spans="1:42" ht="15" thickBot="1">
      <c r="A13" s="367" t="s">
        <v>9</v>
      </c>
      <c r="B13" s="375">
        <f>SUM(B11:B12)</f>
        <v>5419</v>
      </c>
      <c r="C13" s="375">
        <f>SUM(C11:C12)</f>
        <v>1499528.9614456806</v>
      </c>
      <c r="D13" s="375">
        <f>SUM(D11:D12)</f>
        <v>7382</v>
      </c>
      <c r="E13" s="375">
        <f>SUM(E11:E12)</f>
        <v>1486273.6738913031</v>
      </c>
      <c r="F13" s="376">
        <f>(E13/C13-1)*100</f>
        <v>-0.88396342419410079</v>
      </c>
      <c r="G13" s="377">
        <f>SUM(G11:G12)</f>
        <v>100</v>
      </c>
      <c r="H13" s="377">
        <f>SUM(H11:H12)</f>
        <v>100</v>
      </c>
    </row>
    <row r="14" spans="1:42" s="70" customFormat="1" ht="14.25">
      <c r="A14" s="147"/>
      <c r="B14" s="488"/>
      <c r="C14" s="489"/>
      <c r="D14" s="148"/>
      <c r="F14" s="149"/>
      <c r="G14" s="149"/>
      <c r="H14" s="149"/>
    </row>
    <row r="15" spans="1:42" ht="24">
      <c r="A15" s="320" t="s">
        <v>272</v>
      </c>
      <c r="B15" s="502" t="s">
        <v>378</v>
      </c>
      <c r="C15" s="310" t="s">
        <v>263</v>
      </c>
      <c r="D15" s="378" t="s">
        <v>378</v>
      </c>
      <c r="E15" s="385" t="s">
        <v>263</v>
      </c>
      <c r="F15" s="379" t="s">
        <v>225</v>
      </c>
      <c r="G15" s="380" t="s">
        <v>221</v>
      </c>
      <c r="H15" s="381"/>
    </row>
    <row r="16" spans="1:42" ht="24.75">
      <c r="A16" s="374" t="s">
        <v>35</v>
      </c>
      <c r="B16" s="378" t="s">
        <v>223</v>
      </c>
      <c r="C16" s="385" t="s">
        <v>264</v>
      </c>
      <c r="D16" s="382" t="s">
        <v>223</v>
      </c>
      <c r="E16" s="383" t="s">
        <v>264</v>
      </c>
      <c r="F16" s="384" t="s">
        <v>224</v>
      </c>
      <c r="G16" s="527" t="s">
        <v>222</v>
      </c>
      <c r="H16" s="528"/>
    </row>
    <row r="17" spans="1:8" s="70" customFormat="1" ht="12.75" thickBot="1">
      <c r="A17" s="65" t="str">
        <f>' F4'!A10</f>
        <v>Janar - Maj / January - May</v>
      </c>
      <c r="B17" s="482"/>
      <c r="C17" s="483">
        <v>2019</v>
      </c>
      <c r="E17" s="66">
        <v>2020</v>
      </c>
      <c r="F17" s="66" t="s">
        <v>459</v>
      </c>
      <c r="G17" s="66">
        <v>2019</v>
      </c>
      <c r="H17" s="225">
        <v>2020</v>
      </c>
    </row>
    <row r="18" spans="1:8" ht="15.75" thickBot="1">
      <c r="A18" s="526" t="s">
        <v>347</v>
      </c>
      <c r="B18" s="526"/>
      <c r="C18" s="526"/>
      <c r="D18" s="526"/>
      <c r="E18" s="526"/>
      <c r="F18" s="526"/>
      <c r="G18" s="526"/>
      <c r="H18" s="526"/>
    </row>
    <row r="19" spans="1:8" ht="15">
      <c r="A19" s="120" t="s">
        <v>270</v>
      </c>
      <c r="B19" s="159">
        <v>127</v>
      </c>
      <c r="C19" s="485">
        <v>272401.56</v>
      </c>
      <c r="D19" s="269">
        <v>86</v>
      </c>
      <c r="E19" s="269">
        <v>186791.82</v>
      </c>
      <c r="F19" s="151">
        <f>(E19/C19-1)*100</f>
        <v>-31.427771559017504</v>
      </c>
      <c r="G19" s="151">
        <f>C19/C21*100</f>
        <v>84.885098207195867</v>
      </c>
      <c r="H19" s="151">
        <f>E19/E21*100</f>
        <v>72.370339739770756</v>
      </c>
    </row>
    <row r="20" spans="1:8" ht="15.75" thickBot="1">
      <c r="A20" s="263" t="s">
        <v>271</v>
      </c>
      <c r="B20" s="490">
        <v>16</v>
      </c>
      <c r="C20" s="487">
        <v>48504.66</v>
      </c>
      <c r="D20" s="301">
        <v>9</v>
      </c>
      <c r="E20" s="301">
        <v>71313.67</v>
      </c>
      <c r="F20" s="151">
        <f>(E20/C20-1)*100</f>
        <v>47.024368380275192</v>
      </c>
      <c r="G20" s="240">
        <f>C20/C21*100</f>
        <v>15.114901792804142</v>
      </c>
      <c r="H20" s="240">
        <f>E20/E21*100</f>
        <v>27.629660260229254</v>
      </c>
    </row>
    <row r="21" spans="1:8" ht="15" thickBot="1">
      <c r="A21" s="367" t="s">
        <v>9</v>
      </c>
      <c r="B21" s="354">
        <f>SUM(B19:B20)</f>
        <v>143</v>
      </c>
      <c r="C21" s="354">
        <f>SUM(C19:C20)</f>
        <v>320906.21999999997</v>
      </c>
      <c r="D21" s="354">
        <f>SUM(D19:D20)</f>
        <v>95</v>
      </c>
      <c r="E21" s="354">
        <f>SUM(E19:E20)</f>
        <v>258105.49</v>
      </c>
      <c r="F21" s="377">
        <f>(E21/C21-1)*100</f>
        <v>-19.569807652840133</v>
      </c>
      <c r="G21" s="377">
        <f>SUM(G19:G20)</f>
        <v>100.00000000000001</v>
      </c>
      <c r="H21" s="377">
        <f>SUM(H19:H20)</f>
        <v>100.00000000000001</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2:AO23"/>
  <sheetViews>
    <sheetView zoomScaleNormal="100" workbookViewId="0">
      <selection activeCell="B11" sqref="B11:C22"/>
    </sheetView>
  </sheetViews>
  <sheetFormatPr defaultColWidth="9.140625" defaultRowHeight="12"/>
  <cols>
    <col min="1" max="1" width="31.7109375" style="63" customWidth="1"/>
    <col min="2" max="2" width="12.140625" style="63" customWidth="1"/>
    <col min="3" max="3" width="13.5703125" style="63" customWidth="1"/>
    <col min="4" max="4" width="14.5703125" style="63" customWidth="1"/>
    <col min="5" max="5" width="12.140625" style="63" customWidth="1"/>
    <col min="6" max="6" width="10" style="63" customWidth="1"/>
    <col min="7" max="16384" width="9.140625" style="63"/>
  </cols>
  <sheetData>
    <row r="2" spans="1:41" s="60" customFormat="1" ht="15.75">
      <c r="A2" s="523" t="s">
        <v>314</v>
      </c>
      <c r="B2" s="523"/>
      <c r="C2" s="523"/>
      <c r="D2" s="523"/>
      <c r="E2" s="523"/>
      <c r="F2" s="523"/>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row>
    <row r="3" spans="1:41" s="60" customFormat="1" ht="15.75">
      <c r="A3" s="522" t="s">
        <v>203</v>
      </c>
      <c r="B3" s="522"/>
      <c r="C3" s="522"/>
      <c r="D3" s="522"/>
      <c r="E3" s="522"/>
      <c r="F3" s="522"/>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c r="A4" s="64"/>
      <c r="B4" s="62"/>
      <c r="C4" s="62"/>
      <c r="D4" s="62"/>
      <c r="E4" s="62"/>
      <c r="F4" s="62"/>
    </row>
    <row r="5" spans="1:41">
      <c r="A5" s="322"/>
      <c r="B5" s="310"/>
      <c r="C5" s="342"/>
      <c r="D5" s="322" t="s">
        <v>50</v>
      </c>
      <c r="E5" s="524" t="s">
        <v>12</v>
      </c>
      <c r="F5" s="525"/>
    </row>
    <row r="6" spans="1:41" ht="14.25">
      <c r="A6" s="320" t="s">
        <v>272</v>
      </c>
      <c r="B6" s="524" t="s">
        <v>263</v>
      </c>
      <c r="C6" s="525"/>
      <c r="D6" s="322" t="s">
        <v>14</v>
      </c>
      <c r="E6" s="524" t="s">
        <v>14</v>
      </c>
      <c r="F6" s="525"/>
    </row>
    <row r="7" spans="1:41" ht="15">
      <c r="A7" s="374" t="s">
        <v>35</v>
      </c>
      <c r="B7" s="527" t="s">
        <v>264</v>
      </c>
      <c r="C7" s="528"/>
      <c r="D7" s="313" t="s">
        <v>51</v>
      </c>
      <c r="E7" s="527" t="s">
        <v>18</v>
      </c>
      <c r="F7" s="528"/>
    </row>
    <row r="8" spans="1:41">
      <c r="A8" s="313"/>
      <c r="B8" s="310"/>
      <c r="C8" s="342"/>
      <c r="D8" s="313" t="s">
        <v>19</v>
      </c>
      <c r="E8" s="527" t="s">
        <v>19</v>
      </c>
      <c r="F8" s="528"/>
    </row>
    <row r="9" spans="1:41" ht="12.75" thickBot="1">
      <c r="A9" s="65" t="str">
        <f>' F4'!A10</f>
        <v>Janar - Maj / January - May</v>
      </c>
      <c r="B9" s="66">
        <v>2019</v>
      </c>
      <c r="C9" s="225">
        <v>2020</v>
      </c>
      <c r="D9" s="66" t="s">
        <v>459</v>
      </c>
      <c r="E9" s="66">
        <v>2019</v>
      </c>
      <c r="F9" s="225">
        <v>2020</v>
      </c>
    </row>
    <row r="10" spans="1:41" ht="15.75" thickBot="1">
      <c r="A10" s="526" t="s">
        <v>338</v>
      </c>
      <c r="B10" s="526"/>
      <c r="C10" s="526"/>
      <c r="D10" s="526"/>
      <c r="E10" s="526"/>
      <c r="F10" s="526"/>
    </row>
    <row r="11" spans="1:41" ht="15">
      <c r="A11" s="180" t="s">
        <v>324</v>
      </c>
      <c r="B11" s="150">
        <v>3456097.88</v>
      </c>
      <c r="C11" s="150">
        <v>2132018.0699999998</v>
      </c>
      <c r="D11" s="151">
        <f>(C11/B11-1)*100</f>
        <v>-38.311409455799328</v>
      </c>
      <c r="E11" s="151">
        <f>B11/B$23*100</f>
        <v>8.9122917062672435</v>
      </c>
      <c r="F11" s="151">
        <f>C11/C$23*100</f>
        <v>6.2326308234319407</v>
      </c>
    </row>
    <row r="12" spans="1:41" ht="15">
      <c r="A12" s="181" t="s">
        <v>42</v>
      </c>
      <c r="B12" s="150">
        <v>4070050.1899999995</v>
      </c>
      <c r="C12" s="269">
        <v>3705493.23</v>
      </c>
      <c r="D12" s="151">
        <f>(C12/B12-1)*100</f>
        <v>-8.957063008601363</v>
      </c>
      <c r="E12" s="151">
        <f>B12/B$23*100</f>
        <v>10.495499783828</v>
      </c>
      <c r="F12" s="151">
        <f>C12/C$23*100</f>
        <v>10.832446331618748</v>
      </c>
    </row>
    <row r="13" spans="1:41" ht="15">
      <c r="A13" s="181" t="s">
        <v>321</v>
      </c>
      <c r="B13" s="150">
        <v>3343316.35</v>
      </c>
      <c r="C13" s="150">
        <v>3157405.9800000004</v>
      </c>
      <c r="D13" s="151">
        <f t="shared" ref="D13:D22" si="0">(C13/B13-1)*100</f>
        <v>-5.5606574591722246</v>
      </c>
      <c r="E13" s="151">
        <f t="shared" ref="E13:E22" si="1">B13/B$23*100</f>
        <v>8.6214602745951954</v>
      </c>
      <c r="F13" s="151">
        <f t="shared" ref="F13:F22" si="2">C13/C$23*100</f>
        <v>9.2301965494299676</v>
      </c>
    </row>
    <row r="14" spans="1:41" ht="15">
      <c r="A14" s="181" t="s">
        <v>265</v>
      </c>
      <c r="B14" s="150">
        <v>3947077.54</v>
      </c>
      <c r="C14" s="150">
        <v>4494768.95</v>
      </c>
      <c r="D14" s="151">
        <f t="shared" si="0"/>
        <v>13.875871564458798</v>
      </c>
      <c r="E14" s="151">
        <f t="shared" si="1"/>
        <v>10.178388357373638</v>
      </c>
      <c r="F14" s="151">
        <f t="shared" si="2"/>
        <v>13.139773952279318</v>
      </c>
    </row>
    <row r="15" spans="1:41" ht="15">
      <c r="A15" s="182" t="s">
        <v>34</v>
      </c>
      <c r="B15" s="68">
        <v>1700071.1799999997</v>
      </c>
      <c r="C15" s="150">
        <v>0</v>
      </c>
      <c r="D15" s="151">
        <f t="shared" si="0"/>
        <v>-100</v>
      </c>
      <c r="E15" s="151">
        <f t="shared" si="1"/>
        <v>4.3839991816371713</v>
      </c>
      <c r="F15" s="151">
        <f t="shared" si="2"/>
        <v>0</v>
      </c>
    </row>
    <row r="16" spans="1:41" ht="15">
      <c r="A16" s="181" t="s">
        <v>273</v>
      </c>
      <c r="B16" s="150">
        <v>2333242.6422830005</v>
      </c>
      <c r="C16" s="150">
        <v>1873544.3566420001</v>
      </c>
      <c r="D16" s="151">
        <f t="shared" si="0"/>
        <v>-19.702120872915341</v>
      </c>
      <c r="E16" s="151">
        <f t="shared" si="1"/>
        <v>6.0167679769323694</v>
      </c>
      <c r="F16" s="151">
        <f t="shared" si="2"/>
        <v>5.4770222028530444</v>
      </c>
    </row>
    <row r="17" spans="1:6" ht="15">
      <c r="A17" s="181" t="s">
        <v>318</v>
      </c>
      <c r="B17" s="150">
        <v>3900943.7000000034</v>
      </c>
      <c r="C17" s="150">
        <v>2838412.7500000033</v>
      </c>
      <c r="D17" s="151">
        <f t="shared" si="0"/>
        <v>-27.237792485956646</v>
      </c>
      <c r="E17" s="151">
        <f t="shared" si="1"/>
        <v>10.059422328665496</v>
      </c>
      <c r="F17" s="151">
        <f t="shared" si="2"/>
        <v>8.2976683191396408</v>
      </c>
    </row>
    <row r="18" spans="1:6" ht="15">
      <c r="A18" s="181" t="s">
        <v>310</v>
      </c>
      <c r="B18" s="150">
        <v>3718703.6907677967</v>
      </c>
      <c r="C18" s="150">
        <v>3556021.0410464779</v>
      </c>
      <c r="D18" s="151">
        <f t="shared" si="0"/>
        <v>-4.3747139661920675</v>
      </c>
      <c r="E18" s="151">
        <f t="shared" si="1"/>
        <v>9.5894772694618293</v>
      </c>
      <c r="F18" s="151">
        <f t="shared" si="2"/>
        <v>10.395487102601724</v>
      </c>
    </row>
    <row r="19" spans="1:6" ht="15">
      <c r="A19" s="181" t="s">
        <v>274</v>
      </c>
      <c r="B19" s="150">
        <v>5136862.17</v>
      </c>
      <c r="C19" s="150">
        <v>4983181.1229000008</v>
      </c>
      <c r="D19" s="151">
        <f t="shared" si="0"/>
        <v>-2.9917300097619504</v>
      </c>
      <c r="E19" s="151">
        <f t="shared" si="1"/>
        <v>13.246503919596442</v>
      </c>
      <c r="F19" s="151">
        <f t="shared" si="2"/>
        <v>14.56757271542766</v>
      </c>
    </row>
    <row r="20" spans="1:6" ht="15">
      <c r="A20" s="181" t="s">
        <v>266</v>
      </c>
      <c r="B20" s="150">
        <v>775020.19</v>
      </c>
      <c r="C20" s="150">
        <v>1253066.33</v>
      </c>
      <c r="D20" s="151">
        <f t="shared" si="0"/>
        <v>61.681765993734963</v>
      </c>
      <c r="E20" s="151">
        <f t="shared" si="1"/>
        <v>1.9985562479285635</v>
      </c>
      <c r="F20" s="151">
        <f t="shared" si="2"/>
        <v>3.6631489864261519</v>
      </c>
    </row>
    <row r="21" spans="1:6" ht="15">
      <c r="A21" s="181" t="s">
        <v>267</v>
      </c>
      <c r="B21" s="68">
        <v>4267797.6099999845</v>
      </c>
      <c r="C21" s="150">
        <v>4131799.5299999742</v>
      </c>
      <c r="D21" s="151">
        <f t="shared" si="0"/>
        <v>-3.1866103416279601</v>
      </c>
      <c r="E21" s="151">
        <f t="shared" si="1"/>
        <v>11.005434036963683</v>
      </c>
      <c r="F21" s="151">
        <f t="shared" si="2"/>
        <v>12.078688013614935</v>
      </c>
    </row>
    <row r="22" spans="1:6" ht="15.75" thickBot="1">
      <c r="A22" s="239" t="s">
        <v>268</v>
      </c>
      <c r="B22" s="256">
        <v>2129819.9900000002</v>
      </c>
      <c r="C22" s="256">
        <v>2081642.3299999998</v>
      </c>
      <c r="D22" s="240">
        <f t="shared" si="0"/>
        <v>-2.2620531418714118</v>
      </c>
      <c r="E22" s="240">
        <f t="shared" si="1"/>
        <v>5.4921989167503504</v>
      </c>
      <c r="F22" s="240">
        <f t="shared" si="2"/>
        <v>6.0853650031768654</v>
      </c>
    </row>
    <row r="23" spans="1:6" ht="15" thickBot="1">
      <c r="A23" s="357" t="s">
        <v>9</v>
      </c>
      <c r="B23" s="354">
        <v>38779003.133050792</v>
      </c>
      <c r="C23" s="354">
        <v>34207353.690588459</v>
      </c>
      <c r="D23" s="377">
        <f>(C23/B23-1)*100</f>
        <v>-11.788981338114857</v>
      </c>
      <c r="E23" s="377">
        <f>SUM(E11:E22)</f>
        <v>99.999999999999986</v>
      </c>
      <c r="F23" s="377">
        <f>SUM(F11:F22)</f>
        <v>99.999999999999986</v>
      </c>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2:K26"/>
  <sheetViews>
    <sheetView topLeftCell="A4" zoomScaleNormal="100" workbookViewId="0">
      <selection activeCell="E11" sqref="E11:E23"/>
    </sheetView>
  </sheetViews>
  <sheetFormatPr defaultColWidth="9.140625" defaultRowHeight="12.75"/>
  <cols>
    <col min="1" max="1" width="23.85546875" style="111" customWidth="1"/>
    <col min="2" max="2" width="9.5703125" style="111" bestFit="1" customWidth="1"/>
    <col min="3" max="3" width="12.5703125" style="111" bestFit="1" customWidth="1"/>
    <col min="4" max="4" width="9.5703125" style="111" bestFit="1" customWidth="1"/>
    <col min="5" max="5" width="12.42578125" style="111" bestFit="1" customWidth="1"/>
    <col min="6" max="6" width="12.7109375" style="111" bestFit="1" customWidth="1"/>
    <col min="7" max="8" width="8.42578125" style="111" bestFit="1" customWidth="1"/>
    <col min="9" max="9" width="9.140625" style="111"/>
    <col min="10" max="10" width="11.28515625" style="259" bestFit="1" customWidth="1"/>
    <col min="11" max="11" width="14" style="259" bestFit="1" customWidth="1"/>
    <col min="12" max="16384" width="9.140625" style="111"/>
  </cols>
  <sheetData>
    <row r="2" spans="1:11" ht="15.75" customHeight="1">
      <c r="A2" s="521" t="s">
        <v>315</v>
      </c>
      <c r="B2" s="521"/>
      <c r="C2" s="521"/>
      <c r="D2" s="521"/>
      <c r="E2" s="521"/>
      <c r="F2" s="521"/>
      <c r="G2" s="521"/>
      <c r="H2" s="521"/>
    </row>
    <row r="3" spans="1:11" ht="15.75">
      <c r="A3" s="522" t="s">
        <v>220</v>
      </c>
      <c r="B3" s="522"/>
      <c r="C3" s="522"/>
      <c r="D3" s="522"/>
      <c r="E3" s="522"/>
      <c r="F3" s="522"/>
      <c r="G3" s="522"/>
      <c r="H3" s="522"/>
    </row>
    <row r="5" spans="1:11" ht="14.25" customHeight="1">
      <c r="A5" s="322"/>
      <c r="B5" s="322"/>
      <c r="C5" s="310"/>
      <c r="D5" s="386"/>
      <c r="E5" s="342"/>
      <c r="F5" s="379" t="s">
        <v>226</v>
      </c>
      <c r="G5" s="524" t="s">
        <v>12</v>
      </c>
      <c r="H5" s="525"/>
    </row>
    <row r="6" spans="1:11">
      <c r="A6" s="387" t="s">
        <v>272</v>
      </c>
      <c r="B6" s="322" t="s">
        <v>218</v>
      </c>
      <c r="C6" s="380" t="s">
        <v>263</v>
      </c>
      <c r="D6" s="322" t="s">
        <v>218</v>
      </c>
      <c r="E6" s="388" t="s">
        <v>319</v>
      </c>
      <c r="F6" s="322" t="s">
        <v>227</v>
      </c>
      <c r="G6" s="524" t="s">
        <v>15</v>
      </c>
      <c r="H6" s="525"/>
    </row>
    <row r="7" spans="1:11" ht="15" customHeight="1">
      <c r="A7" s="389" t="s">
        <v>35</v>
      </c>
      <c r="B7" s="313" t="s">
        <v>219</v>
      </c>
      <c r="C7" s="390" t="s">
        <v>264</v>
      </c>
      <c r="D7" s="313" t="s">
        <v>219</v>
      </c>
      <c r="E7" s="391" t="s">
        <v>320</v>
      </c>
      <c r="F7" s="313" t="s">
        <v>228</v>
      </c>
      <c r="G7" s="527" t="s">
        <v>18</v>
      </c>
      <c r="H7" s="528"/>
    </row>
    <row r="8" spans="1:11">
      <c r="A8" s="313"/>
      <c r="B8" s="313"/>
      <c r="C8" s="310"/>
      <c r="D8" s="386"/>
      <c r="E8" s="342"/>
      <c r="F8" s="313" t="s">
        <v>19</v>
      </c>
      <c r="G8" s="527" t="s">
        <v>19</v>
      </c>
      <c r="H8" s="528"/>
    </row>
    <row r="9" spans="1:11" ht="13.5" thickBot="1">
      <c r="A9" s="65" t="str">
        <f>' F4'!A10</f>
        <v>Janar - Maj / January - May</v>
      </c>
      <c r="B9" s="539">
        <v>2019</v>
      </c>
      <c r="C9" s="539"/>
      <c r="D9" s="539">
        <v>2020</v>
      </c>
      <c r="E9" s="539"/>
      <c r="F9" s="66" t="s">
        <v>459</v>
      </c>
      <c r="G9" s="66">
        <v>2019</v>
      </c>
      <c r="H9" s="225">
        <v>2020</v>
      </c>
    </row>
    <row r="10" spans="1:11" ht="15.75" thickBot="1">
      <c r="A10" s="526" t="s">
        <v>347</v>
      </c>
      <c r="B10" s="526"/>
      <c r="C10" s="526"/>
      <c r="D10" s="526"/>
      <c r="E10" s="526"/>
      <c r="F10" s="526"/>
      <c r="G10" s="526"/>
      <c r="H10" s="526"/>
    </row>
    <row r="11" spans="1:11" ht="15">
      <c r="A11" s="180" t="s">
        <v>324</v>
      </c>
      <c r="B11" s="150">
        <v>590</v>
      </c>
      <c r="C11" s="150">
        <v>634419.79</v>
      </c>
      <c r="D11" s="150">
        <v>535</v>
      </c>
      <c r="E11" s="150">
        <v>703973.82000000007</v>
      </c>
      <c r="F11" s="151">
        <f>(E11/C11-1)*100</f>
        <v>10.96340799835389</v>
      </c>
      <c r="G11" s="151">
        <f>C11/C$24*100</f>
        <v>3.4512294904409906</v>
      </c>
      <c r="H11" s="151">
        <f>E11/E$24*100</f>
        <v>4.044045110342247</v>
      </c>
    </row>
    <row r="12" spans="1:11" ht="15">
      <c r="A12" s="181" t="s">
        <v>42</v>
      </c>
      <c r="B12" s="150">
        <v>9167</v>
      </c>
      <c r="C12" s="150">
        <v>2145997.08</v>
      </c>
      <c r="D12" s="150">
        <v>7701</v>
      </c>
      <c r="E12" s="150">
        <v>1877897.74</v>
      </c>
      <c r="F12" s="151">
        <f>(E12/C12-1)*100</f>
        <v>-12.492996495596353</v>
      </c>
      <c r="G12" s="151">
        <f>C12/C$24*100</f>
        <v>11.674176193173693</v>
      </c>
      <c r="H12" s="151">
        <f t="shared" ref="H12:H23" si="0">E12/E$24*100</f>
        <v>10.787763631848918</v>
      </c>
    </row>
    <row r="13" spans="1:11" ht="15">
      <c r="A13" s="181" t="s">
        <v>321</v>
      </c>
      <c r="B13" s="152">
        <v>909</v>
      </c>
      <c r="C13" s="152">
        <v>1556279.87</v>
      </c>
      <c r="D13" s="152">
        <v>736</v>
      </c>
      <c r="E13" s="152">
        <v>954934.21</v>
      </c>
      <c r="F13" s="151">
        <f t="shared" ref="F13:F23" si="1">(E13/C13-1)*100</f>
        <v>-38.639943341296323</v>
      </c>
      <c r="G13" s="151">
        <f t="shared" ref="G13:G23" si="2">C13/C$24*100</f>
        <v>8.4661277396842731</v>
      </c>
      <c r="H13" s="151">
        <f t="shared" si="0"/>
        <v>5.4857111343274614</v>
      </c>
    </row>
    <row r="14" spans="1:11" s="112" customFormat="1" ht="15">
      <c r="A14" s="181" t="s">
        <v>265</v>
      </c>
      <c r="B14" s="150">
        <v>10720</v>
      </c>
      <c r="C14" s="150">
        <v>2204564.15</v>
      </c>
      <c r="D14" s="150">
        <v>8605</v>
      </c>
      <c r="E14" s="150">
        <v>1848381.8</v>
      </c>
      <c r="F14" s="151">
        <f t="shared" si="1"/>
        <v>-16.156588140109228</v>
      </c>
      <c r="G14" s="151">
        <f t="shared" si="2"/>
        <v>11.992779746118853</v>
      </c>
      <c r="H14" s="151">
        <f t="shared" si="0"/>
        <v>10.618206484348526</v>
      </c>
      <c r="J14" s="268"/>
      <c r="K14" s="268"/>
    </row>
    <row r="15" spans="1:11" s="112" customFormat="1" ht="15">
      <c r="A15" s="182" t="s">
        <v>34</v>
      </c>
      <c r="B15" s="152">
        <v>1816</v>
      </c>
      <c r="C15" s="152">
        <v>822701.53999999992</v>
      </c>
      <c r="D15" s="152">
        <v>683</v>
      </c>
      <c r="E15" s="152">
        <v>2254112.6</v>
      </c>
      <c r="F15" s="151">
        <f t="shared" si="1"/>
        <v>173.9891066692303</v>
      </c>
      <c r="G15" s="151">
        <f t="shared" si="2"/>
        <v>4.4754780059418042</v>
      </c>
      <c r="H15" s="151">
        <f t="shared" si="0"/>
        <v>12.948965968920337</v>
      </c>
      <c r="J15" s="268"/>
      <c r="K15" s="268"/>
    </row>
    <row r="16" spans="1:11" s="112" customFormat="1" ht="15">
      <c r="A16" s="181" t="s">
        <v>273</v>
      </c>
      <c r="B16" s="152">
        <v>3849</v>
      </c>
      <c r="C16" s="152">
        <v>989218.97000000009</v>
      </c>
      <c r="D16" s="152">
        <v>3179</v>
      </c>
      <c r="E16" s="152">
        <v>947289.07999999984</v>
      </c>
      <c r="F16" s="151">
        <f t="shared" si="1"/>
        <v>-4.2386864052961108</v>
      </c>
      <c r="G16" s="151">
        <f t="shared" si="2"/>
        <v>5.3813291066592699</v>
      </c>
      <c r="H16" s="151">
        <f t="shared" si="0"/>
        <v>5.4417929519802382</v>
      </c>
      <c r="J16" s="268"/>
      <c r="K16" s="268"/>
    </row>
    <row r="17" spans="1:11" s="63" customFormat="1" ht="15">
      <c r="A17" s="181" t="s">
        <v>318</v>
      </c>
      <c r="B17" s="150">
        <v>2021</v>
      </c>
      <c r="C17" s="150">
        <v>1200362.47</v>
      </c>
      <c r="D17" s="150">
        <v>3489</v>
      </c>
      <c r="E17" s="150">
        <v>1106587.31</v>
      </c>
      <c r="F17" s="151">
        <f t="shared" si="1"/>
        <v>-7.8122369154043909</v>
      </c>
      <c r="G17" s="151">
        <f t="shared" si="2"/>
        <v>6.529945031636843</v>
      </c>
      <c r="H17" s="151">
        <f t="shared" si="0"/>
        <v>6.3568969087121463</v>
      </c>
      <c r="J17" s="76"/>
      <c r="K17" s="76"/>
    </row>
    <row r="18" spans="1:11" s="112" customFormat="1" ht="15">
      <c r="A18" s="181" t="s">
        <v>310</v>
      </c>
      <c r="B18" s="152">
        <v>5308</v>
      </c>
      <c r="C18" s="152">
        <v>1109386</v>
      </c>
      <c r="D18" s="152">
        <v>5184</v>
      </c>
      <c r="E18" s="152">
        <v>1381785</v>
      </c>
      <c r="F18" s="151">
        <f t="shared" si="1"/>
        <v>24.554032591000798</v>
      </c>
      <c r="G18" s="151">
        <f t="shared" si="2"/>
        <v>6.035035066422453</v>
      </c>
      <c r="H18" s="151">
        <f t="shared" si="0"/>
        <v>7.9377964265691894</v>
      </c>
      <c r="J18" s="268"/>
      <c r="K18" s="268"/>
    </row>
    <row r="19" spans="1:11" s="112" customFormat="1" ht="15">
      <c r="A19" s="181" t="s">
        <v>274</v>
      </c>
      <c r="B19" s="152">
        <v>8681</v>
      </c>
      <c r="C19" s="152">
        <v>1776181.7399999998</v>
      </c>
      <c r="D19" s="152">
        <v>7429</v>
      </c>
      <c r="E19" s="152">
        <v>1991238.5899999999</v>
      </c>
      <c r="F19" s="151">
        <f t="shared" si="1"/>
        <v>12.107817863277903</v>
      </c>
      <c r="G19" s="151">
        <f t="shared" si="2"/>
        <v>9.6623890018796406</v>
      </c>
      <c r="H19" s="151">
        <f t="shared" si="0"/>
        <v>11.438861012493746</v>
      </c>
      <c r="J19" s="268"/>
      <c r="K19" s="268"/>
    </row>
    <row r="20" spans="1:11" s="112" customFormat="1" ht="15">
      <c r="A20" s="181" t="s">
        <v>266</v>
      </c>
      <c r="B20" s="152">
        <v>308</v>
      </c>
      <c r="C20" s="152">
        <v>239360.96999999997</v>
      </c>
      <c r="D20" s="152">
        <v>307</v>
      </c>
      <c r="E20" s="152">
        <v>379093.28</v>
      </c>
      <c r="F20" s="151">
        <f t="shared" si="1"/>
        <v>58.37723251205076</v>
      </c>
      <c r="G20" s="151">
        <f t="shared" si="2"/>
        <v>1.302118331656333</v>
      </c>
      <c r="H20" s="151">
        <f t="shared" si="0"/>
        <v>2.1777376967620823</v>
      </c>
      <c r="J20" s="268"/>
      <c r="K20" s="268"/>
    </row>
    <row r="21" spans="1:11" ht="15">
      <c r="A21" s="181" t="s">
        <v>267</v>
      </c>
      <c r="B21" s="150">
        <v>9588</v>
      </c>
      <c r="C21" s="150">
        <v>1600954.0500000003</v>
      </c>
      <c r="D21" s="150">
        <v>7783</v>
      </c>
      <c r="E21" s="152">
        <v>1063644.3600000001</v>
      </c>
      <c r="F21" s="151">
        <f t="shared" si="1"/>
        <v>-33.561843327108612</v>
      </c>
      <c r="G21" s="151">
        <f t="shared" si="2"/>
        <v>8.7091542812700418</v>
      </c>
      <c r="H21" s="151">
        <f t="shared" si="0"/>
        <v>6.1102070148022118</v>
      </c>
    </row>
    <row r="22" spans="1:11" ht="15">
      <c r="A22" s="181" t="s">
        <v>268</v>
      </c>
      <c r="B22" s="150">
        <v>2311</v>
      </c>
      <c r="C22" s="150">
        <v>1433596</v>
      </c>
      <c r="D22" s="150">
        <v>2133</v>
      </c>
      <c r="E22" s="150">
        <v>1104485.78</v>
      </c>
      <c r="F22" s="151">
        <f t="shared" si="1"/>
        <v>-22.95697114110251</v>
      </c>
      <c r="G22" s="151">
        <f t="shared" si="2"/>
        <v>7.7987302265243681</v>
      </c>
      <c r="H22" s="151">
        <f t="shared" si="0"/>
        <v>6.3448244681194863</v>
      </c>
    </row>
    <row r="23" spans="1:11" ht="15.75" thickBot="1">
      <c r="A23" s="183" t="s">
        <v>275</v>
      </c>
      <c r="B23" s="238">
        <v>1204</v>
      </c>
      <c r="C23" s="238">
        <v>2669405.77</v>
      </c>
      <c r="D23" s="238">
        <v>1014</v>
      </c>
      <c r="E23" s="238">
        <v>1794241.2999999998</v>
      </c>
      <c r="F23" s="151">
        <f t="shared" si="1"/>
        <v>-32.784992069602069</v>
      </c>
      <c r="G23" s="151">
        <f t="shared" si="2"/>
        <v>14.521507778591427</v>
      </c>
      <c r="H23" s="151">
        <f t="shared" si="0"/>
        <v>10.307191190773425</v>
      </c>
    </row>
    <row r="24" spans="1:11" ht="15" thickBot="1">
      <c r="A24" s="367" t="s">
        <v>9</v>
      </c>
      <c r="B24" s="392">
        <v>56472</v>
      </c>
      <c r="C24" s="392">
        <v>18382428.400000002</v>
      </c>
      <c r="D24" s="392">
        <v>48778</v>
      </c>
      <c r="E24" s="392">
        <v>17407664.869999997</v>
      </c>
      <c r="F24" s="393">
        <f>(E24/C24-1)*100</f>
        <v>-5.3026918358621504</v>
      </c>
      <c r="G24" s="394">
        <f>SUM(G11:G23)</f>
        <v>100</v>
      </c>
      <c r="H24" s="394">
        <f>SUM(H11:H23)</f>
        <v>100</v>
      </c>
    </row>
    <row r="26" spans="1:11">
      <c r="D26" s="499"/>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AR5123"/>
  <sheetViews>
    <sheetView zoomScale="80" zoomScaleNormal="80" workbookViewId="0">
      <selection activeCell="K20" sqref="K20"/>
    </sheetView>
  </sheetViews>
  <sheetFormatPr defaultRowHeight="12.75"/>
  <cols>
    <col min="1" max="1" width="21.42578125" bestFit="1" customWidth="1"/>
    <col min="2" max="3" width="21.140625" customWidth="1"/>
    <col min="4" max="4" width="12.42578125" bestFit="1" customWidth="1"/>
    <col min="5" max="5" width="21.140625" customWidth="1"/>
  </cols>
  <sheetData>
    <row r="1" spans="1:6" s="11" customFormat="1"/>
    <row r="2" spans="1:6" s="11" customFormat="1" ht="15.75" customHeight="1">
      <c r="A2" s="541" t="s">
        <v>185</v>
      </c>
      <c r="B2" s="541"/>
      <c r="C2" s="541"/>
      <c r="D2" s="541"/>
      <c r="E2" s="541"/>
    </row>
    <row r="3" spans="1:6" s="11" customFormat="1" ht="15.75">
      <c r="A3" s="542" t="s">
        <v>186</v>
      </c>
      <c r="B3" s="542"/>
      <c r="C3" s="542"/>
      <c r="D3" s="542"/>
      <c r="E3" s="542"/>
    </row>
    <row r="4" spans="1:6" s="11" customFormat="1" ht="13.5" thickBot="1"/>
    <row r="5" spans="1:6" s="11" customFormat="1" ht="15.75" customHeight="1">
      <c r="A5" s="408"/>
      <c r="B5" s="543" t="s">
        <v>276</v>
      </c>
      <c r="C5" s="544"/>
      <c r="D5" s="544"/>
      <c r="E5" s="545"/>
    </row>
    <row r="6" spans="1:6" s="11" customFormat="1" ht="15">
      <c r="A6" s="407"/>
      <c r="B6" s="546" t="s">
        <v>277</v>
      </c>
      <c r="C6" s="547"/>
      <c r="D6" s="547"/>
      <c r="E6" s="548"/>
    </row>
    <row r="7" spans="1:6" s="11" customFormat="1" ht="82.5" thickBot="1">
      <c r="A7" s="409" t="s">
        <v>278</v>
      </c>
      <c r="B7" s="410" t="s">
        <v>125</v>
      </c>
      <c r="C7" s="410" t="s">
        <v>126</v>
      </c>
      <c r="D7" s="411" t="s">
        <v>123</v>
      </c>
      <c r="E7" s="412" t="s">
        <v>177</v>
      </c>
    </row>
    <row r="8" spans="1:6" s="11" customFormat="1" ht="15.75" customHeight="1" thickBot="1">
      <c r="A8" s="549" t="str">
        <f>' F4'!A10</f>
        <v>Janar - Maj / January - May</v>
      </c>
      <c r="B8" s="549"/>
      <c r="C8" s="549"/>
      <c r="D8" s="549"/>
      <c r="E8" s="429">
        <v>2020</v>
      </c>
    </row>
    <row r="9" spans="1:6" s="11" customFormat="1" ht="15.75" thickBot="1">
      <c r="A9" s="540" t="s">
        <v>348</v>
      </c>
      <c r="B9" s="540" t="s">
        <v>258</v>
      </c>
      <c r="C9" s="540"/>
      <c r="D9" s="540"/>
      <c r="E9" s="540"/>
    </row>
    <row r="10" spans="1:6" s="11" customFormat="1" ht="15">
      <c r="A10" s="180" t="s">
        <v>354</v>
      </c>
      <c r="B10" s="270">
        <v>1814568.7799999998</v>
      </c>
      <c r="C10" s="270">
        <v>317449.29000000004</v>
      </c>
      <c r="D10" s="56">
        <v>2132018.0699999998</v>
      </c>
      <c r="E10" s="474">
        <v>14.889615358654067</v>
      </c>
      <c r="F10" s="473"/>
    </row>
    <row r="11" spans="1:6" s="11" customFormat="1" ht="15">
      <c r="A11" s="181" t="s">
        <v>42</v>
      </c>
      <c r="B11" s="270">
        <v>1722947.07</v>
      </c>
      <c r="C11" s="270">
        <v>1982546.1600000001</v>
      </c>
      <c r="D11" s="56">
        <v>3705493.2300000004</v>
      </c>
      <c r="E11" s="474">
        <v>53.50289521376348</v>
      </c>
    </row>
    <row r="12" spans="1:6" s="11" customFormat="1" ht="15.75" customHeight="1">
      <c r="A12" s="181" t="s">
        <v>321</v>
      </c>
      <c r="B12" s="270">
        <v>2293877.2599999998</v>
      </c>
      <c r="C12" s="270">
        <v>863528.7200000002</v>
      </c>
      <c r="D12" s="56">
        <v>3157405.98</v>
      </c>
      <c r="E12" s="474">
        <v>27.349309067945715</v>
      </c>
    </row>
    <row r="13" spans="1:6" s="11" customFormat="1" ht="15">
      <c r="A13" s="181" t="s">
        <v>265</v>
      </c>
      <c r="B13" s="270">
        <v>1561846.1</v>
      </c>
      <c r="C13" s="270">
        <v>2932922.8500000006</v>
      </c>
      <c r="D13" s="56">
        <v>4494768.9500000011</v>
      </c>
      <c r="E13" s="474">
        <v>65.251915785348643</v>
      </c>
    </row>
    <row r="14" spans="1:6" s="11" customFormat="1" ht="15">
      <c r="A14" s="182" t="s">
        <v>34</v>
      </c>
      <c r="B14" s="270">
        <v>0</v>
      </c>
      <c r="C14" s="270">
        <v>0</v>
      </c>
      <c r="D14" s="56">
        <v>0</v>
      </c>
      <c r="E14" s="474" t="e">
        <v>#DIV/0!</v>
      </c>
    </row>
    <row r="15" spans="1:6" s="11" customFormat="1" ht="15">
      <c r="A15" s="181" t="s">
        <v>273</v>
      </c>
      <c r="B15" s="270">
        <v>1381388.9388499986</v>
      </c>
      <c r="C15" s="270">
        <v>492155.41779200156</v>
      </c>
      <c r="D15" s="56">
        <v>1873544.3566420001</v>
      </c>
      <c r="E15" s="474">
        <v>26.268682459918054</v>
      </c>
    </row>
    <row r="16" spans="1:6" s="63" customFormat="1" ht="15">
      <c r="A16" s="181" t="s">
        <v>318</v>
      </c>
      <c r="B16" s="270">
        <v>2052602.3700000034</v>
      </c>
      <c r="C16" s="270">
        <v>785810.38000000012</v>
      </c>
      <c r="D16" s="56">
        <v>2838412.7500000037</v>
      </c>
      <c r="E16" s="474">
        <v>27.684852388011542</v>
      </c>
    </row>
    <row r="17" spans="1:5" s="11" customFormat="1" ht="15">
      <c r="A17" s="181" t="s">
        <v>310</v>
      </c>
      <c r="B17" s="270">
        <v>1930713.5266991518</v>
      </c>
      <c r="C17" s="270">
        <v>1625307.5143473265</v>
      </c>
      <c r="D17" s="56">
        <v>3556021.0410464783</v>
      </c>
      <c r="E17" s="474">
        <v>45.705790139785712</v>
      </c>
    </row>
    <row r="18" spans="1:5" s="11" customFormat="1" ht="15">
      <c r="A18" s="181" t="s">
        <v>274</v>
      </c>
      <c r="B18" s="270">
        <v>2137547.4229000001</v>
      </c>
      <c r="C18" s="270">
        <v>2845633.7</v>
      </c>
      <c r="D18" s="56">
        <v>4983181.1228999998</v>
      </c>
      <c r="E18" s="474">
        <v>57.104761593412888</v>
      </c>
    </row>
    <row r="19" spans="1:5" s="11" customFormat="1" ht="15">
      <c r="A19" s="181" t="s">
        <v>266</v>
      </c>
      <c r="B19" s="270">
        <v>857379.01</v>
      </c>
      <c r="C19" s="270">
        <v>395687.32</v>
      </c>
      <c r="D19" s="56">
        <v>1253066.33</v>
      </c>
      <c r="E19" s="474">
        <v>31.577523912880174</v>
      </c>
    </row>
    <row r="20" spans="1:5" s="11" customFormat="1" ht="15">
      <c r="A20" s="181" t="s">
        <v>267</v>
      </c>
      <c r="B20" s="270">
        <v>1865255.9599999969</v>
      </c>
      <c r="C20" s="270">
        <v>2266543.569999977</v>
      </c>
      <c r="D20" s="56">
        <v>4131799.5299999742</v>
      </c>
      <c r="E20" s="474">
        <v>54.856087608877559</v>
      </c>
    </row>
    <row r="21" spans="1:5" s="11" customFormat="1" ht="15.75" thickBot="1">
      <c r="A21" s="239" t="s">
        <v>268</v>
      </c>
      <c r="B21" s="270">
        <v>1382182.0699999998</v>
      </c>
      <c r="C21" s="270">
        <v>699460.26</v>
      </c>
      <c r="D21" s="56">
        <v>2081642.3299999998</v>
      </c>
      <c r="E21" s="475">
        <v>33.601366090590602</v>
      </c>
    </row>
    <row r="22" spans="1:5" s="11" customFormat="1" ht="15" thickBot="1">
      <c r="A22" s="395" t="s">
        <v>123</v>
      </c>
      <c r="B22" s="396">
        <v>19000308.508449148</v>
      </c>
      <c r="C22" s="396">
        <v>15207045.182139309</v>
      </c>
      <c r="D22" s="430">
        <v>34207353.690588459</v>
      </c>
      <c r="E22" s="476">
        <v>44.455485565149857</v>
      </c>
    </row>
    <row r="23" spans="1:5" s="11" customFormat="1"/>
    <row r="24" spans="1:5" s="11" customFormat="1">
      <c r="B24" s="302"/>
      <c r="D24" s="11">
        <f>B22/D22</f>
        <v>0.55544514434850134</v>
      </c>
    </row>
    <row r="25" spans="1:5" s="11" customFormat="1">
      <c r="D25" s="11">
        <f>C22/D22</f>
        <v>0.44455485565149855</v>
      </c>
    </row>
    <row r="26" spans="1:5" s="11" customFormat="1"/>
    <row r="27" spans="1:5" s="11" customFormat="1"/>
    <row r="28" spans="1:5" s="11" customFormat="1"/>
    <row r="29" spans="1:5" s="11" customFormat="1"/>
    <row r="30" spans="1:5" s="11" customFormat="1"/>
    <row r="31" spans="1:5" s="11" customFormat="1"/>
    <row r="32" spans="1:5"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11" customFormat="1"/>
    <row r="562" s="11" customFormat="1"/>
    <row r="563" s="11" customFormat="1"/>
    <row r="564" s="11" customFormat="1"/>
    <row r="565" s="11" customFormat="1"/>
    <row r="566" s="11" customFormat="1"/>
    <row r="567" s="11" customFormat="1"/>
    <row r="568" s="11" customFormat="1"/>
    <row r="569" s="11" customFormat="1"/>
    <row r="570" s="11" customFormat="1"/>
    <row r="571" s="11" customFormat="1"/>
    <row r="572" s="11" customFormat="1"/>
    <row r="573" s="11" customFormat="1"/>
    <row r="574" s="11" customFormat="1"/>
    <row r="575" s="11" customFormat="1"/>
    <row r="576" s="11" customFormat="1"/>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11" customFormat="1"/>
    <row r="594" s="11" customFormat="1"/>
    <row r="595" s="11" customFormat="1"/>
    <row r="596" s="11" customFormat="1"/>
    <row r="597" s="11" customFormat="1"/>
    <row r="598" s="11" customFormat="1"/>
    <row r="599" s="11" customFormat="1"/>
    <row r="600" s="11" customFormat="1"/>
    <row r="601" s="11" customFormat="1"/>
    <row r="602" s="11" customFormat="1"/>
    <row r="603" s="11" customFormat="1"/>
    <row r="604" s="11" customFormat="1"/>
    <row r="605" s="11" customFormat="1"/>
    <row r="606" s="11" customFormat="1"/>
    <row r="607" s="11" customFormat="1"/>
    <row r="608" s="11" customFormat="1"/>
    <row r="609" s="11" customFormat="1"/>
    <row r="610" s="11" customFormat="1"/>
    <row r="611" s="11" customFormat="1"/>
    <row r="612" s="11" customFormat="1"/>
    <row r="613" s="11" customFormat="1"/>
    <row r="614" s="11" customFormat="1"/>
    <row r="615" s="11" customFormat="1"/>
    <row r="616" s="11" customFormat="1"/>
    <row r="617" s="11" customFormat="1"/>
    <row r="618" s="11" customFormat="1"/>
    <row r="619" s="11" customFormat="1"/>
    <row r="620" s="11" customFormat="1"/>
    <row r="621" s="11" customFormat="1"/>
    <row r="622" s="11" customFormat="1"/>
    <row r="623" s="11" customFormat="1"/>
    <row r="624" s="11" customFormat="1"/>
    <row r="625" s="11" customFormat="1"/>
    <row r="626" s="11" customFormat="1"/>
    <row r="627" s="11" customFormat="1"/>
    <row r="628" s="11" customFormat="1"/>
    <row r="629" s="11" customFormat="1"/>
    <row r="630" s="11" customFormat="1"/>
    <row r="631" s="11" customFormat="1"/>
    <row r="632" s="11" customFormat="1"/>
    <row r="633" s="11" customFormat="1"/>
    <row r="634" s="11" customFormat="1"/>
    <row r="635" s="11" customFormat="1"/>
    <row r="636" s="11" customFormat="1"/>
    <row r="637" s="11" customFormat="1"/>
    <row r="638" s="11" customFormat="1"/>
    <row r="639" s="11" customFormat="1"/>
    <row r="640" s="11" customFormat="1"/>
    <row r="641" s="11" customFormat="1"/>
    <row r="642" s="11" customFormat="1"/>
    <row r="643" s="11" customFormat="1"/>
    <row r="644" s="11" customFormat="1"/>
    <row r="645" s="11" customFormat="1"/>
    <row r="646" s="11" customFormat="1"/>
    <row r="647" s="11" customFormat="1"/>
    <row r="648" s="11" customFormat="1"/>
    <row r="649" s="11" customFormat="1"/>
    <row r="650" s="11" customFormat="1"/>
    <row r="651" s="11" customFormat="1"/>
    <row r="652" s="11" customFormat="1"/>
    <row r="653" s="11" customFormat="1"/>
    <row r="654" s="11" customFormat="1"/>
    <row r="655" s="11" customFormat="1"/>
    <row r="656" s="11" customFormat="1"/>
    <row r="657" s="11" customFormat="1"/>
    <row r="658" s="11" customFormat="1"/>
    <row r="659" s="11" customFormat="1"/>
    <row r="660" s="11" customFormat="1"/>
    <row r="661" s="11" customFormat="1"/>
    <row r="662" s="11" customFormat="1"/>
    <row r="663" s="11" customFormat="1"/>
    <row r="664" s="11" customFormat="1"/>
    <row r="665" s="11" customFormat="1"/>
    <row r="666" s="11" customFormat="1"/>
    <row r="667" s="11" customFormat="1"/>
    <row r="668" s="11" customFormat="1"/>
    <row r="669" s="11" customFormat="1"/>
    <row r="670" s="11" customFormat="1"/>
    <row r="671" s="11" customFormat="1"/>
    <row r="672" s="11" customFormat="1"/>
    <row r="673" s="11" customFormat="1"/>
    <row r="674" s="11" customFormat="1"/>
    <row r="675" s="11" customFormat="1"/>
    <row r="676" s="11" customFormat="1"/>
    <row r="677" s="11" customFormat="1"/>
    <row r="678" s="11" customFormat="1"/>
    <row r="679" s="11" customFormat="1"/>
    <row r="680" s="11" customFormat="1"/>
    <row r="681" s="11" customFormat="1"/>
    <row r="682" s="11" customFormat="1"/>
    <row r="683" s="11" customFormat="1"/>
    <row r="684" s="11" customFormat="1"/>
    <row r="685" s="11" customFormat="1"/>
    <row r="686" s="11" customFormat="1"/>
    <row r="687" s="11" customFormat="1"/>
    <row r="688" s="11" customFormat="1"/>
    <row r="689" s="11" customFormat="1"/>
    <row r="690" s="11" customFormat="1"/>
    <row r="691" s="11" customFormat="1"/>
    <row r="692" s="11" customFormat="1"/>
    <row r="693" s="11" customFormat="1"/>
    <row r="694" s="11" customFormat="1"/>
    <row r="695" s="11" customFormat="1"/>
    <row r="696" s="11" customFormat="1"/>
    <row r="697" s="11" customFormat="1"/>
    <row r="698" s="11" customFormat="1"/>
    <row r="699" s="11" customFormat="1"/>
    <row r="700" s="11" customFormat="1"/>
    <row r="701" s="11" customFormat="1"/>
    <row r="702" s="11" customFormat="1"/>
    <row r="703" s="11" customFormat="1"/>
    <row r="704" s="11" customFormat="1"/>
    <row r="705" s="11" customFormat="1"/>
    <row r="706" s="11" customFormat="1"/>
    <row r="707" s="11" customFormat="1"/>
    <row r="708" s="11" customFormat="1"/>
    <row r="709" s="11" customFormat="1"/>
    <row r="710" s="11" customFormat="1"/>
    <row r="711" s="11" customFormat="1"/>
    <row r="712" s="11" customFormat="1"/>
    <row r="713" s="11" customFormat="1"/>
    <row r="714" s="11" customFormat="1"/>
    <row r="715" s="11" customFormat="1"/>
    <row r="716" s="11" customFormat="1"/>
    <row r="717" s="11" customFormat="1"/>
    <row r="718" s="11" customFormat="1"/>
    <row r="719" s="11" customFormat="1"/>
    <row r="720" s="11" customFormat="1"/>
    <row r="721" s="11" customFormat="1"/>
    <row r="722" s="11" customFormat="1"/>
    <row r="723" s="11" customFormat="1"/>
    <row r="724" s="11" customFormat="1"/>
    <row r="725" s="11" customFormat="1"/>
    <row r="726" s="11" customFormat="1"/>
    <row r="727" s="11" customFormat="1"/>
    <row r="728" s="11" customFormat="1"/>
    <row r="729" s="11" customFormat="1"/>
    <row r="730" s="11" customFormat="1"/>
    <row r="731" s="11" customFormat="1"/>
    <row r="732" s="11" customFormat="1"/>
    <row r="733" s="11" customFormat="1"/>
    <row r="734" s="11" customFormat="1"/>
    <row r="735" s="11" customFormat="1"/>
    <row r="736" s="11" customFormat="1"/>
    <row r="737" s="11" customFormat="1"/>
    <row r="738" s="11" customFormat="1"/>
    <row r="739" s="11" customFormat="1"/>
    <row r="740" s="11" customFormat="1"/>
    <row r="741" s="11" customFormat="1"/>
    <row r="742" s="11" customFormat="1"/>
    <row r="743" s="11" customFormat="1"/>
    <row r="744" s="11" customFormat="1"/>
    <row r="745" s="11" customFormat="1"/>
    <row r="746" s="11" customFormat="1"/>
    <row r="747" s="11" customFormat="1"/>
    <row r="748" s="11" customFormat="1"/>
    <row r="749" s="11" customFormat="1"/>
    <row r="750" s="11" customFormat="1"/>
    <row r="751" s="11" customFormat="1"/>
    <row r="752" s="11" customFormat="1"/>
    <row r="753" s="11" customFormat="1"/>
    <row r="754" s="11" customFormat="1"/>
    <row r="755" s="11" customFormat="1"/>
    <row r="756" s="11" customFormat="1"/>
    <row r="757" s="11" customFormat="1"/>
    <row r="758" s="11" customFormat="1"/>
    <row r="759" s="11" customFormat="1"/>
    <row r="760" s="11" customFormat="1"/>
    <row r="761" s="11" customFormat="1"/>
    <row r="762" s="11" customFormat="1"/>
    <row r="763" s="11" customFormat="1"/>
    <row r="764" s="11" customFormat="1"/>
    <row r="765" s="11" customFormat="1"/>
    <row r="766" s="11" customFormat="1"/>
    <row r="767" s="11" customFormat="1"/>
    <row r="768" s="11" customFormat="1"/>
    <row r="769" s="11" customFormat="1"/>
    <row r="770" s="11" customFormat="1"/>
    <row r="771" s="11" customFormat="1"/>
    <row r="772" s="11" customFormat="1"/>
    <row r="773" s="11" customFormat="1"/>
    <row r="774" s="11" customFormat="1"/>
    <row r="775" s="11" customFormat="1"/>
    <row r="776" s="11" customFormat="1"/>
    <row r="777" s="11" customFormat="1"/>
    <row r="778" s="11" customFormat="1"/>
    <row r="779" s="11" customFormat="1"/>
    <row r="780" s="11" customFormat="1"/>
    <row r="781" s="11" customFormat="1"/>
    <row r="782" s="11" customFormat="1"/>
    <row r="783" s="11" customFormat="1"/>
    <row r="784" s="11" customFormat="1"/>
    <row r="785" s="11" customFormat="1"/>
    <row r="786" s="11" customFormat="1"/>
    <row r="787" s="11" customFormat="1"/>
    <row r="788" s="11" customFormat="1"/>
    <row r="789" s="11" customFormat="1"/>
    <row r="790" s="11" customFormat="1"/>
    <row r="791" s="11" customFormat="1"/>
    <row r="792" s="11" customFormat="1"/>
    <row r="793" s="11" customFormat="1"/>
    <row r="794" s="11" customFormat="1"/>
    <row r="795" s="11" customFormat="1"/>
    <row r="796" s="11" customFormat="1"/>
    <row r="797" s="11" customFormat="1"/>
    <row r="798" s="11" customFormat="1"/>
    <row r="799" s="11" customFormat="1"/>
    <row r="800" s="11" customFormat="1"/>
    <row r="801" s="11" customFormat="1"/>
    <row r="802" s="11" customFormat="1"/>
    <row r="803" s="11" customFormat="1"/>
    <row r="804" s="11" customFormat="1"/>
    <row r="805" s="11" customFormat="1"/>
    <row r="806" s="11" customFormat="1"/>
    <row r="807" s="11" customFormat="1"/>
    <row r="808" s="11" customFormat="1"/>
    <row r="809" s="11" customFormat="1"/>
    <row r="810" s="11" customFormat="1"/>
    <row r="811" s="11" customFormat="1"/>
    <row r="812" s="11" customFormat="1"/>
    <row r="813" s="11" customFormat="1"/>
    <row r="814" s="11" customFormat="1"/>
    <row r="815" s="11" customFormat="1"/>
    <row r="816" s="11" customFormat="1"/>
    <row r="817" s="11" customFormat="1"/>
    <row r="818" s="11" customFormat="1"/>
    <row r="819" s="11" customFormat="1"/>
    <row r="820" s="11" customFormat="1"/>
    <row r="821" s="11" customFormat="1"/>
    <row r="822" s="11" customFormat="1"/>
    <row r="823" s="11" customFormat="1"/>
    <row r="824" s="11" customFormat="1"/>
    <row r="825" s="11" customFormat="1"/>
    <row r="826" s="11" customFormat="1"/>
    <row r="827" s="11" customFormat="1"/>
    <row r="828" s="11" customFormat="1"/>
    <row r="829" s="11" customFormat="1"/>
    <row r="830" s="11" customFormat="1"/>
    <row r="831" s="11" customFormat="1"/>
    <row r="832" s="11" customFormat="1"/>
    <row r="833" s="11" customFormat="1"/>
    <row r="834" s="11" customFormat="1"/>
    <row r="835" s="11" customFormat="1"/>
    <row r="836" s="11" customFormat="1"/>
    <row r="837" s="11" customFormat="1"/>
    <row r="838" s="11" customFormat="1"/>
    <row r="839" s="11" customFormat="1"/>
    <row r="840" s="11" customFormat="1"/>
    <row r="841" s="11" customFormat="1"/>
    <row r="842" s="11" customFormat="1"/>
    <row r="843" s="11" customFormat="1"/>
    <row r="844" s="11" customFormat="1"/>
    <row r="845" s="11" customFormat="1"/>
    <row r="846" s="11" customFormat="1"/>
    <row r="847" s="11" customFormat="1"/>
    <row r="848" s="11" customFormat="1"/>
    <row r="849" s="11" customFormat="1"/>
    <row r="850" s="11" customFormat="1"/>
    <row r="851" s="11" customFormat="1"/>
    <row r="852" s="11" customFormat="1"/>
    <row r="853" s="11" customFormat="1"/>
    <row r="854" s="11" customFormat="1"/>
    <row r="855" s="11" customFormat="1"/>
    <row r="856" s="11" customFormat="1"/>
    <row r="857" s="11" customFormat="1"/>
    <row r="858" s="11" customFormat="1"/>
    <row r="859" s="11" customFormat="1"/>
    <row r="860" s="11" customFormat="1"/>
    <row r="861" s="11" customFormat="1"/>
    <row r="862" s="11" customFormat="1"/>
    <row r="863" s="11" customFormat="1"/>
    <row r="864" s="11" customFormat="1"/>
    <row r="865" s="11" customFormat="1"/>
    <row r="866" s="11" customFormat="1"/>
    <row r="867" s="11" customFormat="1"/>
    <row r="868" s="11" customFormat="1"/>
    <row r="869" s="11" customFormat="1"/>
    <row r="870" s="11" customFormat="1"/>
    <row r="871" s="11" customFormat="1"/>
    <row r="872" s="11" customFormat="1"/>
    <row r="873" s="11" customFormat="1"/>
    <row r="874" s="11" customFormat="1"/>
    <row r="875" s="11" customFormat="1"/>
    <row r="876" s="11" customFormat="1"/>
    <row r="877" s="11" customFormat="1"/>
    <row r="878" s="11" customFormat="1"/>
    <row r="879" s="11" customFormat="1"/>
    <row r="880" s="11" customFormat="1"/>
    <row r="881" s="11" customFormat="1"/>
    <row r="882" s="11" customFormat="1"/>
    <row r="883" s="11" customFormat="1"/>
    <row r="884" s="11" customFormat="1"/>
    <row r="885" s="11" customFormat="1"/>
    <row r="886" s="11" customFormat="1"/>
    <row r="887" s="11" customFormat="1"/>
    <row r="888" s="11" customFormat="1"/>
    <row r="889" s="11" customFormat="1"/>
    <row r="890" s="11" customFormat="1"/>
    <row r="891" s="11" customFormat="1"/>
    <row r="892" s="11" customFormat="1"/>
    <row r="893" s="11" customFormat="1"/>
    <row r="894" s="11" customFormat="1"/>
    <row r="895" s="11" customFormat="1"/>
    <row r="896" s="11" customFormat="1"/>
    <row r="897" s="11" customFormat="1"/>
    <row r="898" s="11" customFormat="1"/>
    <row r="899" s="11" customFormat="1"/>
    <row r="900" s="11" customFormat="1"/>
    <row r="901" s="11" customFormat="1"/>
    <row r="902" s="11" customFormat="1"/>
    <row r="903" s="11" customFormat="1"/>
    <row r="904" s="11" customFormat="1"/>
    <row r="905" s="11" customFormat="1"/>
    <row r="906" s="11" customFormat="1"/>
    <row r="907" s="11" customFormat="1"/>
    <row r="908" s="11" customFormat="1"/>
    <row r="909" s="11" customFormat="1"/>
    <row r="910" s="11" customFormat="1"/>
    <row r="911" s="11" customFormat="1"/>
    <row r="912" s="11" customFormat="1"/>
    <row r="913" s="11" customFormat="1"/>
    <row r="914" s="11" customFormat="1"/>
    <row r="915" s="11" customFormat="1"/>
    <row r="916" s="11" customFormat="1"/>
    <row r="917" s="11" customFormat="1"/>
    <row r="918" s="11" customFormat="1"/>
    <row r="919" s="11" customFormat="1"/>
    <row r="920" s="11" customFormat="1"/>
    <row r="921" s="11" customFormat="1"/>
    <row r="922" s="11" customFormat="1"/>
    <row r="923" s="11" customFormat="1"/>
    <row r="924" s="11" customFormat="1"/>
    <row r="925" s="11" customFormat="1"/>
    <row r="926" s="11" customFormat="1"/>
    <row r="927" s="11" customFormat="1"/>
    <row r="928" s="11" customFormat="1"/>
    <row r="929" s="11" customFormat="1"/>
    <row r="930" s="11" customFormat="1"/>
    <row r="931" s="11" customFormat="1"/>
    <row r="932" s="11" customFormat="1"/>
    <row r="933" s="11" customFormat="1"/>
    <row r="934" s="11" customFormat="1"/>
    <row r="935" s="11" customFormat="1"/>
    <row r="936" s="11" customFormat="1"/>
    <row r="937" s="11" customFormat="1"/>
    <row r="938" s="11" customFormat="1"/>
    <row r="939" s="11" customFormat="1"/>
    <row r="940" s="11" customFormat="1"/>
    <row r="941" s="11" customFormat="1"/>
    <row r="942" s="11" customFormat="1"/>
    <row r="943" s="11" customFormat="1"/>
    <row r="944" s="11" customFormat="1"/>
    <row r="945" s="11" customFormat="1"/>
    <row r="946" s="11" customFormat="1"/>
    <row r="947" s="11" customFormat="1"/>
    <row r="948" s="11" customFormat="1"/>
    <row r="949" s="11" customFormat="1"/>
    <row r="950" s="11" customFormat="1"/>
    <row r="951" s="11" customFormat="1"/>
    <row r="952" s="11" customFormat="1"/>
    <row r="953" s="11" customFormat="1"/>
    <row r="954" s="11" customFormat="1"/>
    <row r="955" s="11" customFormat="1"/>
    <row r="956" s="11" customFormat="1"/>
    <row r="957" s="11" customFormat="1"/>
    <row r="958" s="11" customFormat="1"/>
    <row r="959" s="11" customFormat="1"/>
    <row r="960" s="11" customFormat="1"/>
    <row r="961" s="11" customFormat="1"/>
    <row r="962" s="11" customFormat="1"/>
    <row r="963" s="11" customFormat="1"/>
    <row r="964" s="11" customFormat="1"/>
    <row r="965" s="11" customFormat="1"/>
    <row r="966" s="11" customFormat="1"/>
    <row r="967" s="11" customFormat="1"/>
    <row r="968" s="11" customFormat="1"/>
    <row r="969" s="11" customFormat="1"/>
    <row r="970" s="11" customFormat="1"/>
    <row r="971" s="11" customFormat="1"/>
    <row r="972" s="11" customFormat="1"/>
    <row r="973" s="11" customFormat="1"/>
    <row r="974" s="11" customFormat="1"/>
    <row r="975" s="11" customFormat="1"/>
    <row r="976" s="11" customFormat="1"/>
    <row r="977" s="11" customFormat="1"/>
    <row r="978" s="11" customFormat="1"/>
    <row r="979" s="11" customFormat="1"/>
    <row r="980" s="11" customFormat="1"/>
    <row r="981" s="11" customFormat="1"/>
    <row r="982" s="11" customFormat="1"/>
    <row r="983" s="11" customFormat="1"/>
    <row r="984" s="11" customFormat="1"/>
    <row r="985" s="11" customFormat="1"/>
    <row r="986" s="11" customFormat="1"/>
    <row r="987" s="11" customFormat="1"/>
    <row r="988" s="11" customFormat="1"/>
    <row r="989" s="11" customFormat="1"/>
    <row r="990" s="11" customFormat="1"/>
    <row r="991" s="11" customFormat="1"/>
    <row r="992" s="11" customFormat="1"/>
    <row r="993" s="11" customFormat="1"/>
    <row r="994" s="11" customFormat="1"/>
    <row r="995" s="11" customFormat="1"/>
    <row r="996" s="11" customFormat="1"/>
    <row r="997" s="11" customFormat="1"/>
    <row r="998" s="11" customFormat="1"/>
    <row r="999" s="11" customFormat="1"/>
    <row r="1000" s="11" customFormat="1"/>
    <row r="1001" s="11" customFormat="1"/>
    <row r="1002" s="11" customFormat="1"/>
    <row r="1003" s="11" customFormat="1"/>
    <row r="1004" s="11" customFormat="1"/>
    <row r="1005" s="11" customFormat="1"/>
    <row r="1006" s="11" customFormat="1"/>
    <row r="1007" s="11" customFormat="1"/>
    <row r="1008" s="11" customFormat="1"/>
    <row r="1009" s="11" customFormat="1"/>
    <row r="1010" s="11" customFormat="1"/>
    <row r="1011" s="11" customFormat="1"/>
    <row r="1012" s="11" customFormat="1"/>
    <row r="1013" s="11" customFormat="1"/>
    <row r="1014" s="11" customFormat="1"/>
    <row r="1015" s="11" customFormat="1"/>
    <row r="1016" s="11" customFormat="1"/>
    <row r="1017" s="11" customFormat="1"/>
    <row r="1018" s="11" customFormat="1"/>
    <row r="1019" s="11" customFormat="1"/>
    <row r="1020" s="11" customFormat="1"/>
    <row r="1021" s="11" customFormat="1"/>
    <row r="1022" s="11" customFormat="1"/>
    <row r="1023" s="11" customFormat="1"/>
    <row r="1024" s="11" customFormat="1"/>
    <row r="1025" s="11" customFormat="1"/>
    <row r="1026" s="11" customFormat="1"/>
    <row r="1027" s="11" customFormat="1"/>
    <row r="1028" s="11" customFormat="1"/>
    <row r="1029" s="11" customFormat="1"/>
    <row r="1030" s="11" customFormat="1"/>
    <row r="1031" s="11" customFormat="1"/>
    <row r="1032" s="11" customFormat="1"/>
    <row r="1033" s="11" customFormat="1"/>
    <row r="1034" s="11" customFormat="1"/>
    <row r="1035" s="11" customFormat="1"/>
    <row r="1036" s="11" customFormat="1"/>
    <row r="1037" s="11" customFormat="1"/>
    <row r="1038" s="11" customFormat="1"/>
    <row r="1039" s="11" customFormat="1"/>
    <row r="1040" s="11" customFormat="1"/>
    <row r="1041" s="11" customFormat="1"/>
    <row r="1042" s="11" customFormat="1"/>
    <row r="1043" s="11" customFormat="1"/>
    <row r="1044" s="11" customFormat="1"/>
    <row r="1045" s="11" customFormat="1"/>
    <row r="1046" s="11" customFormat="1"/>
    <row r="1047" s="11" customFormat="1"/>
    <row r="1048" s="11" customFormat="1"/>
    <row r="1049" s="11" customFormat="1"/>
    <row r="1050" s="11" customFormat="1"/>
    <row r="1051" s="11" customFormat="1"/>
    <row r="1052" s="11" customFormat="1"/>
    <row r="1053" s="11" customFormat="1"/>
    <row r="1054" s="11" customFormat="1"/>
    <row r="1055" s="11" customFormat="1"/>
    <row r="1056" s="11" customFormat="1"/>
    <row r="1057" s="11" customFormat="1"/>
    <row r="1058" s="11" customFormat="1"/>
    <row r="1059" s="11" customFormat="1"/>
    <row r="1060" s="11" customFormat="1"/>
    <row r="1061" s="11" customFormat="1"/>
    <row r="1062" s="11" customFormat="1"/>
    <row r="1063" s="11" customFormat="1"/>
    <row r="1064" s="11" customFormat="1"/>
    <row r="1065" s="11" customFormat="1"/>
    <row r="1066" s="11" customFormat="1"/>
    <row r="1067" s="11" customFormat="1"/>
    <row r="1068" s="11" customFormat="1"/>
    <row r="1069" s="11" customFormat="1"/>
    <row r="1070" s="11" customFormat="1"/>
    <row r="1071" s="11" customFormat="1"/>
    <row r="1072" s="11" customFormat="1"/>
    <row r="1073" s="11" customFormat="1"/>
    <row r="1074" s="11" customFormat="1"/>
    <row r="1075" s="11" customFormat="1"/>
    <row r="1076" s="11" customFormat="1"/>
    <row r="1077" s="11" customFormat="1"/>
    <row r="1078" s="11" customFormat="1"/>
    <row r="1079" s="11" customFormat="1"/>
    <row r="1080" s="11" customFormat="1"/>
    <row r="1081" s="11" customFormat="1"/>
    <row r="1082" s="11" customFormat="1"/>
    <row r="1083" s="11" customFormat="1"/>
    <row r="1084" s="11" customFormat="1"/>
    <row r="1085" s="11" customFormat="1"/>
    <row r="1086" s="11" customFormat="1"/>
    <row r="1087" s="11" customFormat="1"/>
    <row r="1088" s="11" customFormat="1"/>
    <row r="1089" s="11" customFormat="1"/>
    <row r="1090" s="11" customFormat="1"/>
    <row r="1091" s="11" customFormat="1"/>
    <row r="1092" s="11" customFormat="1"/>
    <row r="1093" s="11" customFormat="1"/>
    <row r="1094" s="11" customFormat="1"/>
    <row r="1095" s="11" customFormat="1"/>
    <row r="1096" s="11" customFormat="1"/>
    <row r="1097" s="11" customFormat="1"/>
    <row r="1098" s="11" customFormat="1"/>
    <row r="1099" s="11" customFormat="1"/>
    <row r="1100" s="11" customFormat="1"/>
    <row r="1101" s="11" customFormat="1"/>
    <row r="1102" s="11" customFormat="1"/>
    <row r="1103" s="11" customFormat="1"/>
    <row r="1104" s="11" customFormat="1"/>
    <row r="1105" s="11" customFormat="1"/>
    <row r="1106" s="11" customFormat="1"/>
    <row r="1107" s="11" customFormat="1"/>
    <row r="1108" s="11" customFormat="1"/>
    <row r="1109" s="11" customFormat="1"/>
    <row r="1110" s="11" customFormat="1"/>
    <row r="1111" s="11" customFormat="1"/>
    <row r="1112" s="11" customFormat="1"/>
    <row r="1113" s="11" customFormat="1"/>
    <row r="1114" s="11" customFormat="1"/>
    <row r="1115" s="11" customFormat="1"/>
    <row r="1116" s="11" customFormat="1"/>
    <row r="1117" s="11" customFormat="1"/>
    <row r="1118" s="11" customFormat="1"/>
    <row r="1119" s="11" customFormat="1"/>
    <row r="1120" s="11" customFormat="1"/>
    <row r="1121" s="11" customFormat="1"/>
    <row r="1122" s="11" customFormat="1"/>
    <row r="1123" s="11" customFormat="1"/>
    <row r="1124" s="11" customFormat="1"/>
    <row r="1125" s="11" customFormat="1"/>
    <row r="1126" s="11" customFormat="1"/>
    <row r="1127" s="11" customFormat="1"/>
    <row r="1128" s="11" customFormat="1"/>
    <row r="1129" s="11" customFormat="1"/>
    <row r="1130" s="11" customFormat="1"/>
    <row r="1131" s="11" customFormat="1"/>
    <row r="1132" s="11" customFormat="1"/>
    <row r="1133" s="11" customFormat="1"/>
    <row r="1134" s="11" customFormat="1"/>
    <row r="1135" s="11" customFormat="1"/>
    <row r="1136" s="11" customFormat="1"/>
    <row r="1137" s="11" customFormat="1"/>
    <row r="1138" s="11" customFormat="1"/>
    <row r="1139" s="11" customFormat="1"/>
    <row r="1140" s="11" customFormat="1"/>
    <row r="1141" s="11" customFormat="1"/>
    <row r="1142" s="11" customFormat="1"/>
    <row r="1143" s="11" customFormat="1"/>
    <row r="1144" s="11" customFormat="1"/>
    <row r="1145" s="11" customFormat="1"/>
    <row r="1146" s="11" customFormat="1"/>
    <row r="1147" s="11" customFormat="1"/>
    <row r="1148" s="11" customFormat="1"/>
    <row r="1149" s="11" customFormat="1"/>
    <row r="1150" s="11" customFormat="1"/>
    <row r="1151" s="11" customFormat="1"/>
    <row r="1152" s="11" customFormat="1"/>
    <row r="1153" s="11" customFormat="1"/>
    <row r="1154" s="11" customFormat="1"/>
    <row r="1155" s="11" customFormat="1"/>
    <row r="1156" s="11" customFormat="1"/>
    <row r="1157" s="11" customFormat="1"/>
    <row r="1158" s="11" customFormat="1"/>
    <row r="1159" s="11" customFormat="1"/>
    <row r="1160" s="11" customFormat="1"/>
    <row r="1161" s="11" customFormat="1"/>
    <row r="1162" s="11" customFormat="1"/>
    <row r="1163" s="11" customFormat="1"/>
    <row r="1164" s="11" customFormat="1"/>
    <row r="1165" s="11" customFormat="1"/>
    <row r="1166" s="11" customFormat="1"/>
    <row r="1167" s="11" customFormat="1"/>
    <row r="1168" s="11" customFormat="1"/>
    <row r="1169" s="11" customFormat="1"/>
    <row r="1170" s="11" customFormat="1"/>
    <row r="1171" s="11" customFormat="1"/>
    <row r="1172" s="11" customFormat="1"/>
    <row r="1173" s="11" customFormat="1"/>
    <row r="1174" s="11" customFormat="1"/>
    <row r="1175" s="11" customFormat="1"/>
    <row r="1176" s="11" customFormat="1"/>
    <row r="1177" s="11" customFormat="1"/>
    <row r="1178" s="11" customFormat="1"/>
    <row r="1179" s="11" customFormat="1"/>
    <row r="1180" s="11" customFormat="1"/>
    <row r="1181" s="11" customFormat="1"/>
    <row r="1182" s="11" customFormat="1"/>
    <row r="1183" s="11" customFormat="1"/>
    <row r="1184" s="11" customFormat="1"/>
    <row r="1185" s="11" customFormat="1"/>
    <row r="1186" s="11" customFormat="1"/>
    <row r="1187" s="11" customFormat="1"/>
    <row r="1188" s="11" customFormat="1"/>
    <row r="1189" s="11" customFormat="1"/>
    <row r="1190" s="11" customFormat="1"/>
    <row r="1191" s="11" customFormat="1"/>
    <row r="1192" s="11" customFormat="1"/>
    <row r="1193" s="11" customFormat="1"/>
    <row r="1194" s="11" customFormat="1"/>
    <row r="1195" s="11" customFormat="1"/>
    <row r="1196" s="11" customFormat="1"/>
    <row r="1197" s="11" customFormat="1"/>
    <row r="1198" s="11" customFormat="1"/>
    <row r="1199" s="11" customFormat="1"/>
    <row r="1200" s="11" customFormat="1"/>
    <row r="1201" s="11" customFormat="1"/>
    <row r="1202" s="11" customFormat="1"/>
    <row r="1203" s="11" customFormat="1"/>
    <row r="1204" s="11" customFormat="1"/>
    <row r="1205" s="11" customFormat="1"/>
    <row r="1206" s="11" customFormat="1"/>
    <row r="1207" s="11" customFormat="1"/>
    <row r="1208" s="11" customFormat="1"/>
    <row r="1209" s="11" customFormat="1"/>
    <row r="1210" s="11" customFormat="1"/>
    <row r="1211" s="11" customFormat="1"/>
    <row r="1212" s="11" customFormat="1"/>
    <row r="1213" s="11" customFormat="1"/>
    <row r="1214" s="11" customFormat="1"/>
    <row r="1215" s="11" customFormat="1"/>
    <row r="1216" s="11" customFormat="1"/>
    <row r="1217" s="11" customFormat="1"/>
    <row r="1218" s="11" customFormat="1"/>
    <row r="1219" s="11" customFormat="1"/>
    <row r="1220" s="11" customFormat="1"/>
    <row r="1221" s="11" customFormat="1"/>
    <row r="1222" s="11" customFormat="1"/>
    <row r="1223" s="11" customFormat="1"/>
    <row r="1224" s="11" customFormat="1"/>
    <row r="1225" s="11" customFormat="1"/>
    <row r="1226" s="11" customFormat="1"/>
    <row r="1227" s="11" customFormat="1"/>
    <row r="1228" s="11" customFormat="1"/>
    <row r="1229" s="11" customFormat="1"/>
    <row r="1230" s="11" customFormat="1"/>
    <row r="1231" s="11" customFormat="1"/>
    <row r="1232" s="11" customFormat="1"/>
    <row r="1233" s="11" customFormat="1"/>
    <row r="1234" s="11" customFormat="1"/>
    <row r="1235" s="11" customFormat="1"/>
    <row r="1236" s="11" customFormat="1"/>
    <row r="1237" s="11" customFormat="1"/>
    <row r="1238" s="11" customFormat="1"/>
    <row r="1239" s="11" customFormat="1"/>
    <row r="1240" s="11" customFormat="1"/>
    <row r="1241" s="11" customFormat="1"/>
    <row r="1242" s="11" customFormat="1"/>
    <row r="1243" s="11" customFormat="1"/>
    <row r="1244" s="11" customFormat="1"/>
    <row r="1245" s="11" customFormat="1"/>
    <row r="1246" s="11" customFormat="1"/>
    <row r="1247" s="11" customFormat="1"/>
    <row r="1248" s="11" customFormat="1"/>
    <row r="1249" s="11" customFormat="1"/>
    <row r="1250" s="11" customFormat="1"/>
    <row r="1251" s="11" customFormat="1"/>
    <row r="1252" s="11" customFormat="1"/>
    <row r="1253" s="11" customFormat="1"/>
    <row r="1254" s="11" customFormat="1"/>
    <row r="1255" s="11" customFormat="1"/>
    <row r="1256" s="11" customFormat="1"/>
    <row r="1257" s="11" customFormat="1"/>
    <row r="1258" s="11" customFormat="1"/>
    <row r="1259" s="11" customFormat="1"/>
    <row r="1260" s="11" customFormat="1"/>
    <row r="1261" s="11" customFormat="1"/>
    <row r="1262" s="11" customFormat="1"/>
    <row r="1263" s="11" customFormat="1"/>
    <row r="1264" s="11" customFormat="1"/>
    <row r="1265" s="11" customFormat="1"/>
    <row r="1266" s="11" customFormat="1"/>
    <row r="1267" s="11" customFormat="1"/>
    <row r="1268" s="11" customFormat="1"/>
    <row r="1269" s="11" customFormat="1"/>
    <row r="1270" s="11" customFormat="1"/>
    <row r="1271" s="11" customFormat="1"/>
    <row r="1272" s="11" customFormat="1"/>
    <row r="1273" s="11" customFormat="1"/>
    <row r="1274" s="11" customFormat="1"/>
    <row r="1275" s="11" customFormat="1"/>
    <row r="1276" s="11" customFormat="1"/>
    <row r="1277" s="11" customFormat="1"/>
    <row r="1278" s="11" customFormat="1"/>
    <row r="1279" s="11" customFormat="1"/>
    <row r="1280" s="11" customFormat="1"/>
    <row r="1281" s="11" customFormat="1"/>
    <row r="1282" s="11" customFormat="1"/>
    <row r="1283" s="11" customFormat="1"/>
    <row r="1284" s="11" customFormat="1"/>
    <row r="1285" s="11" customFormat="1"/>
    <row r="1286" s="11" customFormat="1"/>
    <row r="1287" s="11" customFormat="1"/>
    <row r="1288" s="11" customFormat="1"/>
    <row r="1289" s="11" customFormat="1"/>
    <row r="1290" s="11" customFormat="1"/>
    <row r="1291" s="11" customFormat="1"/>
    <row r="1292" s="11" customFormat="1"/>
    <row r="1293" s="11" customFormat="1"/>
    <row r="1294" s="11" customFormat="1"/>
    <row r="1295" s="11" customFormat="1"/>
    <row r="1296" s="11" customFormat="1"/>
    <row r="1297" s="11" customFormat="1"/>
    <row r="1298" s="11" customFormat="1"/>
    <row r="1299" s="11" customFormat="1"/>
    <row r="1300" s="11" customFormat="1"/>
    <row r="1301" s="11" customFormat="1"/>
    <row r="1302" s="11" customFormat="1"/>
    <row r="1303" s="11" customFormat="1"/>
    <row r="1304" s="11" customFormat="1"/>
    <row r="1305" s="11" customFormat="1"/>
    <row r="1306" s="11" customFormat="1"/>
    <row r="1307" s="11" customFormat="1"/>
    <row r="1308" s="11" customFormat="1"/>
    <row r="1309" s="11" customFormat="1"/>
    <row r="1310" s="11" customFormat="1"/>
    <row r="1311" s="11" customFormat="1"/>
    <row r="1312" s="11" customFormat="1"/>
    <row r="1313" s="11" customFormat="1"/>
    <row r="1314" s="11" customFormat="1"/>
    <row r="1315" s="11" customFormat="1"/>
    <row r="1316" s="11" customFormat="1"/>
    <row r="1317" s="11" customFormat="1"/>
    <row r="1318" s="11" customFormat="1"/>
    <row r="1319" s="11" customFormat="1"/>
    <row r="1320" s="11" customFormat="1"/>
    <row r="1321" s="11" customFormat="1"/>
    <row r="1322" s="11" customFormat="1"/>
    <row r="1323" s="11" customFormat="1"/>
    <row r="1324" s="11" customFormat="1"/>
    <row r="1325" s="11" customFormat="1"/>
    <row r="1326" s="11" customFormat="1"/>
    <row r="1327" s="11" customFormat="1"/>
    <row r="1328" s="11" customFormat="1"/>
    <row r="1329" s="11" customFormat="1"/>
    <row r="1330" s="11" customFormat="1"/>
    <row r="1331" s="11" customFormat="1"/>
    <row r="1332" s="11" customFormat="1"/>
    <row r="1333" s="11" customFormat="1"/>
    <row r="1334" s="11" customFormat="1"/>
    <row r="1335" s="11" customFormat="1"/>
    <row r="1336" s="11" customFormat="1"/>
    <row r="1337" s="11" customFormat="1"/>
    <row r="1338" s="11" customFormat="1"/>
    <row r="1339" s="11" customFormat="1"/>
    <row r="1340" s="11" customFormat="1"/>
    <row r="1341" s="11" customFormat="1"/>
    <row r="1342" s="11" customFormat="1"/>
    <row r="1343" s="11" customFormat="1"/>
    <row r="1344" s="11" customFormat="1"/>
    <row r="1345" s="11" customFormat="1"/>
    <row r="1346" s="11" customFormat="1"/>
    <row r="1347" s="11" customFormat="1"/>
    <row r="1348" s="11" customFormat="1"/>
    <row r="1349" s="11" customFormat="1"/>
    <row r="1350" s="11" customFormat="1"/>
    <row r="1351" s="11" customFormat="1"/>
    <row r="1352" s="11" customFormat="1"/>
    <row r="1353" s="11" customFormat="1"/>
    <row r="1354" s="11" customFormat="1"/>
    <row r="1355" s="11" customFormat="1"/>
    <row r="1356" s="11" customFormat="1"/>
    <row r="1357" s="11" customFormat="1"/>
    <row r="1358" s="11" customFormat="1"/>
    <row r="1359" s="11" customFormat="1"/>
    <row r="1360" s="11" customFormat="1"/>
    <row r="1361" s="11" customFormat="1"/>
    <row r="1362" s="11" customFormat="1"/>
    <row r="1363" s="11" customFormat="1"/>
    <row r="1364" s="11" customFormat="1"/>
    <row r="1365" s="11" customFormat="1"/>
    <row r="1366" s="11" customFormat="1"/>
    <row r="1367" s="11" customFormat="1"/>
    <row r="1368" s="11" customFormat="1"/>
    <row r="1369" s="11" customFormat="1"/>
    <row r="1370" s="11" customFormat="1"/>
    <row r="1371" s="11" customFormat="1"/>
    <row r="1372" s="11" customFormat="1"/>
    <row r="1373" s="11" customFormat="1"/>
    <row r="1374" s="11" customFormat="1"/>
    <row r="1375" s="11" customFormat="1"/>
    <row r="1376" s="11" customFormat="1"/>
    <row r="1377" s="11" customFormat="1"/>
    <row r="1378" s="11" customFormat="1"/>
    <row r="1379" s="11" customFormat="1"/>
    <row r="1380" s="11" customFormat="1"/>
    <row r="1381" s="11" customFormat="1"/>
    <row r="1382" s="11" customFormat="1"/>
    <row r="1383" s="11" customFormat="1"/>
    <row r="1384" s="11" customFormat="1"/>
    <row r="1385" s="11" customFormat="1"/>
    <row r="1386" s="11" customFormat="1"/>
    <row r="1387" s="11" customFormat="1"/>
    <row r="1388" s="11" customFormat="1"/>
    <row r="1389" s="11" customFormat="1"/>
    <row r="1390" s="11" customFormat="1"/>
    <row r="1391" s="11" customFormat="1"/>
    <row r="1392" s="11" customFormat="1"/>
    <row r="1393" s="11" customFormat="1"/>
    <row r="1394" s="11" customFormat="1"/>
    <row r="1395" s="11" customFormat="1"/>
    <row r="1396" s="11" customFormat="1"/>
    <row r="1397" s="11" customFormat="1"/>
    <row r="1398" s="11" customFormat="1"/>
    <row r="1399" s="11" customFormat="1"/>
    <row r="1400" s="11" customFormat="1"/>
    <row r="1401" s="11" customFormat="1"/>
    <row r="1402" s="11" customFormat="1"/>
    <row r="1403" s="11" customFormat="1"/>
    <row r="1404" s="11" customFormat="1"/>
    <row r="1405" s="11" customFormat="1"/>
    <row r="1406" s="11" customFormat="1"/>
    <row r="1407" s="11" customFormat="1"/>
    <row r="1408" s="11" customFormat="1"/>
    <row r="1409" s="11" customFormat="1"/>
    <row r="1410" s="11" customFormat="1"/>
    <row r="1411" s="11" customFormat="1"/>
    <row r="1412" s="11" customFormat="1"/>
    <row r="1413" s="11" customFormat="1"/>
    <row r="1414" s="11" customFormat="1"/>
    <row r="1415" s="11" customFormat="1"/>
    <row r="1416" s="11" customFormat="1"/>
    <row r="1417" s="11" customFormat="1"/>
    <row r="1418" s="11" customFormat="1"/>
    <row r="1419" s="11" customFormat="1"/>
    <row r="1420" s="11" customFormat="1"/>
    <row r="1421" s="11" customFormat="1"/>
    <row r="1422" s="11" customFormat="1"/>
    <row r="1423" s="11" customFormat="1"/>
    <row r="1424" s="11" customFormat="1"/>
    <row r="1425" s="11" customFormat="1"/>
    <row r="1426" s="11" customFormat="1"/>
    <row r="1427" s="11" customFormat="1"/>
    <row r="1428" s="11" customFormat="1"/>
    <row r="1429" s="11" customFormat="1"/>
    <row r="1430" s="11" customFormat="1"/>
    <row r="1431" s="11" customFormat="1"/>
    <row r="1432" s="11" customFormat="1"/>
    <row r="1433" s="11" customFormat="1"/>
    <row r="1434" s="11" customFormat="1"/>
    <row r="1435" s="11" customFormat="1"/>
    <row r="1436" s="11" customFormat="1"/>
    <row r="1437" s="11" customFormat="1"/>
    <row r="1438" s="11" customFormat="1"/>
    <row r="1439" s="11" customFormat="1"/>
    <row r="1440" s="11" customFormat="1"/>
    <row r="1441" s="11" customFormat="1"/>
    <row r="1442" s="11" customFormat="1"/>
    <row r="1443" s="11" customFormat="1"/>
    <row r="1444" s="11" customFormat="1"/>
    <row r="1445" s="11" customFormat="1"/>
    <row r="1446" s="11" customFormat="1"/>
    <row r="1447" s="11" customFormat="1"/>
    <row r="1448" s="11" customFormat="1"/>
    <row r="1449" s="11" customFormat="1"/>
    <row r="1450" s="11" customFormat="1"/>
    <row r="1451" s="11" customFormat="1"/>
    <row r="1452" s="11" customFormat="1"/>
    <row r="1453" s="11" customFormat="1"/>
    <row r="1454" s="11" customFormat="1"/>
    <row r="1455" s="11" customFormat="1"/>
    <row r="1456" s="11" customFormat="1"/>
    <row r="1457" s="11" customFormat="1"/>
    <row r="1458" s="11" customFormat="1"/>
    <row r="1459" s="11" customFormat="1"/>
    <row r="1460" s="11" customFormat="1"/>
    <row r="1461" s="11" customFormat="1"/>
    <row r="1462" s="11" customFormat="1"/>
    <row r="1463" s="11" customFormat="1"/>
    <row r="1464" s="11" customFormat="1"/>
    <row r="1465" s="11" customFormat="1"/>
    <row r="1466" s="11" customFormat="1"/>
    <row r="1467" s="11" customFormat="1"/>
    <row r="1468" s="11" customFormat="1"/>
    <row r="1469" s="11" customFormat="1"/>
    <row r="1470" s="11" customFormat="1"/>
    <row r="1471" s="11" customFormat="1"/>
    <row r="1472" s="11" customFormat="1"/>
    <row r="1473" s="11" customFormat="1"/>
    <row r="1474" s="11" customFormat="1"/>
    <row r="1475" s="11" customFormat="1"/>
    <row r="1476" s="11" customFormat="1"/>
    <row r="1477" s="11" customFormat="1"/>
    <row r="1478" s="11" customFormat="1"/>
    <row r="1479" s="11" customFormat="1"/>
    <row r="1480" s="11" customFormat="1"/>
    <row r="1481" s="11" customFormat="1"/>
    <row r="1482" s="11" customFormat="1"/>
    <row r="1483" s="11" customFormat="1"/>
    <row r="1484" s="11" customFormat="1"/>
    <row r="1485" s="11" customFormat="1"/>
    <row r="1486" s="11" customFormat="1"/>
    <row r="1487" s="11" customFormat="1"/>
    <row r="1488" s="11" customFormat="1"/>
    <row r="1489" s="11" customFormat="1"/>
    <row r="1490" s="11" customFormat="1"/>
    <row r="1491" s="11" customFormat="1"/>
    <row r="1492" s="11" customFormat="1"/>
    <row r="1493" s="11" customFormat="1"/>
    <row r="1494" s="11" customFormat="1"/>
    <row r="1495" s="11" customFormat="1"/>
    <row r="1496" s="11" customFormat="1"/>
    <row r="1497" s="11" customFormat="1"/>
    <row r="1498" s="11" customFormat="1"/>
    <row r="1499" s="11" customFormat="1"/>
    <row r="1500" s="11" customFormat="1"/>
    <row r="1501" s="11" customFormat="1"/>
    <row r="1502" s="11" customFormat="1"/>
    <row r="1503" s="11" customFormat="1"/>
    <row r="1504" s="11" customFormat="1"/>
    <row r="1505" s="11" customFormat="1"/>
    <row r="1506" s="11" customFormat="1"/>
    <row r="1507" s="11" customFormat="1"/>
    <row r="1508" s="11" customFormat="1"/>
    <row r="1509" s="11" customFormat="1"/>
    <row r="1510" s="11" customFormat="1"/>
    <row r="1511" s="11" customFormat="1"/>
    <row r="1512" s="11" customFormat="1"/>
    <row r="1513" s="11" customFormat="1"/>
    <row r="1514" s="11" customFormat="1"/>
    <row r="1515" s="11" customFormat="1"/>
    <row r="1516" s="11" customFormat="1"/>
    <row r="1517" s="11" customFormat="1"/>
    <row r="1518" s="11" customFormat="1"/>
    <row r="1519" s="11" customFormat="1"/>
    <row r="1520" s="11" customFormat="1"/>
    <row r="1521" s="11" customFormat="1"/>
    <row r="1522" s="11" customFormat="1"/>
    <row r="1523" s="11" customFormat="1"/>
    <row r="1524" s="11" customFormat="1"/>
    <row r="1525" s="11" customFormat="1"/>
    <row r="1526" s="11" customFormat="1"/>
    <row r="1527" s="11" customFormat="1"/>
    <row r="1528" s="11" customFormat="1"/>
    <row r="1529" s="11" customFormat="1"/>
    <row r="1530" s="11" customFormat="1"/>
    <row r="1531" s="11" customFormat="1"/>
    <row r="1532" s="11" customFormat="1"/>
    <row r="1533" s="11" customFormat="1"/>
    <row r="1534" s="11" customFormat="1"/>
    <row r="1535" s="11" customFormat="1"/>
    <row r="1536" s="11" customFormat="1"/>
    <row r="1537" s="11" customFormat="1"/>
    <row r="1538" s="11" customFormat="1"/>
    <row r="1539" s="11" customFormat="1"/>
    <row r="1540" s="11" customFormat="1"/>
    <row r="1541" s="11" customFormat="1"/>
    <row r="1542" s="11" customFormat="1"/>
    <row r="1543" s="11" customFormat="1"/>
    <row r="1544" s="11" customFormat="1"/>
    <row r="1545" s="11" customFormat="1"/>
    <row r="1546" s="11" customFormat="1"/>
    <row r="1547" s="11" customFormat="1"/>
    <row r="1548" s="11" customFormat="1"/>
    <row r="1549" s="11" customFormat="1"/>
    <row r="1550" s="11" customFormat="1"/>
    <row r="1551" s="11" customFormat="1"/>
    <row r="1552" s="11" customFormat="1"/>
    <row r="1553" s="11" customFormat="1"/>
    <row r="1554" s="11" customFormat="1"/>
    <row r="1555" s="11" customFormat="1"/>
    <row r="1556" s="11" customFormat="1"/>
    <row r="1557" s="11" customFormat="1"/>
    <row r="1558" s="11" customFormat="1"/>
    <row r="1559" s="11" customFormat="1"/>
    <row r="1560" s="11" customFormat="1"/>
    <row r="1561" s="11" customFormat="1"/>
    <row r="1562" s="11" customFormat="1"/>
    <row r="1563" s="11" customFormat="1"/>
    <row r="1564" s="11" customFormat="1"/>
    <row r="1565" s="11" customFormat="1"/>
    <row r="1566" s="11" customFormat="1"/>
    <row r="1567" s="11" customFormat="1"/>
    <row r="1568" s="11" customFormat="1"/>
    <row r="1569" s="11" customFormat="1"/>
    <row r="1570" s="11" customFormat="1"/>
    <row r="1571" s="11" customFormat="1"/>
    <row r="1572" s="11" customFormat="1"/>
    <row r="1573" s="11" customFormat="1"/>
    <row r="1574" s="11" customFormat="1"/>
    <row r="1575" s="11" customFormat="1"/>
    <row r="1576" s="11" customFormat="1"/>
    <row r="1577" s="11" customFormat="1"/>
    <row r="1578" s="11" customFormat="1"/>
    <row r="1579" s="11" customFormat="1"/>
    <row r="1580" s="11" customFormat="1"/>
    <row r="1581" s="11" customFormat="1"/>
    <row r="1582" s="11" customFormat="1"/>
    <row r="1583" s="11" customFormat="1"/>
    <row r="1584" s="11" customFormat="1"/>
    <row r="1585" s="11" customFormat="1"/>
    <row r="1586" s="11" customFormat="1"/>
    <row r="1587" s="11" customFormat="1"/>
    <row r="1588" s="11" customFormat="1"/>
    <row r="1589" s="11" customFormat="1"/>
    <row r="1590" s="11" customFormat="1"/>
    <row r="1591" s="11" customFormat="1"/>
    <row r="1592" s="11" customFormat="1"/>
    <row r="1593" s="11" customFormat="1"/>
    <row r="1594" s="11" customFormat="1"/>
    <row r="1595" s="11" customFormat="1"/>
    <row r="1596" s="11" customFormat="1"/>
    <row r="1597" s="11" customFormat="1"/>
    <row r="1598" s="11" customFormat="1"/>
    <row r="1599" s="11" customFormat="1"/>
    <row r="1600" s="11" customFormat="1"/>
    <row r="1601" s="11" customFormat="1"/>
    <row r="1602" s="11" customFormat="1"/>
    <row r="1603" s="11" customFormat="1"/>
    <row r="1604" s="11" customFormat="1"/>
    <row r="1605" s="11" customFormat="1"/>
    <row r="1606" s="11" customFormat="1"/>
    <row r="1607" s="11" customFormat="1"/>
    <row r="1608" s="11" customFormat="1"/>
    <row r="1609" s="11" customFormat="1"/>
    <row r="1610" s="11" customFormat="1"/>
    <row r="1611" s="11" customFormat="1"/>
    <row r="1612" s="11" customFormat="1"/>
    <row r="1613" s="11" customFormat="1"/>
    <row r="1614" s="11" customFormat="1"/>
    <row r="1615" s="11" customFormat="1"/>
    <row r="1616" s="11" customFormat="1"/>
    <row r="1617" s="11" customFormat="1"/>
    <row r="1618" s="11" customFormat="1"/>
    <row r="1619" s="11" customFormat="1"/>
    <row r="1620" s="11" customFormat="1"/>
    <row r="1621" s="11" customFormat="1"/>
    <row r="1622" s="11" customFormat="1"/>
    <row r="1623" s="11" customFormat="1"/>
    <row r="1624" s="11" customFormat="1"/>
    <row r="1625" s="11" customFormat="1"/>
    <row r="1626" s="11" customFormat="1"/>
    <row r="1627" s="11" customFormat="1"/>
    <row r="1628" s="11" customFormat="1"/>
    <row r="1629" s="11" customFormat="1"/>
    <row r="1630" s="11" customFormat="1"/>
    <row r="1631" s="11" customFormat="1"/>
    <row r="1632" s="11" customFormat="1"/>
    <row r="1633" s="11" customFormat="1"/>
    <row r="1634" s="11" customFormat="1"/>
    <row r="1635" s="11" customFormat="1"/>
    <row r="1636" s="11" customFormat="1"/>
    <row r="1637" s="11" customFormat="1"/>
    <row r="1638" s="11" customFormat="1"/>
    <row r="1639" s="11" customFormat="1"/>
    <row r="1640" s="11" customFormat="1"/>
    <row r="1641" s="11" customFormat="1"/>
    <row r="1642" s="11" customFormat="1"/>
    <row r="1643" s="11" customFormat="1"/>
    <row r="1644" s="11" customFormat="1"/>
    <row r="1645" s="11" customFormat="1"/>
    <row r="1646" s="11" customFormat="1"/>
    <row r="1647" s="11" customFormat="1"/>
    <row r="1648" s="11" customFormat="1"/>
    <row r="1649" s="11" customFormat="1"/>
    <row r="1650" s="11" customFormat="1"/>
    <row r="1651" s="11" customFormat="1"/>
    <row r="1652" s="11" customFormat="1"/>
    <row r="1653" s="11" customFormat="1"/>
    <row r="1654" s="11" customFormat="1"/>
    <row r="1655" s="11" customFormat="1"/>
    <row r="1656" s="11" customFormat="1"/>
    <row r="1657" s="11" customFormat="1"/>
    <row r="1658" s="11" customFormat="1"/>
    <row r="1659" s="11" customFormat="1"/>
    <row r="1660" s="11" customFormat="1"/>
    <row r="1661" s="11" customFormat="1"/>
    <row r="1662" s="11" customFormat="1"/>
    <row r="1663" s="11" customFormat="1"/>
    <row r="1664" s="11" customFormat="1"/>
    <row r="1665" s="11" customFormat="1"/>
    <row r="1666" s="11" customFormat="1"/>
    <row r="1667" s="11" customFormat="1"/>
    <row r="1668" s="11" customFormat="1"/>
    <row r="1669" s="11" customFormat="1"/>
    <row r="1670" s="11" customFormat="1"/>
    <row r="1671" s="11" customFormat="1"/>
    <row r="1672" s="11" customFormat="1"/>
    <row r="1673" s="11" customFormat="1"/>
    <row r="1674" s="11" customFormat="1"/>
    <row r="1675" s="11" customFormat="1"/>
    <row r="1676" s="11" customFormat="1"/>
    <row r="1677" s="11" customFormat="1"/>
    <row r="1678" s="11" customFormat="1"/>
    <row r="1679" s="11" customFormat="1"/>
    <row r="1680" s="11" customFormat="1"/>
    <row r="1681" s="11" customFormat="1"/>
    <row r="1682" s="11" customFormat="1"/>
    <row r="1683" s="11" customFormat="1"/>
    <row r="1684" s="11" customFormat="1"/>
    <row r="1685" s="11" customFormat="1"/>
    <row r="1686" s="11" customFormat="1"/>
    <row r="1687" s="11" customFormat="1"/>
    <row r="1688" s="11" customFormat="1"/>
    <row r="1689" s="11" customFormat="1"/>
    <row r="1690" s="11" customFormat="1"/>
    <row r="1691" s="11" customFormat="1"/>
    <row r="1692" s="11" customFormat="1"/>
    <row r="1693" s="11" customFormat="1"/>
    <row r="1694" s="11" customFormat="1"/>
    <row r="1695" s="11" customFormat="1"/>
    <row r="1696" s="11" customFormat="1"/>
    <row r="1697" s="11" customFormat="1"/>
    <row r="1698" s="11" customFormat="1"/>
    <row r="1699" s="11" customFormat="1"/>
    <row r="1700" s="11" customFormat="1"/>
    <row r="1701" s="11" customFormat="1"/>
    <row r="1702" s="11" customFormat="1"/>
    <row r="1703" s="11" customFormat="1"/>
    <row r="1704" s="11" customFormat="1"/>
    <row r="1705" s="11" customFormat="1"/>
    <row r="1706" s="11" customFormat="1"/>
    <row r="1707" s="11" customFormat="1"/>
    <row r="1708" s="11" customFormat="1"/>
    <row r="1709" s="11" customFormat="1"/>
    <row r="1710" s="11" customFormat="1"/>
    <row r="1711" s="11" customFormat="1"/>
    <row r="1712" s="11" customFormat="1"/>
    <row r="1713" s="11" customFormat="1"/>
    <row r="1714" s="11" customFormat="1"/>
    <row r="1715" s="11" customFormat="1"/>
    <row r="1716" s="11" customFormat="1"/>
    <row r="1717" s="11" customFormat="1"/>
    <row r="1718" s="11" customFormat="1"/>
    <row r="1719" s="11" customFormat="1"/>
    <row r="1720" s="11" customFormat="1"/>
    <row r="1721" s="11" customFormat="1"/>
    <row r="1722" s="11" customFormat="1"/>
    <row r="1723" s="11" customFormat="1"/>
    <row r="1724" s="11" customFormat="1"/>
    <row r="1725" s="11" customFormat="1"/>
    <row r="1726" s="11" customFormat="1"/>
    <row r="1727" s="11" customFormat="1"/>
    <row r="1728" s="11" customFormat="1"/>
    <row r="1729" s="11" customFormat="1"/>
    <row r="1730" s="11" customFormat="1"/>
    <row r="1731" s="11" customFormat="1"/>
    <row r="1732" s="11" customFormat="1"/>
    <row r="1733" s="11" customFormat="1"/>
    <row r="1734" s="11" customFormat="1"/>
    <row r="1735" s="11" customFormat="1"/>
    <row r="1736" s="11" customFormat="1"/>
    <row r="1737" s="11" customFormat="1"/>
    <row r="1738" s="11" customFormat="1"/>
    <row r="1739" s="11" customFormat="1"/>
    <row r="1740" s="11" customFormat="1"/>
    <row r="1741" s="11" customFormat="1"/>
    <row r="1742" s="11" customFormat="1"/>
    <row r="1743" s="11" customFormat="1"/>
    <row r="1744" s="11" customFormat="1"/>
    <row r="1745" s="11" customFormat="1"/>
    <row r="1746" s="11" customFormat="1"/>
    <row r="1747" s="11" customFormat="1"/>
    <row r="1748" s="11" customFormat="1"/>
    <row r="1749" s="11" customFormat="1"/>
    <row r="1750" s="11" customFormat="1"/>
    <row r="1751" s="11" customFormat="1"/>
    <row r="1752" s="11" customFormat="1"/>
    <row r="1753" s="11" customFormat="1"/>
    <row r="1754" s="11" customFormat="1"/>
    <row r="1755" s="11" customFormat="1"/>
    <row r="1756" s="11" customFormat="1"/>
    <row r="1757" s="11" customFormat="1"/>
    <row r="1758" s="11" customFormat="1"/>
    <row r="1759" s="11" customFormat="1"/>
    <row r="1760" s="11" customFormat="1"/>
    <row r="1761" s="11" customFormat="1"/>
    <row r="1762" s="11" customFormat="1"/>
    <row r="1763" s="11" customFormat="1"/>
    <row r="1764" s="11" customFormat="1"/>
    <row r="1765" s="11" customFormat="1"/>
    <row r="1766" s="11" customFormat="1"/>
    <row r="1767" s="11" customFormat="1"/>
    <row r="1768" s="11" customFormat="1"/>
    <row r="1769" s="11" customFormat="1"/>
    <row r="1770" s="11" customFormat="1"/>
    <row r="1771" s="11" customFormat="1"/>
    <row r="1772" s="11" customFormat="1"/>
    <row r="1773" s="11" customFormat="1"/>
    <row r="1774" s="11" customFormat="1"/>
    <row r="1775" s="11" customFormat="1"/>
    <row r="1776" s="11" customFormat="1"/>
    <row r="1777" s="11" customFormat="1"/>
    <row r="1778" s="11" customFormat="1"/>
    <row r="1779" s="11" customFormat="1"/>
    <row r="1780" s="11" customFormat="1"/>
    <row r="1781" s="11" customFormat="1"/>
    <row r="1782" s="11" customFormat="1"/>
    <row r="1783" s="11" customFormat="1"/>
    <row r="1784" s="11" customFormat="1"/>
    <row r="1785" s="11" customFormat="1"/>
    <row r="1786" s="11" customFormat="1"/>
    <row r="1787" s="11" customFormat="1"/>
    <row r="1788" s="11" customFormat="1"/>
    <row r="1789" s="11" customFormat="1"/>
    <row r="1790" s="11" customFormat="1"/>
    <row r="1791" s="11" customFormat="1"/>
    <row r="1792" s="11" customFormat="1"/>
    <row r="1793" s="11" customFormat="1"/>
    <row r="1794" s="11" customFormat="1"/>
    <row r="1795" s="11" customFormat="1"/>
    <row r="1796" s="11" customFormat="1"/>
    <row r="1797" s="11" customFormat="1"/>
    <row r="1798" s="11" customFormat="1"/>
    <row r="1799" s="11" customFormat="1"/>
    <row r="1800" s="11" customFormat="1"/>
    <row r="1801" s="11" customFormat="1"/>
    <row r="1802" s="11" customFormat="1"/>
    <row r="1803" s="11" customFormat="1"/>
    <row r="1804" s="11" customFormat="1"/>
    <row r="1805" s="11" customFormat="1"/>
    <row r="1806" s="11" customFormat="1"/>
    <row r="1807" s="11" customFormat="1"/>
    <row r="1808" s="11" customFormat="1"/>
    <row r="1809" s="11" customFormat="1"/>
    <row r="1810" s="11" customFormat="1"/>
    <row r="1811" s="11" customFormat="1"/>
    <row r="1812" s="11" customFormat="1"/>
    <row r="1813" s="11" customFormat="1"/>
    <row r="1814" s="11" customFormat="1"/>
    <row r="1815" s="11" customFormat="1"/>
    <row r="1816" s="11" customFormat="1"/>
    <row r="1817" s="11" customFormat="1"/>
    <row r="1818" s="11" customFormat="1"/>
    <row r="1819" s="11" customFormat="1"/>
    <row r="1820" s="11" customFormat="1"/>
    <row r="1821" s="11" customFormat="1"/>
    <row r="1822" s="11" customFormat="1"/>
    <row r="1823" s="11" customFormat="1"/>
    <row r="1824" s="11" customFormat="1"/>
    <row r="1825" s="11" customFormat="1"/>
    <row r="1826" s="11" customFormat="1"/>
    <row r="1827" s="11" customFormat="1"/>
    <row r="1828" s="11" customFormat="1"/>
    <row r="1829" s="11" customFormat="1"/>
    <row r="1830" s="11" customFormat="1"/>
    <row r="1831" s="11" customFormat="1"/>
    <row r="1832" s="11" customFormat="1"/>
    <row r="1833" s="11" customFormat="1"/>
    <row r="1834" s="11" customFormat="1"/>
    <row r="1835" s="11" customFormat="1"/>
    <row r="1836" s="11" customFormat="1"/>
    <row r="1837" s="11" customFormat="1"/>
    <row r="1838" s="11" customFormat="1"/>
    <row r="1839" s="11" customFormat="1"/>
    <row r="1840" s="11" customFormat="1"/>
    <row r="1841" s="11" customFormat="1"/>
    <row r="1842" s="11" customFormat="1"/>
    <row r="1843" s="11" customFormat="1"/>
    <row r="1844" s="11" customFormat="1"/>
    <row r="1845" s="11" customFormat="1"/>
    <row r="1846" s="11" customFormat="1"/>
    <row r="1847" s="11" customFormat="1"/>
    <row r="1848" s="11" customFormat="1"/>
    <row r="1849" s="11" customFormat="1"/>
    <row r="1850" s="11" customFormat="1"/>
    <row r="1851" s="11" customFormat="1"/>
    <row r="1852" s="11" customFormat="1"/>
    <row r="1853" s="11" customFormat="1"/>
    <row r="1854" s="11" customFormat="1"/>
    <row r="1855" s="11" customFormat="1"/>
    <row r="1856" s="11" customFormat="1"/>
    <row r="1857" s="11" customFormat="1"/>
    <row r="1858" s="11" customFormat="1"/>
    <row r="1859" s="11" customFormat="1"/>
    <row r="1860" s="11" customFormat="1"/>
    <row r="1861" s="11" customFormat="1"/>
    <row r="1862" s="11" customFormat="1"/>
    <row r="1863" s="11" customFormat="1"/>
    <row r="1864" s="11" customFormat="1"/>
    <row r="1865" s="11" customFormat="1"/>
    <row r="1866" s="11" customFormat="1"/>
    <row r="1867" s="11" customFormat="1"/>
    <row r="1868" s="11" customFormat="1"/>
    <row r="1869" s="11" customFormat="1"/>
    <row r="1870" s="11" customFormat="1"/>
    <row r="1871" s="11" customFormat="1"/>
    <row r="1872" s="11" customFormat="1"/>
    <row r="1873" s="11" customFormat="1"/>
    <row r="1874" s="11" customFormat="1"/>
    <row r="1875" s="11" customFormat="1"/>
    <row r="1876" s="11" customFormat="1"/>
    <row r="1877" s="11" customFormat="1"/>
    <row r="1878" s="11" customFormat="1"/>
    <row r="1879" s="11" customFormat="1"/>
    <row r="1880" s="11" customFormat="1"/>
    <row r="1881" s="11" customFormat="1"/>
    <row r="1882" s="11" customFormat="1"/>
    <row r="1883" s="11" customFormat="1"/>
    <row r="1884" s="11" customFormat="1"/>
    <row r="1885" s="11" customFormat="1"/>
    <row r="1886" s="11" customFormat="1"/>
    <row r="1887" s="11" customFormat="1"/>
    <row r="1888" s="11" customFormat="1"/>
    <row r="1889" s="11" customFormat="1"/>
    <row r="1890" s="11" customFormat="1"/>
    <row r="1891" s="11" customFormat="1"/>
    <row r="1892" s="11" customFormat="1"/>
    <row r="1893" s="11" customFormat="1"/>
    <row r="1894" s="11" customFormat="1"/>
    <row r="1895" s="11" customFormat="1"/>
    <row r="1896" s="11" customFormat="1"/>
    <row r="1897" s="11" customFormat="1"/>
    <row r="1898" s="11" customFormat="1"/>
    <row r="1899" s="11" customFormat="1"/>
    <row r="1900" s="11" customFormat="1"/>
    <row r="1901" s="11" customFormat="1"/>
    <row r="1902" s="11" customFormat="1"/>
    <row r="1903" s="11" customFormat="1"/>
    <row r="1904" s="11" customFormat="1"/>
    <row r="1905" s="11" customFormat="1"/>
    <row r="1906" s="11" customFormat="1"/>
    <row r="1907" s="11" customFormat="1"/>
    <row r="1908" s="11" customFormat="1"/>
    <row r="1909" s="11" customFormat="1"/>
    <row r="1910" s="11" customFormat="1"/>
    <row r="1911" s="11" customFormat="1"/>
    <row r="1912" s="11" customFormat="1"/>
    <row r="1913" s="11" customFormat="1"/>
    <row r="1914" s="11" customFormat="1"/>
    <row r="1915" s="11" customFormat="1"/>
    <row r="1916" s="11" customFormat="1"/>
    <row r="1917" s="11" customFormat="1"/>
    <row r="1918" s="11" customFormat="1"/>
    <row r="1919" s="11" customFormat="1"/>
    <row r="1920" s="11" customFormat="1"/>
    <row r="1921" s="11" customFormat="1"/>
    <row r="1922" s="11" customFormat="1"/>
    <row r="1923" s="11" customFormat="1"/>
    <row r="1924" s="11" customFormat="1"/>
    <row r="1925" s="11" customFormat="1"/>
    <row r="1926" s="11" customFormat="1"/>
    <row r="1927" s="11" customFormat="1"/>
    <row r="1928" s="11" customFormat="1"/>
    <row r="1929" s="11" customFormat="1"/>
    <row r="1930" s="11" customFormat="1"/>
    <row r="1931" s="11" customFormat="1"/>
    <row r="1932" s="11" customFormat="1"/>
    <row r="1933" s="11" customFormat="1"/>
    <row r="1934" s="11" customFormat="1"/>
    <row r="1935" s="11" customFormat="1"/>
    <row r="1936" s="11" customFormat="1"/>
    <row r="1937" s="11" customFormat="1"/>
    <row r="1938" s="11" customFormat="1"/>
    <row r="1939" s="11" customFormat="1"/>
    <row r="1940" s="11" customFormat="1"/>
    <row r="1941" s="11" customFormat="1"/>
    <row r="1942" s="11" customFormat="1"/>
    <row r="1943" s="11" customFormat="1"/>
    <row r="1944" s="11" customFormat="1"/>
    <row r="1945" s="11" customFormat="1"/>
    <row r="1946" s="11" customFormat="1"/>
    <row r="1947" s="11" customFormat="1"/>
    <row r="1948" s="11" customFormat="1"/>
    <row r="1949" s="11" customFormat="1"/>
    <row r="1950" s="11" customFormat="1"/>
    <row r="1951" s="11" customFormat="1"/>
    <row r="1952" s="11" customFormat="1"/>
    <row r="1953" s="11" customFormat="1"/>
    <row r="1954" s="11" customFormat="1"/>
    <row r="1955" s="11" customFormat="1"/>
    <row r="1956" s="11" customFormat="1"/>
    <row r="1957" s="11" customFormat="1"/>
    <row r="1958" s="11" customFormat="1"/>
    <row r="1959" s="11" customFormat="1"/>
    <row r="1960" s="11" customFormat="1"/>
    <row r="1961" s="11" customFormat="1"/>
    <row r="1962" s="11" customFormat="1"/>
    <row r="1963" s="11" customFormat="1"/>
    <row r="1964" s="11" customFormat="1"/>
    <row r="1965" s="11" customFormat="1"/>
    <row r="1966" s="11" customFormat="1"/>
    <row r="1967" s="11" customFormat="1"/>
    <row r="1968" s="11" customFormat="1"/>
    <row r="1969" s="11" customFormat="1"/>
    <row r="1970" s="11" customFormat="1"/>
    <row r="1971" s="11" customFormat="1"/>
    <row r="1972" s="11" customFormat="1"/>
    <row r="1973" s="11" customFormat="1"/>
    <row r="1974" s="11" customFormat="1"/>
    <row r="1975" s="11" customFormat="1"/>
    <row r="1976" s="11" customFormat="1"/>
    <row r="1977" s="11" customFormat="1"/>
    <row r="1978" s="11" customFormat="1"/>
    <row r="1979" s="11" customFormat="1"/>
    <row r="1980" s="11" customFormat="1"/>
    <row r="1981" s="11" customFormat="1"/>
    <row r="1982" s="11" customFormat="1"/>
    <row r="1983" s="11" customFormat="1"/>
    <row r="1984" s="11" customFormat="1"/>
    <row r="1985" s="11" customFormat="1"/>
    <row r="1986" s="11" customFormat="1"/>
    <row r="1987" s="11" customFormat="1"/>
    <row r="1988" s="11" customFormat="1"/>
    <row r="1989" s="11" customFormat="1"/>
    <row r="1990" s="11" customFormat="1"/>
    <row r="1991" s="11" customFormat="1"/>
    <row r="1992" s="11" customFormat="1"/>
    <row r="1993" s="11" customFormat="1"/>
    <row r="1994" s="11" customFormat="1"/>
    <row r="1995" s="11" customFormat="1"/>
    <row r="1996" s="11" customFormat="1"/>
    <row r="1997" s="11" customFormat="1"/>
    <row r="1998" s="11" customFormat="1"/>
    <row r="1999" s="11" customFormat="1"/>
    <row r="2000" s="11" customFormat="1"/>
    <row r="2001" s="11" customFormat="1"/>
    <row r="2002" s="11" customFormat="1"/>
    <row r="2003" s="11" customFormat="1"/>
    <row r="2004" s="11" customFormat="1"/>
    <row r="2005" s="11" customFormat="1"/>
    <row r="2006" s="11" customFormat="1"/>
    <row r="2007" s="11" customFormat="1"/>
    <row r="2008" s="11" customFormat="1"/>
    <row r="2009" s="11" customFormat="1"/>
    <row r="2010" s="11" customFormat="1"/>
    <row r="2011" s="11" customFormat="1"/>
    <row r="2012" s="11" customFormat="1"/>
    <row r="2013" s="11" customFormat="1"/>
    <row r="2014" s="11" customFormat="1"/>
    <row r="2015" s="11" customFormat="1"/>
    <row r="2016" s="11" customFormat="1"/>
    <row r="2017" s="11" customFormat="1"/>
    <row r="2018" s="11" customFormat="1"/>
    <row r="2019" s="11" customFormat="1"/>
    <row r="2020" s="11" customFormat="1"/>
    <row r="2021" s="11" customFormat="1"/>
    <row r="2022" s="11" customFormat="1"/>
    <row r="2023" s="11" customFormat="1"/>
    <row r="2024" s="11" customFormat="1"/>
    <row r="2025" s="11" customFormat="1"/>
    <row r="2026" s="11" customFormat="1"/>
    <row r="2027" s="11" customFormat="1"/>
    <row r="2028" s="11" customFormat="1"/>
    <row r="2029" s="11" customFormat="1"/>
    <row r="2030" s="11" customFormat="1"/>
    <row r="2031" s="11" customFormat="1"/>
    <row r="2032" s="11" customFormat="1"/>
    <row r="2033" s="11" customFormat="1"/>
    <row r="2034" s="11" customFormat="1"/>
    <row r="2035" s="11" customFormat="1"/>
    <row r="2036" s="11" customFormat="1"/>
    <row r="2037" s="11" customFormat="1"/>
    <row r="2038" s="11" customFormat="1"/>
    <row r="2039" s="11" customFormat="1"/>
    <row r="2040" s="11" customFormat="1"/>
    <row r="2041" s="11" customFormat="1"/>
    <row r="2042" s="11" customFormat="1"/>
    <row r="2043" s="11" customFormat="1"/>
    <row r="2044" s="11" customFormat="1"/>
    <row r="2045" s="11" customFormat="1"/>
    <row r="2046" s="11" customFormat="1"/>
    <row r="2047" s="11" customFormat="1"/>
    <row r="2048" s="11" customFormat="1"/>
    <row r="2049" s="11" customFormat="1"/>
    <row r="2050" s="11" customFormat="1"/>
    <row r="2051" s="11" customFormat="1"/>
    <row r="2052" s="11" customFormat="1"/>
    <row r="2053" s="11" customFormat="1"/>
    <row r="2054" s="11" customFormat="1"/>
    <row r="2055" s="11" customFormat="1"/>
    <row r="2056" s="11" customFormat="1"/>
    <row r="2057" s="11" customFormat="1"/>
    <row r="2058" s="11" customFormat="1"/>
    <row r="2059" s="11" customFormat="1"/>
    <row r="2060" s="11" customFormat="1"/>
    <row r="2061" s="11" customFormat="1"/>
    <row r="2062" s="11" customFormat="1"/>
    <row r="2063" s="11" customFormat="1"/>
    <row r="2064" s="11" customFormat="1"/>
    <row r="2065" s="11" customFormat="1"/>
    <row r="2066" s="11" customFormat="1"/>
    <row r="2067" s="11" customFormat="1"/>
    <row r="2068" s="11" customFormat="1"/>
    <row r="2069" s="11" customFormat="1"/>
    <row r="2070" s="11" customFormat="1"/>
    <row r="2071" s="11" customFormat="1"/>
    <row r="2072" s="11" customFormat="1"/>
    <row r="2073" s="11" customFormat="1"/>
    <row r="2074" s="11" customFormat="1"/>
    <row r="2075" s="11" customFormat="1"/>
    <row r="2076" s="11" customFormat="1"/>
    <row r="2077" s="11" customFormat="1"/>
    <row r="2078" s="11" customFormat="1"/>
    <row r="2079" s="11" customFormat="1"/>
    <row r="2080" s="11" customFormat="1"/>
    <row r="2081" s="11" customFormat="1"/>
    <row r="2082" s="11" customFormat="1"/>
    <row r="2083" s="11" customFormat="1"/>
    <row r="2084" s="11" customFormat="1"/>
    <row r="2085" s="11" customFormat="1"/>
    <row r="2086" s="11" customFormat="1"/>
    <row r="2087" s="11" customFormat="1"/>
    <row r="2088" s="11" customFormat="1"/>
    <row r="2089" s="11" customFormat="1"/>
    <row r="2090" s="11" customFormat="1"/>
    <row r="2091" s="11" customFormat="1"/>
    <row r="2092" s="11" customFormat="1"/>
    <row r="2093" s="11" customFormat="1"/>
    <row r="2094" s="11" customFormat="1"/>
    <row r="2095" s="11" customFormat="1"/>
    <row r="2096" s="11" customFormat="1"/>
    <row r="2097" s="11" customFormat="1"/>
    <row r="2098" s="11" customFormat="1"/>
    <row r="2099" s="11" customFormat="1"/>
    <row r="2100" s="11" customFormat="1"/>
    <row r="2101" s="11" customFormat="1"/>
    <row r="2102" s="11" customFormat="1"/>
    <row r="2103" s="11" customFormat="1"/>
    <row r="2104" s="11" customFormat="1"/>
    <row r="2105" s="11" customFormat="1"/>
    <row r="2106" s="11" customFormat="1"/>
    <row r="2107" s="11" customFormat="1"/>
    <row r="2108" s="11" customFormat="1"/>
    <row r="2109" s="11" customFormat="1"/>
    <row r="2110" s="11" customFormat="1"/>
    <row r="2111" s="11" customFormat="1"/>
    <row r="2112" s="11" customFormat="1"/>
    <row r="2113" s="11" customFormat="1"/>
    <row r="2114" s="11" customFormat="1"/>
    <row r="2115" s="11" customFormat="1"/>
    <row r="2116" s="11" customFormat="1"/>
    <row r="2117" s="11" customFormat="1"/>
    <row r="2118" s="11" customFormat="1"/>
    <row r="2119" s="11" customFormat="1"/>
    <row r="2120" s="11" customFormat="1"/>
    <row r="2121" s="11" customFormat="1"/>
    <row r="2122" s="11" customFormat="1"/>
    <row r="2123" s="11" customFormat="1"/>
    <row r="2124" s="11" customFormat="1"/>
    <row r="2125" s="11" customFormat="1"/>
    <row r="2126" s="11" customFormat="1"/>
    <row r="2127" s="11" customFormat="1"/>
    <row r="2128" s="11" customFormat="1"/>
    <row r="2129" s="11" customFormat="1"/>
    <row r="2130" s="11" customFormat="1"/>
    <row r="2131" s="11" customFormat="1"/>
    <row r="2132" s="11" customFormat="1"/>
    <row r="2133" s="11" customFormat="1"/>
    <row r="2134" s="11" customFormat="1"/>
    <row r="2135" s="11" customFormat="1"/>
    <row r="2136" s="11" customFormat="1"/>
    <row r="2137" s="11" customFormat="1"/>
    <row r="2138" s="11" customFormat="1"/>
    <row r="2139" s="11" customFormat="1"/>
    <row r="2140" s="11" customFormat="1"/>
    <row r="2141" s="11" customFormat="1"/>
    <row r="2142" s="11" customFormat="1"/>
    <row r="2143" s="11" customFormat="1"/>
    <row r="2144" s="11" customFormat="1"/>
    <row r="2145" s="11" customFormat="1"/>
    <row r="2146" s="11" customFormat="1"/>
    <row r="2147" s="11" customFormat="1"/>
    <row r="2148" s="11" customFormat="1"/>
    <row r="2149" s="11" customFormat="1"/>
    <row r="2150" s="11" customFormat="1"/>
    <row r="2151" s="11" customFormat="1"/>
    <row r="2152" s="11" customFormat="1"/>
    <row r="2153" s="11" customFormat="1"/>
    <row r="2154" s="11" customFormat="1"/>
    <row r="2155" s="11" customFormat="1"/>
    <row r="2156" s="11" customFormat="1"/>
    <row r="2157" s="11" customFormat="1"/>
    <row r="2158" s="11" customFormat="1"/>
    <row r="2159" s="11" customFormat="1"/>
    <row r="2160" s="11" customFormat="1"/>
    <row r="2161" s="11" customFormat="1"/>
    <row r="2162" s="11" customFormat="1"/>
    <row r="2163" s="11" customFormat="1"/>
    <row r="2164" s="11" customFormat="1"/>
    <row r="2165" s="11" customFormat="1"/>
    <row r="2166" s="11" customFormat="1"/>
    <row r="2167" s="11" customFormat="1"/>
    <row r="2168" s="11" customFormat="1"/>
    <row r="2169" s="11" customFormat="1"/>
    <row r="2170" s="11" customFormat="1"/>
    <row r="2171" s="11" customFormat="1"/>
    <row r="2172" s="11" customFormat="1"/>
    <row r="2173" s="11" customFormat="1"/>
    <row r="2174" s="11" customFormat="1"/>
    <row r="2175" s="11" customFormat="1"/>
    <row r="2176" s="11" customFormat="1"/>
    <row r="2177" s="11" customFormat="1"/>
    <row r="2178" s="11" customFormat="1"/>
    <row r="2179" s="11" customFormat="1"/>
    <row r="2180" s="11" customFormat="1"/>
    <row r="2181" s="11" customFormat="1"/>
    <row r="2182" s="11" customFormat="1"/>
    <row r="2183" s="11" customFormat="1"/>
    <row r="2184" s="11" customFormat="1"/>
    <row r="2185" s="11" customFormat="1"/>
    <row r="2186" s="11" customFormat="1"/>
    <row r="2187" s="11" customFormat="1"/>
    <row r="2188" s="11" customFormat="1"/>
    <row r="2189" s="11" customFormat="1"/>
    <row r="2190" s="11" customFormat="1"/>
    <row r="2191" s="11" customFormat="1"/>
    <row r="2192" s="11" customFormat="1"/>
    <row r="2193" s="11" customFormat="1"/>
    <row r="2194" s="11" customFormat="1"/>
    <row r="2195" s="11" customFormat="1"/>
    <row r="2196" s="11" customFormat="1"/>
    <row r="2197" s="11" customFormat="1"/>
    <row r="2198" s="11" customFormat="1"/>
    <row r="2199" s="11" customFormat="1"/>
    <row r="2200" s="11" customFormat="1"/>
    <row r="2201" s="11" customFormat="1"/>
    <row r="2202" s="11" customFormat="1"/>
    <row r="2203" s="11" customFormat="1"/>
    <row r="2204" s="11" customFormat="1"/>
    <row r="2205" s="11" customFormat="1"/>
    <row r="2206" s="11" customFormat="1"/>
    <row r="2207" s="11" customFormat="1"/>
    <row r="2208" s="11" customFormat="1"/>
    <row r="2209" s="11" customFormat="1"/>
    <row r="2210" s="11" customFormat="1"/>
    <row r="2211" s="11" customFormat="1"/>
    <row r="2212" s="11" customFormat="1"/>
    <row r="2213" s="11" customFormat="1"/>
    <row r="2214" s="11" customFormat="1"/>
    <row r="2215" s="11" customFormat="1"/>
    <row r="2216" s="11" customFormat="1"/>
    <row r="2217" s="11" customFormat="1"/>
    <row r="2218" s="11" customFormat="1"/>
    <row r="2219" s="11" customFormat="1"/>
    <row r="2220" s="11" customFormat="1"/>
    <row r="2221" s="11" customFormat="1"/>
    <row r="2222" s="11" customFormat="1"/>
    <row r="2223" s="11" customFormat="1"/>
    <row r="2224" s="11" customFormat="1"/>
    <row r="2225" s="11" customFormat="1"/>
    <row r="2226" s="11" customFormat="1"/>
    <row r="2227" s="11" customFormat="1"/>
    <row r="2228" s="11" customFormat="1"/>
    <row r="2229" s="11" customFormat="1"/>
    <row r="2230" s="11" customFormat="1"/>
    <row r="2231" s="11" customFormat="1"/>
    <row r="2232" s="11" customFormat="1"/>
    <row r="2233" s="11" customFormat="1"/>
    <row r="2234" s="11" customFormat="1"/>
    <row r="2235" s="11" customFormat="1"/>
    <row r="2236" s="11" customFormat="1"/>
    <row r="2237" s="11" customFormat="1"/>
    <row r="2238" s="11" customFormat="1"/>
    <row r="2239" s="11" customFormat="1"/>
    <row r="2240" s="11" customFormat="1"/>
    <row r="2241" s="11" customFormat="1"/>
    <row r="2242" s="11" customFormat="1"/>
    <row r="2243" s="11" customFormat="1"/>
    <row r="2244" s="11" customFormat="1"/>
    <row r="2245" s="11" customFormat="1"/>
    <row r="2246" s="11" customFormat="1"/>
    <row r="2247" s="11" customFormat="1"/>
    <row r="2248" s="11" customFormat="1"/>
    <row r="2249" s="11" customFormat="1"/>
    <row r="2250" s="11" customFormat="1"/>
    <row r="2251" s="11" customFormat="1"/>
    <row r="2252" s="11" customFormat="1"/>
    <row r="2253" s="11" customFormat="1"/>
    <row r="2254" s="11" customFormat="1"/>
    <row r="2255" s="11" customFormat="1"/>
    <row r="2256" s="11" customFormat="1"/>
    <row r="2257" s="11" customFormat="1"/>
    <row r="2258" s="11" customFormat="1"/>
    <row r="2259" s="11" customFormat="1"/>
    <row r="2260" s="11" customFormat="1"/>
    <row r="2261" s="11" customFormat="1"/>
    <row r="2262" s="11" customFormat="1"/>
    <row r="2263" s="11" customFormat="1"/>
    <row r="2264" s="11" customFormat="1"/>
    <row r="2265" s="11" customFormat="1"/>
    <row r="2266" s="11" customFormat="1"/>
    <row r="2267" s="11" customFormat="1"/>
    <row r="2268" s="11" customFormat="1"/>
    <row r="2269" s="11" customFormat="1"/>
    <row r="2270" s="11" customFormat="1"/>
    <row r="2271" s="11" customFormat="1"/>
    <row r="2272" s="11" customFormat="1"/>
    <row r="2273" s="11" customFormat="1"/>
    <row r="2274" s="11" customFormat="1"/>
    <row r="2275" s="11" customFormat="1"/>
    <row r="2276" s="11" customFormat="1"/>
    <row r="2277" s="11" customFormat="1"/>
    <row r="2278" s="11" customFormat="1"/>
    <row r="2279" s="11" customFormat="1"/>
    <row r="2280" s="11" customFormat="1"/>
    <row r="2281" s="11" customFormat="1"/>
    <row r="2282" s="11" customFormat="1"/>
    <row r="2283" s="11" customFormat="1"/>
    <row r="2284" s="11" customFormat="1"/>
    <row r="2285" s="11" customFormat="1"/>
    <row r="2286" s="11" customFormat="1"/>
    <row r="2287" s="11" customFormat="1"/>
    <row r="2288" s="11" customFormat="1"/>
    <row r="2289" s="11" customFormat="1"/>
    <row r="2290" s="11" customFormat="1"/>
    <row r="2291" s="11" customFormat="1"/>
    <row r="2292" s="11" customFormat="1"/>
    <row r="2293" s="11" customFormat="1"/>
    <row r="2294" s="11" customFormat="1"/>
    <row r="2295" s="11" customFormat="1"/>
    <row r="2296" s="11" customFormat="1"/>
    <row r="2297" s="11" customFormat="1"/>
    <row r="2298" s="11" customFormat="1"/>
    <row r="2299" s="11" customFormat="1"/>
    <row r="2300" s="11" customFormat="1"/>
    <row r="2301" s="11" customFormat="1"/>
    <row r="2302" s="11" customFormat="1"/>
    <row r="2303" s="11" customFormat="1"/>
    <row r="2304" s="11" customFormat="1"/>
    <row r="2305" s="11" customFormat="1"/>
    <row r="2306" s="11" customFormat="1"/>
    <row r="2307" s="11" customFormat="1"/>
    <row r="2308" s="11" customFormat="1"/>
    <row r="2309" s="11" customFormat="1"/>
    <row r="2310" s="11" customFormat="1"/>
    <row r="2311" s="11" customFormat="1"/>
    <row r="2312" s="11" customFormat="1"/>
    <row r="2313" s="11" customFormat="1"/>
    <row r="2314" s="11" customFormat="1"/>
    <row r="2315" s="11" customFormat="1"/>
    <row r="2316" s="11" customFormat="1"/>
    <row r="2317" s="11" customFormat="1"/>
    <row r="2318" s="11" customFormat="1"/>
    <row r="2319" s="11" customFormat="1"/>
    <row r="2320" s="11" customFormat="1"/>
    <row r="2321" s="11" customFormat="1"/>
    <row r="2322" s="11" customFormat="1"/>
    <row r="2323" s="11" customFormat="1"/>
    <row r="2324" s="11" customFormat="1"/>
    <row r="2325" s="11" customFormat="1"/>
    <row r="2326" s="11" customFormat="1"/>
    <row r="2327" s="11" customFormat="1"/>
    <row r="2328" s="11" customFormat="1"/>
    <row r="2329" s="11" customFormat="1"/>
    <row r="2330" s="11" customFormat="1"/>
    <row r="2331" s="11" customFormat="1"/>
    <row r="2332" s="11" customFormat="1"/>
    <row r="2333" s="11" customFormat="1"/>
    <row r="2334" s="11" customFormat="1"/>
    <row r="2335" s="11" customFormat="1"/>
    <row r="2336" s="11" customFormat="1"/>
    <row r="2337" s="11" customFormat="1"/>
    <row r="2338" s="11" customFormat="1"/>
    <row r="2339" s="11" customFormat="1"/>
    <row r="2340" s="11" customFormat="1"/>
    <row r="2341" s="11" customFormat="1"/>
    <row r="2342" s="11" customFormat="1"/>
    <row r="2343" s="11" customFormat="1"/>
    <row r="2344" s="11" customFormat="1"/>
    <row r="2345" s="11" customFormat="1"/>
    <row r="2346" s="11" customFormat="1"/>
    <row r="2347" s="11" customFormat="1"/>
    <row r="2348" s="11" customFormat="1"/>
    <row r="2349" s="11" customFormat="1"/>
    <row r="2350" s="11" customFormat="1"/>
    <row r="2351" s="11" customFormat="1"/>
    <row r="2352" s="11" customFormat="1"/>
    <row r="2353" s="11" customFormat="1"/>
    <row r="2354" s="11" customFormat="1"/>
    <row r="2355" s="11" customFormat="1"/>
    <row r="2356" s="11" customFormat="1"/>
    <row r="2357" s="11" customFormat="1"/>
    <row r="2358" s="11" customFormat="1"/>
    <row r="2359" s="11" customFormat="1"/>
    <row r="2360" s="11" customFormat="1"/>
    <row r="2361" s="11" customFormat="1"/>
    <row r="2362" s="11" customFormat="1"/>
    <row r="2363" s="11" customFormat="1"/>
    <row r="2364" s="11" customFormat="1"/>
    <row r="2365" s="11" customFormat="1"/>
    <row r="2366" s="11" customFormat="1"/>
    <row r="2367" s="11" customFormat="1"/>
    <row r="2368" s="11" customFormat="1"/>
    <row r="2369" s="11" customFormat="1"/>
    <row r="2370" s="11" customFormat="1"/>
    <row r="2371" s="11" customFormat="1"/>
    <row r="2372" s="11" customFormat="1"/>
    <row r="2373" s="11" customFormat="1"/>
    <row r="2374" s="11" customFormat="1"/>
    <row r="2375" s="11" customFormat="1"/>
    <row r="2376" s="11" customFormat="1"/>
    <row r="2377" s="11" customFormat="1"/>
    <row r="2378" s="11" customFormat="1"/>
    <row r="2379" s="11" customFormat="1"/>
    <row r="2380" s="11" customFormat="1"/>
    <row r="2381" s="11" customFormat="1"/>
    <row r="2382" s="11" customFormat="1"/>
    <row r="2383" s="11" customFormat="1"/>
    <row r="2384" s="11" customFormat="1"/>
    <row r="2385" s="11" customFormat="1"/>
    <row r="2386" s="11" customFormat="1"/>
    <row r="2387" s="11" customFormat="1"/>
    <row r="2388" s="11" customFormat="1"/>
    <row r="2389" s="11" customFormat="1"/>
    <row r="2390" s="11" customFormat="1"/>
    <row r="2391" s="11" customFormat="1"/>
    <row r="2392" s="11" customFormat="1"/>
    <row r="2393" s="11" customFormat="1"/>
    <row r="2394" s="11" customFormat="1"/>
    <row r="2395" s="11" customFormat="1"/>
    <row r="2396" s="11" customFormat="1"/>
    <row r="2397" s="11" customFormat="1"/>
    <row r="2398" s="11" customFormat="1"/>
    <row r="2399" s="11" customFormat="1"/>
    <row r="2400" s="11" customFormat="1"/>
    <row r="2401" s="11" customFormat="1"/>
    <row r="2402" s="11" customFormat="1"/>
    <row r="2403" s="11" customFormat="1"/>
    <row r="2404" s="11" customFormat="1"/>
    <row r="2405" s="11" customFormat="1"/>
    <row r="2406" s="11" customFormat="1"/>
    <row r="2407" s="11" customFormat="1"/>
    <row r="2408" s="11" customFormat="1"/>
    <row r="2409" s="11" customFormat="1"/>
    <row r="2410" s="11" customFormat="1"/>
    <row r="2411" s="11" customFormat="1"/>
    <row r="2412" s="11" customFormat="1"/>
    <row r="2413" s="11" customFormat="1"/>
    <row r="2414" s="11" customFormat="1"/>
    <row r="2415" s="11" customFormat="1"/>
    <row r="2416" s="11" customFormat="1"/>
    <row r="2417" s="11" customFormat="1"/>
    <row r="2418" s="11" customFormat="1"/>
    <row r="2419" s="11" customFormat="1"/>
    <row r="2420" s="11" customFormat="1"/>
    <row r="2421" s="11" customFormat="1"/>
    <row r="2422" s="11" customFormat="1"/>
    <row r="2423" s="11" customFormat="1"/>
    <row r="2424" s="11" customFormat="1"/>
    <row r="2425" s="11" customFormat="1"/>
    <row r="2426" s="11" customFormat="1"/>
    <row r="2427" s="11" customFormat="1"/>
    <row r="2428" s="11" customFormat="1"/>
    <row r="2429" s="11" customFormat="1"/>
    <row r="2430" s="11" customFormat="1"/>
    <row r="2431" s="11" customFormat="1"/>
    <row r="2432" s="11" customFormat="1"/>
    <row r="2433" s="11" customFormat="1"/>
    <row r="2434" s="11" customFormat="1"/>
    <row r="2435" s="11" customFormat="1"/>
    <row r="2436" s="11" customFormat="1"/>
    <row r="2437" s="11" customFormat="1"/>
    <row r="2438" s="11" customFormat="1"/>
    <row r="2439" s="11" customFormat="1"/>
    <row r="2440" s="11" customFormat="1"/>
    <row r="2441" s="11" customFormat="1"/>
    <row r="2442" s="11" customFormat="1"/>
    <row r="2443" s="11" customFormat="1"/>
    <row r="2444" s="11" customFormat="1"/>
    <row r="2445" s="11" customFormat="1"/>
    <row r="2446" s="11" customFormat="1"/>
    <row r="2447" s="11" customFormat="1"/>
    <row r="2448" s="11" customFormat="1"/>
    <row r="2449" s="11" customFormat="1"/>
    <row r="2450" s="11" customFormat="1"/>
    <row r="2451" s="11" customFormat="1"/>
    <row r="2452" s="11" customFormat="1"/>
    <row r="2453" s="11" customFormat="1"/>
    <row r="2454" s="11" customFormat="1"/>
    <row r="2455" s="11" customFormat="1"/>
    <row r="2456" s="11" customFormat="1"/>
    <row r="2457" s="11" customFormat="1"/>
    <row r="2458" s="11" customFormat="1"/>
    <row r="2459" s="11" customFormat="1"/>
    <row r="2460" s="11" customFormat="1"/>
    <row r="2461" s="11" customFormat="1"/>
    <row r="2462" s="11" customFormat="1"/>
    <row r="2463" s="11" customFormat="1"/>
    <row r="2464" s="11" customFormat="1"/>
    <row r="2465" s="11" customFormat="1"/>
    <row r="2466" s="11" customFormat="1"/>
    <row r="2467" s="11" customFormat="1"/>
    <row r="2468" s="11" customFormat="1"/>
    <row r="2469" s="11" customFormat="1"/>
    <row r="2470" s="11" customFormat="1"/>
    <row r="2471" s="11" customFormat="1"/>
    <row r="2472" s="11" customFormat="1"/>
    <row r="2473" s="11" customFormat="1"/>
    <row r="2474" s="11" customFormat="1"/>
    <row r="2475" s="11" customFormat="1"/>
    <row r="2476" s="11" customFormat="1"/>
    <row r="2477" s="11" customFormat="1"/>
    <row r="2478" s="11" customFormat="1"/>
    <row r="2479" s="11" customFormat="1"/>
    <row r="2480" s="11" customFormat="1"/>
    <row r="2481" s="11" customFormat="1"/>
    <row r="2482" s="11" customFormat="1"/>
    <row r="2483" s="11" customFormat="1"/>
    <row r="2484" s="11" customFormat="1"/>
    <row r="2485" s="11" customFormat="1"/>
    <row r="2486" s="11" customFormat="1"/>
    <row r="2487" s="11" customFormat="1"/>
    <row r="2488" s="11" customFormat="1"/>
    <row r="2489" s="11" customFormat="1"/>
    <row r="2490" s="11" customFormat="1"/>
    <row r="2491" s="11" customFormat="1"/>
    <row r="2492" s="11" customFormat="1"/>
    <row r="2493" s="11" customFormat="1"/>
    <row r="2494" s="11" customFormat="1"/>
    <row r="2495" s="11" customFormat="1"/>
    <row r="2496" s="11" customFormat="1"/>
    <row r="2497" s="11" customFormat="1"/>
    <row r="2498" s="11" customFormat="1"/>
    <row r="2499" s="11" customFormat="1"/>
    <row r="2500" s="11" customFormat="1"/>
    <row r="2501" s="11" customFormat="1"/>
    <row r="2502" s="11" customFormat="1"/>
    <row r="2503" s="11" customFormat="1"/>
    <row r="2504" s="11" customFormat="1"/>
    <row r="2505" s="11" customFormat="1"/>
    <row r="2506" s="11" customFormat="1"/>
    <row r="2507" s="11" customFormat="1"/>
    <row r="2508" s="11" customFormat="1"/>
    <row r="2509" s="11" customFormat="1"/>
    <row r="2510" s="11" customFormat="1"/>
    <row r="2511" s="11" customFormat="1"/>
    <row r="2512" s="11" customFormat="1"/>
    <row r="2513" s="11" customFormat="1"/>
    <row r="2514" s="11" customFormat="1"/>
    <row r="2515" s="11" customFormat="1"/>
    <row r="2516" s="11" customFormat="1"/>
    <row r="2517" s="11" customFormat="1"/>
    <row r="2518" s="11" customFormat="1"/>
    <row r="2519" s="11" customFormat="1"/>
    <row r="2520" s="11" customFormat="1"/>
    <row r="2521" s="11" customFormat="1"/>
    <row r="2522" s="11" customFormat="1"/>
    <row r="2523" s="11" customFormat="1"/>
    <row r="2524" s="11" customFormat="1"/>
    <row r="2525" s="11" customFormat="1"/>
    <row r="2526" s="11" customFormat="1"/>
    <row r="2527" s="11" customFormat="1"/>
    <row r="2528" s="11" customFormat="1"/>
    <row r="2529" s="11" customFormat="1"/>
    <row r="2530" s="11" customFormat="1"/>
    <row r="2531" s="11" customFormat="1"/>
    <row r="2532" s="11" customFormat="1"/>
    <row r="2533" s="11" customFormat="1"/>
    <row r="2534" s="11" customFormat="1"/>
    <row r="2535" s="11" customFormat="1"/>
    <row r="2536" s="11" customFormat="1"/>
    <row r="2537" s="11" customFormat="1"/>
    <row r="2538" s="11" customFormat="1"/>
    <row r="2539" s="11" customFormat="1"/>
    <row r="2540" s="11" customFormat="1"/>
    <row r="2541" s="11" customFormat="1"/>
    <row r="2542" s="11" customFormat="1"/>
    <row r="2543" s="11" customFormat="1"/>
    <row r="2544" s="11" customFormat="1"/>
    <row r="2545" s="11" customFormat="1"/>
    <row r="2546" s="11" customFormat="1"/>
    <row r="2547" s="11" customFormat="1"/>
    <row r="2548" s="11" customFormat="1"/>
    <row r="2549" s="11" customFormat="1"/>
    <row r="2550" s="11" customFormat="1"/>
    <row r="2551" s="11" customFormat="1"/>
    <row r="2552" s="11" customFormat="1"/>
    <row r="2553" s="11" customFormat="1"/>
    <row r="2554" s="11" customFormat="1"/>
    <row r="2555" s="11" customFormat="1"/>
    <row r="2556" s="11" customFormat="1"/>
    <row r="2557" s="11" customFormat="1"/>
    <row r="2558" s="11" customFormat="1"/>
    <row r="2559" s="11" customFormat="1"/>
    <row r="2560" s="11" customFormat="1"/>
    <row r="2561" s="11" customFormat="1"/>
    <row r="2562" s="11" customFormat="1"/>
    <row r="2563" s="11" customFormat="1"/>
    <row r="2564" s="11" customFormat="1"/>
    <row r="2565" s="11" customFormat="1"/>
    <row r="2566" s="11" customFormat="1"/>
    <row r="2567" s="11" customFormat="1"/>
    <row r="2568" s="11" customFormat="1"/>
    <row r="2569" s="11" customFormat="1"/>
    <row r="2570" s="11" customFormat="1"/>
    <row r="2571" s="11" customFormat="1"/>
    <row r="2572" s="11" customFormat="1"/>
    <row r="2573" s="11" customFormat="1"/>
    <row r="2574" s="11" customFormat="1"/>
    <row r="2575" s="11" customFormat="1"/>
    <row r="2576" s="11" customFormat="1"/>
    <row r="2577" s="11" customFormat="1"/>
    <row r="2578" s="11" customFormat="1"/>
    <row r="2579" s="11" customFormat="1"/>
    <row r="2580" s="11" customFormat="1"/>
    <row r="2581" s="11" customFormat="1"/>
    <row r="2582" s="11" customFormat="1"/>
    <row r="2583" s="11" customFormat="1"/>
    <row r="2584" s="11" customFormat="1"/>
    <row r="2585" s="11" customFormat="1"/>
    <row r="2586" s="11" customFormat="1"/>
    <row r="2587" s="11" customFormat="1"/>
    <row r="2588" s="11" customFormat="1"/>
    <row r="2589" s="11" customFormat="1"/>
    <row r="2590" s="11" customFormat="1"/>
    <row r="2591" s="11" customFormat="1"/>
    <row r="2592" s="11" customFormat="1"/>
    <row r="2593" s="11" customFormat="1"/>
    <row r="2594" s="11" customFormat="1"/>
    <row r="2595" s="11" customFormat="1"/>
    <row r="2596" s="11" customFormat="1"/>
    <row r="2597" s="11" customFormat="1"/>
    <row r="2598" s="11" customFormat="1"/>
    <row r="2599" s="11" customFormat="1"/>
    <row r="2600" s="11" customFormat="1"/>
    <row r="2601" s="11" customFormat="1"/>
    <row r="2602" s="11" customFormat="1"/>
    <row r="2603" s="11" customFormat="1"/>
    <row r="2604" s="11" customFormat="1"/>
    <row r="2605" s="11" customFormat="1"/>
    <row r="2606" s="11" customFormat="1"/>
    <row r="2607" s="11" customFormat="1"/>
    <row r="2608" s="11" customFormat="1"/>
    <row r="2609" s="11" customFormat="1"/>
    <row r="2610" s="11" customFormat="1"/>
    <row r="2611" s="11" customFormat="1"/>
    <row r="2612" s="11" customFormat="1"/>
    <row r="2613" s="11" customFormat="1"/>
    <row r="2614" s="11" customFormat="1"/>
    <row r="2615" s="11" customFormat="1"/>
    <row r="2616" s="11" customFormat="1"/>
    <row r="2617" s="11" customFormat="1"/>
    <row r="2618" s="11" customFormat="1"/>
    <row r="2619" s="11" customFormat="1"/>
    <row r="2620" s="11" customFormat="1"/>
    <row r="2621" s="11" customFormat="1"/>
    <row r="2622" s="11" customFormat="1"/>
    <row r="2623" s="11" customFormat="1"/>
    <row r="2624" s="11" customFormat="1"/>
    <row r="2625" s="11" customFormat="1"/>
    <row r="2626" s="11" customFormat="1"/>
    <row r="2627" s="11" customFormat="1"/>
    <row r="2628" s="11" customFormat="1"/>
    <row r="2629" s="11" customFormat="1"/>
    <row r="2630" s="11" customFormat="1"/>
    <row r="2631" s="11" customFormat="1"/>
    <row r="2632" s="11" customFormat="1"/>
    <row r="2633" s="11" customFormat="1"/>
    <row r="2634" s="11" customFormat="1"/>
    <row r="2635" s="11" customFormat="1"/>
    <row r="2636" s="11" customFormat="1"/>
    <row r="2637" s="11" customFormat="1"/>
    <row r="2638" s="11" customFormat="1"/>
    <row r="2639" s="11" customFormat="1"/>
    <row r="2640" s="11" customFormat="1"/>
    <row r="2641" s="11" customFormat="1"/>
    <row r="2642" s="11" customFormat="1"/>
    <row r="2643" s="11" customFormat="1"/>
    <row r="2644" s="11" customFormat="1"/>
    <row r="2645" s="11" customFormat="1"/>
    <row r="2646" s="11" customFormat="1"/>
    <row r="2647" s="11" customFormat="1"/>
    <row r="2648" s="11" customFormat="1"/>
    <row r="2649" s="11" customFormat="1"/>
    <row r="2650" s="11" customFormat="1"/>
    <row r="2651" s="11" customFormat="1"/>
    <row r="2652" s="11" customFormat="1"/>
    <row r="2653" s="11" customFormat="1"/>
    <row r="2654" s="11" customFormat="1"/>
    <row r="2655" s="11" customFormat="1"/>
    <row r="2656" s="11" customFormat="1"/>
    <row r="2657" s="11" customFormat="1"/>
    <row r="2658" s="11" customFormat="1"/>
    <row r="2659" s="11" customFormat="1"/>
    <row r="2660" s="11" customFormat="1"/>
    <row r="2661" s="11" customFormat="1"/>
    <row r="2662" s="11" customFormat="1"/>
    <row r="2663" s="11" customFormat="1"/>
    <row r="2664" s="11" customFormat="1"/>
    <row r="2665" s="11" customFormat="1"/>
    <row r="2666" s="11" customFormat="1"/>
    <row r="2667" s="11" customFormat="1"/>
    <row r="2668" s="11" customFormat="1"/>
    <row r="2669" s="11" customFormat="1"/>
    <row r="2670" s="11" customFormat="1"/>
    <row r="2671" s="11" customFormat="1"/>
    <row r="2672" s="11" customFormat="1"/>
    <row r="2673" s="11" customFormat="1"/>
    <row r="2674" s="11" customFormat="1"/>
    <row r="2675" s="11" customFormat="1"/>
    <row r="2676" s="11" customFormat="1"/>
    <row r="2677" s="11" customFormat="1"/>
    <row r="2678" s="11" customFormat="1"/>
    <row r="2679" s="11" customFormat="1"/>
    <row r="2680" s="11" customFormat="1"/>
    <row r="2681" s="11" customFormat="1"/>
    <row r="2682" s="11" customFormat="1"/>
    <row r="2683" s="11" customFormat="1"/>
    <row r="2684" s="11" customFormat="1"/>
    <row r="2685" s="11" customFormat="1"/>
    <row r="2686" s="11" customFormat="1"/>
    <row r="2687" s="11" customFormat="1"/>
    <row r="2688" s="11" customFormat="1"/>
    <row r="2689" s="11" customFormat="1"/>
    <row r="2690" s="11" customFormat="1"/>
    <row r="2691" s="11" customFormat="1"/>
    <row r="2692" s="11" customFormat="1"/>
    <row r="2693" s="11" customFormat="1"/>
    <row r="2694" s="11" customFormat="1"/>
    <row r="2695" s="11" customFormat="1"/>
    <row r="2696" s="11" customFormat="1"/>
    <row r="2697" s="11" customFormat="1"/>
    <row r="2698" s="11" customFormat="1"/>
    <row r="2699" s="11" customFormat="1"/>
    <row r="2700" s="11" customFormat="1"/>
    <row r="2701" s="11" customFormat="1"/>
    <row r="2702" s="11" customFormat="1"/>
    <row r="2703" s="11" customFormat="1"/>
    <row r="2704" s="11" customFormat="1"/>
    <row r="2705" s="11" customFormat="1"/>
    <row r="2706" s="11" customFormat="1"/>
    <row r="2707" s="11" customFormat="1"/>
    <row r="2708" s="11" customFormat="1"/>
    <row r="2709" s="11" customFormat="1"/>
    <row r="2710" s="11" customFormat="1"/>
    <row r="2711" s="11" customFormat="1"/>
    <row r="2712" s="11" customFormat="1"/>
    <row r="2713" s="11" customFormat="1"/>
    <row r="2714" s="11" customFormat="1"/>
    <row r="2715" s="11" customFormat="1"/>
    <row r="2716" s="11" customFormat="1"/>
    <row r="2717" s="11" customFormat="1"/>
    <row r="2718" s="11" customFormat="1"/>
    <row r="2719" s="11" customFormat="1"/>
    <row r="2720" s="11" customFormat="1"/>
    <row r="2721" s="11" customFormat="1"/>
    <row r="2722" s="11" customFormat="1"/>
    <row r="2723" s="11" customFormat="1"/>
    <row r="2724" s="11" customFormat="1"/>
    <row r="2725" s="11" customFormat="1"/>
    <row r="2726" s="11" customFormat="1"/>
    <row r="2727" s="11" customFormat="1"/>
    <row r="2728" s="11" customFormat="1"/>
    <row r="2729" s="11" customFormat="1"/>
    <row r="2730" s="11" customFormat="1"/>
    <row r="2731" s="11" customFormat="1"/>
    <row r="2732" s="11" customFormat="1"/>
    <row r="2733" s="11" customFormat="1"/>
    <row r="2734" s="11" customFormat="1"/>
    <row r="2735" s="11" customFormat="1"/>
    <row r="2736" s="11" customFormat="1"/>
    <row r="2737" s="11" customFormat="1"/>
    <row r="2738" s="11" customFormat="1"/>
    <row r="2739" s="11" customFormat="1"/>
    <row r="2740" s="11" customFormat="1"/>
    <row r="2741" s="11" customFormat="1"/>
    <row r="2742" s="11" customFormat="1"/>
    <row r="2743" s="11" customFormat="1"/>
    <row r="2744" s="11" customFormat="1"/>
    <row r="2745" s="11" customFormat="1"/>
    <row r="2746" s="11" customFormat="1"/>
    <row r="2747" s="11" customFormat="1"/>
    <row r="2748" s="11" customFormat="1"/>
    <row r="2749" s="11" customFormat="1"/>
    <row r="2750" s="11" customFormat="1"/>
    <row r="2751" s="11" customFormat="1"/>
    <row r="2752" s="11" customFormat="1"/>
    <row r="2753" s="11" customFormat="1"/>
    <row r="2754" s="11" customFormat="1"/>
    <row r="2755" s="11" customFormat="1"/>
    <row r="2756" s="11" customFormat="1"/>
    <row r="2757" s="11" customFormat="1"/>
    <row r="2758" s="11" customFormat="1"/>
    <row r="2759" s="11" customFormat="1"/>
    <row r="2760" s="11" customFormat="1"/>
    <row r="2761" s="11" customFormat="1"/>
    <row r="2762" s="11" customFormat="1"/>
    <row r="2763" s="11" customFormat="1"/>
    <row r="2764" s="11" customFormat="1"/>
    <row r="2765" s="11" customFormat="1"/>
    <row r="2766" s="11" customFormat="1"/>
    <row r="2767" s="11" customFormat="1"/>
    <row r="2768" s="11" customFormat="1"/>
    <row r="2769" s="11" customFormat="1"/>
    <row r="2770" s="11" customFormat="1"/>
    <row r="2771" s="11" customFormat="1"/>
    <row r="2772" s="11" customFormat="1"/>
    <row r="2773" s="11" customFormat="1"/>
    <row r="2774" s="11" customFormat="1"/>
    <row r="2775" s="11" customFormat="1"/>
    <row r="2776" s="11" customFormat="1"/>
    <row r="2777" s="11" customFormat="1"/>
    <row r="2778" s="11" customFormat="1"/>
    <row r="2779" s="11" customFormat="1"/>
    <row r="2780" s="11" customFormat="1"/>
    <row r="2781" s="11" customFormat="1"/>
    <row r="2782" s="11" customFormat="1"/>
    <row r="2783" s="11" customFormat="1"/>
    <row r="2784" s="11" customFormat="1"/>
    <row r="2785" s="11" customFormat="1"/>
    <row r="2786" s="11" customFormat="1"/>
    <row r="2787" s="11" customFormat="1"/>
    <row r="2788" s="11" customFormat="1"/>
    <row r="2789" s="11" customFormat="1"/>
    <row r="2790" s="11" customFormat="1"/>
    <row r="2791" s="11" customFormat="1"/>
    <row r="2792" s="11" customFormat="1"/>
    <row r="2793" s="11" customFormat="1"/>
    <row r="2794" s="11" customFormat="1"/>
    <row r="2795" s="11" customFormat="1"/>
    <row r="2796" s="11" customFormat="1"/>
    <row r="2797" s="11" customFormat="1"/>
    <row r="2798" s="11" customFormat="1"/>
    <row r="2799" s="11" customFormat="1"/>
    <row r="2800" s="11" customFormat="1"/>
    <row r="2801" s="11" customFormat="1"/>
    <row r="2802" s="11" customFormat="1"/>
    <row r="2803" s="11" customFormat="1"/>
    <row r="2804" s="11" customFormat="1"/>
    <row r="2805" s="11" customFormat="1"/>
    <row r="2806" s="11" customFormat="1"/>
    <row r="2807" s="11" customFormat="1"/>
    <row r="2808" s="11" customFormat="1"/>
    <row r="2809" s="11" customFormat="1"/>
    <row r="2810" s="11" customFormat="1"/>
    <row r="2811" s="11" customFormat="1"/>
    <row r="2812" s="11" customFormat="1"/>
    <row r="2813" s="11" customFormat="1"/>
    <row r="2814" s="11" customFormat="1"/>
    <row r="2815" s="11" customFormat="1"/>
    <row r="2816" s="11" customFormat="1"/>
    <row r="2817" s="11" customFormat="1"/>
    <row r="2818" s="11" customFormat="1"/>
    <row r="2819" s="11" customFormat="1"/>
    <row r="2820" s="11" customFormat="1"/>
    <row r="2821" s="11" customFormat="1"/>
    <row r="2822" s="11" customFormat="1"/>
    <row r="2823" s="11" customFormat="1"/>
    <row r="2824" s="11" customFormat="1"/>
    <row r="2825" s="11" customFormat="1"/>
    <row r="2826" s="11" customFormat="1"/>
    <row r="2827" s="11" customFormat="1"/>
    <row r="2828" s="11" customFormat="1"/>
    <row r="2829" s="11" customFormat="1"/>
    <row r="2830" s="11" customFormat="1"/>
    <row r="2831" s="11" customFormat="1"/>
    <row r="2832" s="11" customFormat="1"/>
    <row r="2833" s="11" customFormat="1"/>
    <row r="2834" s="11" customFormat="1"/>
    <row r="2835" s="11" customFormat="1"/>
    <row r="2836" s="11" customFormat="1"/>
    <row r="2837" s="11" customFormat="1"/>
    <row r="2838" s="11" customFormat="1"/>
    <row r="2839" s="11" customFormat="1"/>
    <row r="2840" s="11" customFormat="1"/>
    <row r="2841" s="11" customFormat="1"/>
    <row r="2842" s="11" customFormat="1"/>
    <row r="2843" s="11" customFormat="1"/>
    <row r="2844" s="11" customFormat="1"/>
    <row r="2845" s="11" customFormat="1"/>
    <row r="2846" s="11" customFormat="1"/>
    <row r="2847" s="11" customFormat="1"/>
    <row r="2848" s="11" customFormat="1"/>
    <row r="2849" s="11" customFormat="1"/>
    <row r="2850" s="11" customFormat="1"/>
    <row r="2851" s="11" customFormat="1"/>
    <row r="2852" s="11" customFormat="1"/>
    <row r="2853" s="11" customFormat="1"/>
    <row r="2854" s="11" customFormat="1"/>
    <row r="2855" s="11" customFormat="1"/>
    <row r="2856" s="11" customFormat="1"/>
    <row r="2857" s="11" customFormat="1"/>
    <row r="2858" s="11" customFormat="1"/>
    <row r="2859" s="11" customFormat="1"/>
    <row r="2860" s="11" customFormat="1"/>
    <row r="2861" s="11" customFormat="1"/>
    <row r="2862" s="11" customFormat="1"/>
    <row r="2863" s="11" customFormat="1"/>
    <row r="2864" s="11" customFormat="1"/>
    <row r="2865" s="11" customFormat="1"/>
    <row r="2866" s="11" customFormat="1"/>
    <row r="2867" s="11" customFormat="1"/>
    <row r="2868" s="11" customFormat="1"/>
    <row r="2869" s="11" customFormat="1"/>
    <row r="2870" s="11" customFormat="1"/>
    <row r="2871" s="11" customFormat="1"/>
    <row r="2872" s="11" customFormat="1"/>
    <row r="2873" s="11" customFormat="1"/>
    <row r="2874" s="11" customFormat="1"/>
    <row r="2875" s="11" customFormat="1"/>
    <row r="2876" s="11" customFormat="1"/>
    <row r="2877" s="11" customFormat="1"/>
    <row r="2878" s="11" customFormat="1"/>
    <row r="2879" s="11" customFormat="1"/>
    <row r="2880" s="11" customFormat="1"/>
    <row r="2881" s="11" customFormat="1"/>
    <row r="2882" s="11" customFormat="1"/>
    <row r="2883" s="11" customFormat="1"/>
    <row r="2884" s="11" customFormat="1"/>
    <row r="2885" s="11" customFormat="1"/>
    <row r="2886" s="11" customFormat="1"/>
    <row r="2887" s="11" customFormat="1"/>
    <row r="2888" s="11" customFormat="1"/>
    <row r="2889" s="11" customFormat="1"/>
    <row r="2890" s="11" customFormat="1"/>
    <row r="2891" s="11" customFormat="1"/>
    <row r="2892" s="11" customFormat="1"/>
    <row r="2893" s="11" customFormat="1"/>
    <row r="2894" s="11" customFormat="1"/>
    <row r="2895" s="11" customFormat="1"/>
    <row r="2896" s="11" customFormat="1"/>
    <row r="2897" s="11" customFormat="1"/>
    <row r="2898" s="11" customFormat="1"/>
    <row r="2899" s="11" customFormat="1"/>
    <row r="2900" s="11" customFormat="1"/>
    <row r="2901" s="11" customFormat="1"/>
    <row r="2902" s="11" customFormat="1"/>
    <row r="2903" s="11" customFormat="1"/>
    <row r="2904" s="11" customFormat="1"/>
    <row r="2905" s="11" customFormat="1"/>
    <row r="2906" s="11" customFormat="1"/>
    <row r="2907" s="11" customFormat="1"/>
    <row r="2908" s="11" customFormat="1"/>
    <row r="2909" s="11" customFormat="1"/>
    <row r="2910" s="11" customFormat="1"/>
    <row r="2911" s="11" customFormat="1"/>
    <row r="2912" s="11" customFormat="1"/>
    <row r="2913" s="11" customFormat="1"/>
    <row r="2914" s="11" customFormat="1"/>
    <row r="2915" s="11" customFormat="1"/>
    <row r="2916" s="11" customFormat="1"/>
    <row r="2917" s="11" customFormat="1"/>
    <row r="2918" s="11" customFormat="1"/>
    <row r="2919" s="11" customFormat="1"/>
    <row r="2920" s="11" customFormat="1"/>
    <row r="2921" s="11" customFormat="1"/>
    <row r="2922" s="11" customFormat="1"/>
    <row r="2923" s="11" customFormat="1"/>
    <row r="2924" s="11" customFormat="1"/>
    <row r="2925" s="11" customFormat="1"/>
    <row r="2926" s="11" customFormat="1"/>
    <row r="2927" s="11" customFormat="1"/>
    <row r="2928" s="11" customFormat="1"/>
    <row r="2929" s="11" customFormat="1"/>
    <row r="2930" s="11" customFormat="1"/>
    <row r="2931" s="11" customFormat="1"/>
    <row r="2932" s="11" customFormat="1"/>
    <row r="2933" s="11" customFormat="1"/>
    <row r="2934" s="11" customFormat="1"/>
    <row r="2935" s="11" customFormat="1"/>
    <row r="2936" s="11" customFormat="1"/>
    <row r="2937" s="11" customFormat="1"/>
    <row r="2938" s="11" customFormat="1"/>
    <row r="2939" s="11" customFormat="1"/>
    <row r="2940" s="11" customFormat="1"/>
    <row r="2941" s="11" customFormat="1"/>
    <row r="2942" s="11" customFormat="1"/>
    <row r="2943" s="11" customFormat="1"/>
    <row r="2944" s="11" customFormat="1"/>
    <row r="2945" s="11" customFormat="1"/>
    <row r="2946" s="11" customFormat="1"/>
    <row r="2947" s="11" customFormat="1"/>
    <row r="2948" s="11" customFormat="1"/>
    <row r="2949" s="11" customFormat="1"/>
    <row r="2950" s="11" customFormat="1"/>
    <row r="2951" s="11" customFormat="1"/>
    <row r="2952" s="11" customFormat="1"/>
    <row r="2953" s="11" customFormat="1"/>
    <row r="2954" s="11" customFormat="1"/>
    <row r="2955" s="11" customFormat="1"/>
    <row r="2956" s="11" customFormat="1"/>
    <row r="2957" s="11" customFormat="1"/>
    <row r="2958" s="11" customFormat="1"/>
    <row r="2959" s="11" customFormat="1"/>
    <row r="2960" s="11" customFormat="1"/>
    <row r="2961" s="11" customFormat="1"/>
    <row r="2962" s="11" customFormat="1"/>
    <row r="2963" s="11" customFormat="1"/>
    <row r="2964" s="11" customFormat="1"/>
    <row r="2965" s="11" customFormat="1"/>
    <row r="2966" s="11" customFormat="1"/>
    <row r="2967" s="11" customFormat="1"/>
    <row r="2968" s="11" customFormat="1"/>
    <row r="2969" s="11" customFormat="1"/>
    <row r="2970" s="11" customFormat="1"/>
    <row r="2971" s="11" customFormat="1"/>
    <row r="2972" s="11" customFormat="1"/>
    <row r="2973" s="11" customFormat="1"/>
    <row r="2974" s="11" customFormat="1"/>
    <row r="2975" s="11" customFormat="1"/>
    <row r="2976" s="11" customFormat="1"/>
    <row r="2977" s="11" customFormat="1"/>
    <row r="2978" s="11" customFormat="1"/>
    <row r="2979" s="11" customFormat="1"/>
    <row r="2980" s="11" customFormat="1"/>
    <row r="2981" s="11" customFormat="1"/>
    <row r="2982" s="11" customFormat="1"/>
    <row r="2983" s="11" customFormat="1"/>
    <row r="2984" s="11" customFormat="1"/>
    <row r="2985" s="11" customFormat="1"/>
    <row r="2986" s="11" customFormat="1"/>
    <row r="2987" s="11" customFormat="1"/>
    <row r="2988" s="11" customFormat="1"/>
    <row r="2989" s="11" customFormat="1"/>
    <row r="2990" s="11" customFormat="1"/>
    <row r="2991" s="11" customFormat="1"/>
    <row r="2992" s="11" customFormat="1"/>
    <row r="2993" s="11" customFormat="1"/>
    <row r="2994" s="11" customFormat="1"/>
    <row r="2995" s="11" customFormat="1"/>
    <row r="2996" s="11" customFormat="1"/>
    <row r="2997" s="11" customFormat="1"/>
    <row r="2998" s="11" customFormat="1"/>
    <row r="2999" s="11" customFormat="1"/>
    <row r="3000" s="11" customFormat="1"/>
    <row r="3001" s="11" customFormat="1"/>
    <row r="3002" s="11" customFormat="1"/>
    <row r="3003" s="11" customFormat="1"/>
    <row r="3004" s="11" customFormat="1"/>
    <row r="3005" s="11" customFormat="1"/>
    <row r="3006" s="11" customFormat="1"/>
    <row r="3007" s="11" customFormat="1"/>
    <row r="3008" s="11" customFormat="1"/>
    <row r="3009" s="11" customFormat="1"/>
    <row r="3010" s="11" customFormat="1"/>
    <row r="3011" s="11" customFormat="1"/>
    <row r="3012" s="11" customFormat="1"/>
    <row r="3013" s="11" customFormat="1"/>
    <row r="3014" s="11" customFormat="1"/>
    <row r="3015" s="11" customFormat="1"/>
    <row r="3016" s="11" customFormat="1"/>
    <row r="3017" s="11" customFormat="1"/>
    <row r="3018" s="11" customFormat="1"/>
    <row r="3019" s="11" customFormat="1"/>
    <row r="3020" s="11" customFormat="1"/>
    <row r="3021" s="11" customFormat="1"/>
    <row r="3022" s="11" customFormat="1"/>
    <row r="3023" s="11" customFormat="1"/>
    <row r="3024" s="11" customFormat="1"/>
    <row r="3025" s="11" customFormat="1"/>
    <row r="3026" s="11" customFormat="1"/>
    <row r="3027" s="11" customFormat="1"/>
    <row r="3028" s="11" customFormat="1"/>
    <row r="3029" s="11" customFormat="1"/>
    <row r="3030" s="11" customFormat="1"/>
    <row r="3031" s="11" customFormat="1"/>
    <row r="3032" s="11" customFormat="1"/>
    <row r="3033" s="11" customFormat="1"/>
    <row r="3034" s="11" customFormat="1"/>
    <row r="3035" s="11" customFormat="1"/>
    <row r="3036" s="11" customFormat="1"/>
    <row r="3037" s="11" customFormat="1"/>
    <row r="3038" s="11" customFormat="1"/>
    <row r="3039" s="11" customFormat="1"/>
    <row r="3040" s="11" customFormat="1"/>
    <row r="3041" s="11" customFormat="1"/>
    <row r="3042" s="11" customFormat="1"/>
    <row r="3043" s="11" customFormat="1"/>
    <row r="3044" s="11" customFormat="1"/>
    <row r="3045" s="11" customFormat="1"/>
    <row r="3046" s="11" customFormat="1"/>
    <row r="3047" s="11" customFormat="1"/>
    <row r="3048" s="11" customFormat="1"/>
    <row r="3049" s="11" customFormat="1"/>
    <row r="3050" s="11" customFormat="1"/>
    <row r="3051" s="11" customFormat="1"/>
    <row r="3052" s="11" customFormat="1"/>
    <row r="3053" s="11" customFormat="1"/>
    <row r="3054" s="11" customFormat="1"/>
    <row r="3055" s="11" customFormat="1"/>
    <row r="3056" s="11" customFormat="1"/>
    <row r="3057" s="11" customFormat="1"/>
    <row r="3058" s="11" customFormat="1"/>
    <row r="3059" s="11" customFormat="1"/>
    <row r="3060" s="11" customFormat="1"/>
    <row r="3061" s="11" customFormat="1"/>
    <row r="3062" s="11" customFormat="1"/>
    <row r="3063" s="11" customFormat="1"/>
    <row r="3064" s="11" customFormat="1"/>
    <row r="3065" s="11" customFormat="1"/>
    <row r="3066" s="11" customFormat="1"/>
    <row r="3067" s="11" customFormat="1"/>
    <row r="3068" s="11" customFormat="1"/>
    <row r="3069" s="11" customFormat="1"/>
    <row r="3070" s="11" customFormat="1"/>
    <row r="3071" s="11" customFormat="1"/>
    <row r="3072" s="11" customFormat="1"/>
    <row r="3073" s="11" customFormat="1"/>
    <row r="3074" s="11" customFormat="1"/>
    <row r="3075" s="11" customFormat="1"/>
    <row r="3076" s="11" customFormat="1"/>
    <row r="3077" s="11" customFormat="1"/>
    <row r="3078" s="11" customFormat="1"/>
    <row r="3079" s="11" customFormat="1"/>
    <row r="3080" s="11" customFormat="1"/>
    <row r="3081" s="11" customFormat="1"/>
    <row r="3082" s="11" customFormat="1"/>
    <row r="3083" s="11" customFormat="1"/>
    <row r="3084" s="11" customFormat="1"/>
    <row r="3085" s="11" customFormat="1"/>
    <row r="3086" s="11" customFormat="1"/>
    <row r="3087" s="11" customFormat="1"/>
    <row r="3088" s="11" customFormat="1"/>
    <row r="3089" s="11" customFormat="1"/>
    <row r="3090" s="11" customFormat="1"/>
    <row r="3091" s="11" customFormat="1"/>
    <row r="3092" s="11" customFormat="1"/>
    <row r="3093" s="11" customFormat="1"/>
    <row r="3094" s="11" customFormat="1"/>
    <row r="3095" s="11" customFormat="1"/>
    <row r="3096" s="11" customFormat="1"/>
    <row r="3097" s="11" customFormat="1"/>
    <row r="3098" s="11" customFormat="1"/>
    <row r="3099" s="11" customFormat="1"/>
    <row r="3100" s="11" customFormat="1"/>
    <row r="3101" s="11" customFormat="1"/>
    <row r="3102" s="11" customFormat="1"/>
    <row r="3103" s="11" customFormat="1"/>
    <row r="3104" s="11" customFormat="1"/>
    <row r="3105" s="11" customFormat="1"/>
    <row r="3106" s="11" customFormat="1"/>
    <row r="3107" s="11" customFormat="1"/>
    <row r="3108" s="11" customFormat="1"/>
    <row r="3109" s="11" customFormat="1"/>
    <row r="3110" s="11" customFormat="1"/>
    <row r="3111" s="11" customFormat="1"/>
    <row r="3112" s="11" customFormat="1"/>
    <row r="3113" s="11" customFormat="1"/>
    <row r="3114" s="11" customFormat="1"/>
    <row r="3115" s="11" customFormat="1"/>
    <row r="3116" s="11" customFormat="1"/>
    <row r="3117" s="11" customFormat="1"/>
    <row r="3118" s="11" customFormat="1"/>
    <row r="3119" s="11" customFormat="1"/>
    <row r="3120" s="11" customFormat="1"/>
    <row r="3121" s="11" customFormat="1"/>
    <row r="3122" s="11" customFormat="1"/>
    <row r="3123" s="11" customFormat="1"/>
    <row r="3124" s="11" customFormat="1"/>
    <row r="3125" s="11" customFormat="1"/>
    <row r="3126" s="11" customFormat="1"/>
    <row r="3127" s="11" customFormat="1"/>
    <row r="3128" s="11" customFormat="1"/>
    <row r="3129" s="11" customFormat="1"/>
    <row r="3130" s="11" customFormat="1"/>
    <row r="3131" s="11" customFormat="1"/>
    <row r="3132" s="11" customFormat="1"/>
    <row r="3133" s="11" customFormat="1"/>
    <row r="3134" s="11" customFormat="1"/>
    <row r="3135" s="11" customFormat="1"/>
    <row r="3136" s="11" customFormat="1"/>
    <row r="3137" s="11" customFormat="1"/>
    <row r="3138" s="11" customFormat="1"/>
    <row r="3139" s="11" customFormat="1"/>
    <row r="3140" s="11" customFormat="1"/>
    <row r="3141" s="11" customFormat="1"/>
    <row r="3142" s="11" customFormat="1"/>
    <row r="3143" s="11" customFormat="1"/>
    <row r="3144" s="11" customFormat="1"/>
    <row r="3145" s="11" customFormat="1"/>
    <row r="3146" s="11" customFormat="1"/>
    <row r="3147" s="11" customFormat="1"/>
    <row r="3148" s="11" customFormat="1"/>
    <row r="3149" s="11" customFormat="1"/>
    <row r="3150" s="11" customFormat="1"/>
    <row r="3151" s="11" customFormat="1"/>
    <row r="3152" s="11" customFormat="1"/>
    <row r="3153" s="11" customFormat="1"/>
    <row r="3154" s="11" customFormat="1"/>
    <row r="3155" s="11" customFormat="1"/>
    <row r="3156" s="11" customFormat="1"/>
    <row r="3157" s="11" customFormat="1"/>
    <row r="3158" s="11" customFormat="1"/>
    <row r="3159" s="11" customFormat="1"/>
    <row r="3160" s="11" customFormat="1"/>
    <row r="3161" s="11" customFormat="1"/>
    <row r="3162" s="11" customFormat="1"/>
    <row r="3163" s="11" customFormat="1"/>
    <row r="3164" s="11" customFormat="1"/>
    <row r="3165" s="11" customFormat="1"/>
    <row r="3166" s="11" customFormat="1"/>
    <row r="3167" s="11" customFormat="1"/>
    <row r="3168" s="11" customFormat="1"/>
    <row r="3169" s="11" customFormat="1"/>
    <row r="3170" s="11" customFormat="1"/>
    <row r="3171" s="11" customFormat="1"/>
    <row r="3172" s="11" customFormat="1"/>
    <row r="3173" s="11" customFormat="1"/>
    <row r="3174" s="11" customFormat="1"/>
    <row r="3175" s="11" customFormat="1"/>
    <row r="3176" s="11" customFormat="1"/>
    <row r="3177" s="11" customFormat="1"/>
    <row r="3178" s="11" customFormat="1"/>
    <row r="3179" s="11" customFormat="1"/>
    <row r="3180" s="11" customFormat="1"/>
    <row r="3181" s="11" customFormat="1"/>
    <row r="3182" s="11" customFormat="1"/>
    <row r="3183" s="11" customFormat="1"/>
    <row r="3184" s="11" customFormat="1"/>
    <row r="3185" s="11" customFormat="1"/>
    <row r="3186" s="11" customFormat="1"/>
    <row r="3187" s="11" customFormat="1"/>
    <row r="3188" s="11" customFormat="1"/>
    <row r="3189" s="11" customFormat="1"/>
    <row r="3190" s="11" customFormat="1"/>
    <row r="3191" s="11" customFormat="1"/>
    <row r="3192" s="11" customFormat="1"/>
    <row r="3193" s="11" customFormat="1"/>
    <row r="3194" s="11" customFormat="1"/>
    <row r="3195" s="11" customFormat="1"/>
    <row r="3196" s="11" customFormat="1"/>
    <row r="3197" s="11" customFormat="1"/>
    <row r="3198" s="11" customFormat="1"/>
    <row r="3199" s="11" customFormat="1"/>
    <row r="3200" s="11" customFormat="1"/>
    <row r="3201" s="11" customFormat="1"/>
    <row r="3202" s="11" customFormat="1"/>
    <row r="3203" s="11" customFormat="1"/>
    <row r="3204" s="11" customFormat="1"/>
    <row r="3205" s="11" customFormat="1"/>
    <row r="3206" s="11" customFormat="1"/>
    <row r="3207" s="11" customFormat="1"/>
    <row r="3208" s="11" customFormat="1"/>
    <row r="3209" s="11" customFormat="1"/>
    <row r="3210" s="11" customFormat="1"/>
    <row r="3211" s="11" customFormat="1"/>
    <row r="3212" s="11" customFormat="1"/>
    <row r="3213" s="11" customFormat="1"/>
    <row r="3214" s="11" customFormat="1"/>
    <row r="3215" s="11" customFormat="1"/>
    <row r="3216" s="11" customFormat="1"/>
    <row r="3217" s="11" customFormat="1"/>
    <row r="3218" s="11" customFormat="1"/>
    <row r="3219" s="11" customFormat="1"/>
    <row r="3220" s="11" customFormat="1"/>
    <row r="3221" s="11" customFormat="1"/>
    <row r="3222" s="11" customFormat="1"/>
    <row r="3223" s="11" customFormat="1"/>
    <row r="3224" s="11" customFormat="1"/>
    <row r="3225" s="11" customFormat="1"/>
    <row r="3226" s="11" customFormat="1"/>
    <row r="3227" s="11" customFormat="1"/>
    <row r="3228" s="11" customFormat="1"/>
    <row r="3229" s="11" customFormat="1"/>
    <row r="3230" s="11" customFormat="1"/>
    <row r="3231" s="11" customFormat="1"/>
    <row r="3232" s="11" customFormat="1"/>
    <row r="3233" s="11" customFormat="1"/>
    <row r="3234" s="11" customFormat="1"/>
    <row r="3235" s="11" customFormat="1"/>
    <row r="3236" s="11" customFormat="1"/>
    <row r="3237" s="11" customFormat="1"/>
    <row r="3238" s="11" customFormat="1"/>
    <row r="3239" s="11" customFormat="1"/>
    <row r="3240" s="11" customFormat="1"/>
    <row r="3241" s="11" customFormat="1"/>
    <row r="3242" s="11" customFormat="1"/>
    <row r="3243" s="11" customFormat="1"/>
    <row r="3244" s="11" customFormat="1"/>
    <row r="3245" s="11" customFormat="1"/>
    <row r="3246" s="11" customFormat="1"/>
    <row r="3247" s="11" customFormat="1"/>
    <row r="3248" s="11" customFormat="1"/>
    <row r="3249" s="11" customFormat="1"/>
    <row r="3250" s="11" customFormat="1"/>
    <row r="3251" s="11" customFormat="1"/>
    <row r="3252" s="11" customFormat="1"/>
    <row r="3253" s="11" customFormat="1"/>
    <row r="3254" s="11" customFormat="1"/>
    <row r="3255" s="11" customFormat="1"/>
    <row r="3256" s="11" customFormat="1"/>
    <row r="3257" s="11" customFormat="1"/>
    <row r="3258" s="11" customFormat="1"/>
    <row r="3259" s="11" customFormat="1"/>
    <row r="3260" s="11" customFormat="1"/>
    <row r="3261" s="11" customFormat="1"/>
    <row r="3262" s="11" customFormat="1"/>
    <row r="3263" s="11" customFormat="1"/>
    <row r="3264" s="11" customFormat="1"/>
    <row r="3265" s="11" customFormat="1"/>
    <row r="3266" s="11" customFormat="1"/>
    <row r="3267" s="11" customFormat="1"/>
    <row r="3268" s="11" customFormat="1"/>
    <row r="3269" s="11" customFormat="1"/>
    <row r="3270" s="11" customFormat="1"/>
    <row r="3271" s="11" customFormat="1"/>
    <row r="3272" s="11" customFormat="1"/>
    <row r="3273" s="11" customFormat="1"/>
    <row r="3274" s="11" customFormat="1"/>
    <row r="3275" s="11" customFormat="1"/>
    <row r="3276" s="11" customFormat="1"/>
    <row r="3277" s="11" customFormat="1"/>
    <row r="3278" s="11" customFormat="1"/>
    <row r="3279" s="11" customFormat="1"/>
    <row r="3280" s="11" customFormat="1"/>
    <row r="3281" s="11" customFormat="1"/>
    <row r="3282" s="11" customFormat="1"/>
    <row r="3283" s="11" customFormat="1"/>
    <row r="3284" s="11" customFormat="1"/>
    <row r="3285" s="11" customFormat="1"/>
    <row r="3286" s="11" customFormat="1"/>
    <row r="3287" s="11" customFormat="1"/>
    <row r="3288" s="11" customFormat="1"/>
    <row r="3289" s="11" customFormat="1"/>
    <row r="3290" s="11" customFormat="1"/>
    <row r="3291" s="11" customFormat="1"/>
    <row r="3292" s="11" customFormat="1"/>
    <row r="3293" s="11" customFormat="1"/>
    <row r="3294" s="11" customFormat="1"/>
    <row r="3295" s="11" customFormat="1"/>
    <row r="3296" s="11" customFormat="1"/>
    <row r="3297" s="11" customFormat="1"/>
    <row r="3298" s="11" customFormat="1"/>
    <row r="3299" s="11" customFormat="1"/>
    <row r="3300" s="11" customFormat="1"/>
    <row r="3301" s="11" customFormat="1"/>
    <row r="3302" s="11" customFormat="1"/>
    <row r="3303" s="11" customFormat="1"/>
    <row r="3304" s="11" customFormat="1"/>
    <row r="3305" s="11" customFormat="1"/>
    <row r="3306" s="11" customFormat="1"/>
    <row r="3307" s="11" customFormat="1"/>
    <row r="3308" s="11" customFormat="1"/>
    <row r="3309" s="11" customFormat="1"/>
    <row r="3310" s="11" customFormat="1"/>
    <row r="3311" s="11" customFormat="1"/>
    <row r="3312" s="11" customFormat="1"/>
    <row r="3313" s="11" customFormat="1"/>
    <row r="3314" s="11" customFormat="1"/>
    <row r="3315" s="11" customFormat="1"/>
    <row r="3316" s="11" customFormat="1"/>
    <row r="3317" s="11" customFormat="1"/>
    <row r="3318" s="11" customFormat="1"/>
    <row r="3319" s="11" customFormat="1"/>
    <row r="3320" s="11" customFormat="1"/>
    <row r="3321" s="11" customFormat="1"/>
    <row r="3322" s="11" customFormat="1"/>
    <row r="3323" s="11" customFormat="1"/>
    <row r="3324" s="11" customFormat="1"/>
    <row r="3325" s="11" customFormat="1"/>
    <row r="3326" s="11" customFormat="1"/>
    <row r="3327" s="11" customFormat="1"/>
    <row r="3328" s="11" customFormat="1"/>
    <row r="3329" s="11" customFormat="1"/>
    <row r="3330" s="11" customFormat="1"/>
    <row r="3331" s="11" customFormat="1"/>
    <row r="3332" s="11" customFormat="1"/>
    <row r="3333" s="11" customFormat="1"/>
    <row r="3334" s="11" customFormat="1"/>
    <row r="3335" s="11" customFormat="1"/>
    <row r="3336" s="11" customFormat="1"/>
    <row r="3337" s="11" customFormat="1"/>
    <row r="3338" s="11" customFormat="1"/>
    <row r="3339" s="11" customFormat="1"/>
    <row r="3340" s="11" customFormat="1"/>
    <row r="3341" s="11" customFormat="1"/>
    <row r="3342" s="11" customFormat="1"/>
    <row r="3343" s="11" customFormat="1"/>
    <row r="3344" s="11" customFormat="1"/>
    <row r="3345" s="11" customFormat="1"/>
    <row r="3346" s="11" customFormat="1"/>
    <row r="3347" s="11" customFormat="1"/>
    <row r="3348" s="11" customFormat="1"/>
    <row r="3349" s="11" customFormat="1"/>
    <row r="3350" s="11" customFormat="1"/>
    <row r="3351" s="11" customFormat="1"/>
    <row r="3352" s="11" customFormat="1"/>
    <row r="3353" s="11" customFormat="1"/>
    <row r="3354" s="11" customFormat="1"/>
    <row r="3355" s="11" customFormat="1"/>
    <row r="3356" s="11" customFormat="1"/>
    <row r="3357" s="11" customFormat="1"/>
    <row r="3358" s="11" customFormat="1"/>
    <row r="3359" s="11" customFormat="1"/>
    <row r="3360" s="11" customFormat="1"/>
    <row r="3361" s="11" customFormat="1"/>
    <row r="3362" s="11" customFormat="1"/>
    <row r="3363" s="11" customFormat="1"/>
    <row r="3364" s="11" customFormat="1"/>
    <row r="3365" s="11" customFormat="1"/>
    <row r="3366" s="11" customFormat="1"/>
    <row r="3367" s="11" customFormat="1"/>
    <row r="3368" s="11" customFormat="1"/>
    <row r="3369" s="11" customFormat="1"/>
    <row r="3370" s="11" customFormat="1"/>
    <row r="3371" s="11" customFormat="1"/>
    <row r="3372" s="11" customFormat="1"/>
    <row r="3373" s="11" customFormat="1"/>
    <row r="3374" s="11" customFormat="1"/>
    <row r="3375" s="11" customFormat="1"/>
    <row r="3376" s="11" customFormat="1"/>
    <row r="3377" s="11" customFormat="1"/>
    <row r="3378" s="11" customFormat="1"/>
    <row r="3379" s="11" customFormat="1"/>
    <row r="3380" s="11" customFormat="1"/>
    <row r="3381" s="11" customFormat="1"/>
    <row r="3382" s="11" customFormat="1"/>
    <row r="3383" s="11" customFormat="1"/>
    <row r="3384" s="11" customFormat="1"/>
    <row r="3385" s="11" customFormat="1"/>
    <row r="3386" s="11" customFormat="1"/>
    <row r="3387" s="11" customFormat="1"/>
    <row r="3388" s="11" customFormat="1"/>
    <row r="3389" s="11" customFormat="1"/>
    <row r="3390" s="11" customFormat="1"/>
    <row r="3391" s="11" customFormat="1"/>
    <row r="3392" s="11" customFormat="1"/>
    <row r="3393" s="11" customFormat="1"/>
    <row r="3394" s="11" customFormat="1"/>
    <row r="3395" s="11" customFormat="1"/>
    <row r="3396" s="11" customFormat="1"/>
    <row r="3397" s="11" customFormat="1"/>
    <row r="3398" s="11" customFormat="1"/>
    <row r="3399" s="11" customFormat="1"/>
    <row r="3400" s="11" customFormat="1"/>
    <row r="3401" s="11" customFormat="1"/>
    <row r="3402" s="11" customFormat="1"/>
    <row r="3403" s="11" customFormat="1"/>
    <row r="3404" s="11" customFormat="1"/>
    <row r="3405" s="11" customFormat="1"/>
    <row r="3406" s="11" customFormat="1"/>
    <row r="3407" s="11" customFormat="1"/>
    <row r="3408" s="11" customFormat="1"/>
    <row r="3409" s="11" customFormat="1"/>
    <row r="3410" s="11" customFormat="1"/>
    <row r="3411" s="11" customFormat="1"/>
    <row r="3412" s="11" customFormat="1"/>
    <row r="3413" s="11" customFormat="1"/>
    <row r="3414" s="11" customFormat="1"/>
    <row r="3415" s="11" customFormat="1"/>
    <row r="3416" s="11" customFormat="1"/>
    <row r="3417" s="11" customFormat="1"/>
    <row r="3418" s="11" customFormat="1"/>
    <row r="3419" s="11" customFormat="1"/>
    <row r="3420" s="11" customFormat="1"/>
    <row r="3421" s="11" customFormat="1"/>
    <row r="3422" s="11" customFormat="1"/>
    <row r="3423" s="11" customFormat="1"/>
    <row r="3424" s="11" customFormat="1"/>
    <row r="3425" s="11" customFormat="1"/>
    <row r="3426" s="11" customFormat="1"/>
    <row r="3427" s="11" customFormat="1"/>
    <row r="3428" s="11" customFormat="1"/>
    <row r="3429" s="11" customFormat="1"/>
    <row r="3430" s="11" customFormat="1"/>
    <row r="3431" s="11" customFormat="1"/>
    <row r="3432" s="11" customFormat="1"/>
    <row r="3433" s="11" customFormat="1"/>
    <row r="3434" s="11" customFormat="1"/>
    <row r="3435" s="11" customFormat="1"/>
    <row r="3436" s="11" customFormat="1"/>
    <row r="3437" s="11" customFormat="1"/>
    <row r="3438" s="11" customFormat="1"/>
    <row r="3439" s="11" customFormat="1"/>
    <row r="3440" s="11" customFormat="1"/>
    <row r="3441" s="11" customFormat="1"/>
    <row r="3442" s="11" customFormat="1"/>
    <row r="3443" s="11" customFormat="1"/>
    <row r="3444" s="11" customFormat="1"/>
    <row r="3445" s="11" customFormat="1"/>
    <row r="3446" s="11" customFormat="1"/>
    <row r="3447" s="11" customFormat="1"/>
    <row r="3448" s="11" customFormat="1"/>
    <row r="3449" s="11" customFormat="1"/>
    <row r="3450" s="11" customFormat="1"/>
    <row r="3451" s="11" customFormat="1"/>
    <row r="3452" s="11" customFormat="1"/>
    <row r="3453" s="11" customFormat="1"/>
    <row r="3454" s="11" customFormat="1"/>
    <row r="3455" s="11" customFormat="1"/>
    <row r="3456" s="11" customFormat="1"/>
    <row r="3457" s="11" customFormat="1"/>
    <row r="3458" s="11" customFormat="1"/>
    <row r="3459" s="11" customFormat="1"/>
    <row r="3460" s="11" customFormat="1"/>
    <row r="3461" s="11" customFormat="1"/>
    <row r="3462" s="11" customFormat="1"/>
    <row r="3463" s="11" customFormat="1"/>
    <row r="3464" s="11" customFormat="1"/>
    <row r="3465" s="11" customFormat="1"/>
    <row r="3466" s="11" customFormat="1"/>
    <row r="3467" s="11" customFormat="1"/>
    <row r="3468" s="11" customFormat="1"/>
    <row r="3469" s="11" customFormat="1"/>
    <row r="3470" s="11" customFormat="1"/>
    <row r="3471" s="11" customFormat="1"/>
    <row r="3472" s="11" customFormat="1"/>
    <row r="3473" s="11" customFormat="1"/>
    <row r="3474" s="11" customFormat="1"/>
    <row r="3475" s="11" customFormat="1"/>
    <row r="3476" s="11" customFormat="1"/>
    <row r="3477" s="11" customFormat="1"/>
    <row r="3478" s="11" customFormat="1"/>
    <row r="3479" s="11" customFormat="1"/>
    <row r="3480" s="11" customFormat="1"/>
    <row r="3481" s="11" customFormat="1"/>
    <row r="3482" s="11" customFormat="1"/>
    <row r="3483" s="11" customFormat="1"/>
    <row r="3484" s="11" customFormat="1"/>
    <row r="3485" s="11" customFormat="1"/>
    <row r="3486" s="11" customFormat="1"/>
    <row r="3487" s="11" customFormat="1"/>
    <row r="3488" s="11" customFormat="1"/>
    <row r="3489" s="11" customFormat="1"/>
    <row r="3490" s="11" customFormat="1"/>
    <row r="3491" s="11" customFormat="1"/>
    <row r="3492" s="11" customFormat="1"/>
    <row r="3493" s="11" customFormat="1"/>
    <row r="3494" s="11" customFormat="1"/>
    <row r="3495" s="11" customFormat="1"/>
    <row r="3496" s="11" customFormat="1"/>
    <row r="3497" s="11" customFormat="1"/>
    <row r="3498" s="11" customFormat="1"/>
    <row r="3499" s="11" customFormat="1"/>
    <row r="3500" s="11" customFormat="1"/>
    <row r="3501" s="11" customFormat="1"/>
    <row r="3502" s="11" customFormat="1"/>
    <row r="3503" s="11" customFormat="1"/>
    <row r="3504" s="11" customFormat="1"/>
    <row r="3505" s="11" customFormat="1"/>
    <row r="3506" s="11" customFormat="1"/>
    <row r="3507" s="11" customFormat="1"/>
    <row r="3508" s="11" customFormat="1"/>
    <row r="3509" s="11" customFormat="1"/>
    <row r="3510" s="11" customFormat="1"/>
    <row r="3511" s="11" customFormat="1"/>
    <row r="3512" s="11" customFormat="1"/>
    <row r="3513" s="11" customFormat="1"/>
    <row r="3514" s="11" customFormat="1"/>
    <row r="3515" s="11" customFormat="1"/>
    <row r="3516" s="11" customFormat="1"/>
    <row r="3517" s="11" customFormat="1"/>
    <row r="3518" s="11" customFormat="1"/>
    <row r="3519" s="11" customFormat="1"/>
    <row r="3520" s="11" customFormat="1"/>
    <row r="3521" s="11" customFormat="1"/>
    <row r="3522" s="11" customFormat="1"/>
    <row r="3523" s="11" customFormat="1"/>
    <row r="3524" s="11" customFormat="1"/>
    <row r="3525" s="11" customFormat="1"/>
    <row r="3526" s="11" customFormat="1"/>
    <row r="3527" s="11" customFormat="1"/>
    <row r="3528" s="11" customFormat="1"/>
    <row r="3529" s="11" customFormat="1"/>
    <row r="3530" s="11" customFormat="1"/>
    <row r="3531" s="11" customFormat="1"/>
    <row r="3532" s="11" customFormat="1"/>
    <row r="3533" s="11" customFormat="1"/>
    <row r="3534" s="11" customFormat="1"/>
    <row r="3535" s="11" customFormat="1"/>
    <row r="3536" s="11" customFormat="1"/>
    <row r="3537" s="11" customFormat="1"/>
    <row r="3538" s="11" customFormat="1"/>
    <row r="3539" s="11" customFormat="1"/>
    <row r="3540" s="11" customFormat="1"/>
    <row r="3541" s="11" customFormat="1"/>
    <row r="3542" s="11" customFormat="1"/>
    <row r="3543" s="11" customFormat="1"/>
    <row r="3544" s="11" customFormat="1"/>
    <row r="3545" s="11" customFormat="1"/>
    <row r="3546" s="11" customFormat="1"/>
    <row r="3547" s="11" customFormat="1"/>
    <row r="3548" s="11" customFormat="1"/>
    <row r="3549" s="11" customFormat="1"/>
    <row r="3550" s="11" customFormat="1"/>
    <row r="3551" s="11" customFormat="1"/>
    <row r="3552" s="11" customFormat="1"/>
    <row r="3553" s="11" customFormat="1"/>
    <row r="3554" s="11" customFormat="1"/>
    <row r="3555" s="11" customFormat="1"/>
    <row r="3556" s="11" customFormat="1"/>
    <row r="3557" s="11" customFormat="1"/>
    <row r="3558" s="11" customFormat="1"/>
    <row r="3559" s="11" customFormat="1"/>
    <row r="3560" s="11" customFormat="1"/>
    <row r="3561" s="11" customFormat="1"/>
    <row r="3562" s="11" customFormat="1"/>
    <row r="3563" s="11" customFormat="1"/>
    <row r="3564" s="11" customFormat="1"/>
    <row r="3565" s="11" customFormat="1"/>
    <row r="3566" s="11" customFormat="1"/>
    <row r="3567" s="11" customFormat="1"/>
    <row r="3568" s="11" customFormat="1"/>
    <row r="3569" s="11" customFormat="1"/>
    <row r="3570" s="11" customFormat="1"/>
    <row r="3571" s="11" customFormat="1"/>
    <row r="3572" s="11" customFormat="1"/>
    <row r="3573" s="11" customFormat="1"/>
    <row r="3574" s="11" customFormat="1"/>
    <row r="3575" s="11" customFormat="1"/>
    <row r="3576" s="11" customFormat="1"/>
    <row r="3577" s="11" customFormat="1"/>
    <row r="3578" s="11" customFormat="1"/>
    <row r="3579" s="11" customFormat="1"/>
    <row r="3580" s="11" customFormat="1"/>
    <row r="3581" s="11" customFormat="1"/>
    <row r="3582" s="11" customFormat="1"/>
    <row r="3583" s="11" customFormat="1"/>
    <row r="3584" s="11" customFormat="1"/>
    <row r="3585" s="11" customFormat="1"/>
    <row r="3586" s="11" customFormat="1"/>
    <row r="3587" s="11" customFormat="1"/>
    <row r="3588" s="11" customFormat="1"/>
    <row r="3589" s="11" customFormat="1"/>
    <row r="3590" s="11" customFormat="1"/>
    <row r="3591" s="11" customFormat="1"/>
    <row r="3592" s="11" customFormat="1"/>
    <row r="3593" s="11" customFormat="1"/>
    <row r="3594" s="11" customFormat="1"/>
    <row r="3595" s="11" customFormat="1"/>
    <row r="3596" s="11" customFormat="1"/>
    <row r="3597" s="11" customFormat="1"/>
    <row r="3598" s="11" customFormat="1"/>
    <row r="3599" s="11" customFormat="1"/>
    <row r="3600" s="11" customFormat="1"/>
    <row r="3601" s="11" customFormat="1"/>
    <row r="3602" s="11" customFormat="1"/>
    <row r="3603" s="11" customFormat="1"/>
    <row r="3604" s="11" customFormat="1"/>
    <row r="3605" s="11" customFormat="1"/>
    <row r="3606" s="11" customFormat="1"/>
    <row r="3607" s="11" customFormat="1"/>
    <row r="3608" s="11" customFormat="1"/>
    <row r="3609" s="11" customFormat="1"/>
    <row r="3610" s="11" customFormat="1"/>
    <row r="3611" s="11" customFormat="1"/>
    <row r="3612" s="11" customFormat="1"/>
    <row r="3613" s="11" customFormat="1"/>
    <row r="3614" s="11" customFormat="1"/>
    <row r="3615" s="11" customFormat="1"/>
    <row r="3616" s="11" customFormat="1"/>
    <row r="3617" s="11" customFormat="1"/>
    <row r="3618" s="11" customFormat="1"/>
    <row r="3619" s="11" customFormat="1"/>
    <row r="3620" s="11" customFormat="1"/>
    <row r="3621" s="11" customFormat="1"/>
    <row r="3622" s="11" customFormat="1"/>
    <row r="3623" s="11" customFormat="1"/>
    <row r="3624" s="11" customFormat="1"/>
    <row r="3625" s="11" customFormat="1"/>
    <row r="3626" s="11" customFormat="1"/>
    <row r="3627" s="11" customFormat="1"/>
    <row r="3628" s="11" customFormat="1"/>
    <row r="3629" s="11" customFormat="1"/>
    <row r="3630" s="11" customFormat="1"/>
    <row r="3631" s="11" customFormat="1"/>
    <row r="3632" s="11" customFormat="1"/>
    <row r="3633" s="11" customFormat="1"/>
    <row r="3634" s="11" customFormat="1"/>
    <row r="3635" s="11" customFormat="1"/>
    <row r="3636" s="11" customFormat="1"/>
    <row r="3637" s="11" customFormat="1"/>
    <row r="3638" s="11" customFormat="1"/>
    <row r="3639" s="11" customFormat="1"/>
    <row r="3640" s="11" customFormat="1"/>
    <row r="3641" s="11" customFormat="1"/>
    <row r="3642" s="11" customFormat="1"/>
    <row r="3643" s="11" customFormat="1"/>
    <row r="3644" s="11" customFormat="1"/>
    <row r="3645" s="11" customFormat="1"/>
    <row r="3646" s="11" customFormat="1"/>
    <row r="3647" s="11" customFormat="1"/>
    <row r="3648" s="11" customFormat="1"/>
    <row r="3649" s="11" customFormat="1"/>
    <row r="3650" s="11" customFormat="1"/>
    <row r="3651" s="11" customFormat="1"/>
    <row r="3652" s="11" customFormat="1"/>
    <row r="3653" s="11" customFormat="1"/>
    <row r="3654" s="11" customFormat="1"/>
    <row r="3655" s="11" customFormat="1"/>
    <row r="3656" s="11" customFormat="1"/>
    <row r="3657" s="11" customFormat="1"/>
    <row r="3658" s="11" customFormat="1"/>
    <row r="3659" s="11" customFormat="1"/>
    <row r="3660" s="11" customFormat="1"/>
    <row r="3661" s="11" customFormat="1"/>
    <row r="3662" s="11" customFormat="1"/>
    <row r="3663" s="11" customFormat="1"/>
    <row r="3664" s="11" customFormat="1"/>
    <row r="3665" s="11" customFormat="1"/>
    <row r="3666" s="11" customFormat="1"/>
    <row r="3667" s="11" customFormat="1"/>
    <row r="3668" s="11" customFormat="1"/>
    <row r="3669" s="11" customFormat="1"/>
    <row r="3670" s="11" customFormat="1"/>
    <row r="3671" s="11" customFormat="1"/>
    <row r="3672" s="11" customFormat="1"/>
    <row r="3673" s="11" customFormat="1"/>
    <row r="3674" s="11" customFormat="1"/>
    <row r="3675" s="11" customFormat="1"/>
    <row r="3676" s="11" customFormat="1"/>
    <row r="3677" s="11" customFormat="1"/>
    <row r="3678" s="11" customFormat="1"/>
    <row r="3679" s="11" customFormat="1"/>
    <row r="3680" s="11" customFormat="1"/>
    <row r="3681" s="11" customFormat="1"/>
    <row r="3682" s="11" customFormat="1"/>
    <row r="3683" s="11" customFormat="1"/>
    <row r="3684" s="11" customFormat="1"/>
    <row r="3685" s="11" customFormat="1"/>
    <row r="3686" s="11" customFormat="1"/>
    <row r="3687" s="11" customFormat="1"/>
    <row r="3688" s="11" customFormat="1"/>
    <row r="3689" s="11" customFormat="1"/>
    <row r="3690" s="11" customFormat="1"/>
    <row r="3691" s="11" customFormat="1"/>
    <row r="3692" s="11" customFormat="1"/>
    <row r="3693" s="11" customFormat="1"/>
    <row r="3694" s="11" customFormat="1"/>
    <row r="3695" s="11" customFormat="1"/>
    <row r="3696" s="11" customFormat="1"/>
    <row r="3697" s="11" customFormat="1"/>
    <row r="3698" s="11" customFormat="1"/>
    <row r="3699" s="11" customFormat="1"/>
    <row r="3700" s="11" customFormat="1"/>
    <row r="3701" s="11" customFormat="1"/>
    <row r="3702" s="11" customFormat="1"/>
    <row r="3703" s="11" customFormat="1"/>
    <row r="3704" s="11" customFormat="1"/>
    <row r="3705" s="11" customFormat="1"/>
    <row r="3706" s="11" customFormat="1"/>
    <row r="3707" s="11" customFormat="1"/>
    <row r="3708" s="11" customFormat="1"/>
    <row r="3709" s="11" customFormat="1"/>
    <row r="3710" s="11" customFormat="1"/>
    <row r="3711" s="11" customFormat="1"/>
    <row r="3712" s="11" customFormat="1"/>
    <row r="3713" s="11" customFormat="1"/>
    <row r="3714" s="11" customFormat="1"/>
    <row r="3715" s="11" customFormat="1"/>
    <row r="3716" s="11" customFormat="1"/>
    <row r="3717" s="11" customFormat="1"/>
    <row r="3718" s="11" customFormat="1"/>
    <row r="3719" s="11" customFormat="1"/>
    <row r="3720" s="11" customFormat="1"/>
    <row r="3721" s="11" customFormat="1"/>
    <row r="3722" s="11" customFormat="1"/>
    <row r="3723" s="11" customFormat="1"/>
    <row r="3724" s="11" customFormat="1"/>
    <row r="3725" s="11" customFormat="1"/>
    <row r="3726" s="11" customFormat="1"/>
    <row r="3727" s="11" customFormat="1"/>
    <row r="3728" s="11" customFormat="1"/>
    <row r="3729" s="11" customFormat="1"/>
    <row r="3730" s="11" customFormat="1"/>
    <row r="3731" s="11" customFormat="1"/>
    <row r="3732" s="11" customFormat="1"/>
    <row r="3733" s="11" customFormat="1"/>
    <row r="3734" s="11" customFormat="1"/>
    <row r="3735" s="11" customFormat="1"/>
    <row r="3736" s="11" customFormat="1"/>
    <row r="3737" s="11" customFormat="1"/>
    <row r="3738" s="11" customFormat="1"/>
    <row r="3739" s="11" customFormat="1"/>
    <row r="3740" s="11" customFormat="1"/>
    <row r="3741" s="11" customFormat="1"/>
    <row r="3742" s="11" customFormat="1"/>
    <row r="3743" s="11" customFormat="1"/>
    <row r="3744" s="11" customFormat="1"/>
    <row r="3745" s="11" customFormat="1"/>
    <row r="3746" s="11" customFormat="1"/>
    <row r="3747" s="11" customFormat="1"/>
    <row r="3748" s="11" customFormat="1"/>
    <row r="3749" s="11" customFormat="1"/>
    <row r="3750" s="11" customFormat="1"/>
    <row r="3751" s="11" customFormat="1"/>
    <row r="3752" s="11" customFormat="1"/>
    <row r="3753" s="11" customFormat="1"/>
    <row r="3754" s="11" customFormat="1"/>
    <row r="3755" s="11" customFormat="1"/>
    <row r="3756" s="11" customFormat="1"/>
    <row r="3757" s="11" customFormat="1"/>
    <row r="3758" s="11" customFormat="1"/>
    <row r="3759" s="11" customFormat="1"/>
    <row r="3760" s="11" customFormat="1"/>
    <row r="3761" s="11" customFormat="1"/>
    <row r="3762" s="11" customFormat="1"/>
    <row r="3763" s="11" customFormat="1"/>
    <row r="3764" s="11" customFormat="1"/>
    <row r="3765" s="11" customFormat="1"/>
    <row r="3766" s="11" customFormat="1"/>
    <row r="3767" s="11" customFormat="1"/>
    <row r="3768" s="11" customFormat="1"/>
    <row r="3769" s="11" customFormat="1"/>
    <row r="3770" s="11" customFormat="1"/>
    <row r="3771" s="11" customFormat="1"/>
    <row r="3772" s="11" customFormat="1"/>
    <row r="3773" s="11" customFormat="1"/>
    <row r="3774" s="11" customFormat="1"/>
    <row r="3775" s="11" customFormat="1"/>
    <row r="3776" s="11" customFormat="1"/>
    <row r="3777" s="11" customFormat="1"/>
    <row r="3778" s="11" customFormat="1"/>
    <row r="3779" s="11" customFormat="1"/>
    <row r="3780" s="11" customFormat="1"/>
    <row r="3781" s="11" customFormat="1"/>
    <row r="3782" s="11" customFormat="1"/>
    <row r="3783" s="11" customFormat="1"/>
    <row r="3784" s="11" customFormat="1"/>
    <row r="3785" s="11" customFormat="1"/>
    <row r="3786" s="11" customFormat="1"/>
    <row r="3787" s="11" customFormat="1"/>
    <row r="3788" s="11" customFormat="1"/>
    <row r="3789" s="11" customFormat="1"/>
    <row r="3790" s="11" customFormat="1"/>
    <row r="3791" s="11" customFormat="1"/>
    <row r="3792" s="11" customFormat="1"/>
    <row r="3793" s="11" customFormat="1"/>
    <row r="3794" s="11" customFormat="1"/>
    <row r="3795" s="11" customFormat="1"/>
    <row r="3796" s="11" customFormat="1"/>
    <row r="3797" s="11" customFormat="1"/>
    <row r="3798" s="11" customFormat="1"/>
    <row r="3799" s="11" customFormat="1"/>
    <row r="3800" s="11" customFormat="1"/>
    <row r="3801" s="11" customFormat="1"/>
    <row r="3802" s="11" customFormat="1"/>
    <row r="3803" s="11" customFormat="1"/>
    <row r="3804" s="11" customFormat="1"/>
    <row r="3805" s="11" customFormat="1"/>
    <row r="3806" s="11" customFormat="1"/>
    <row r="3807" s="11" customFormat="1"/>
    <row r="3808" s="11" customFormat="1"/>
    <row r="3809" s="11" customFormat="1"/>
    <row r="3810" s="11" customFormat="1"/>
    <row r="3811" s="11" customFormat="1"/>
    <row r="3812" s="11" customFormat="1"/>
    <row r="3813" s="11" customFormat="1"/>
    <row r="3814" s="11" customFormat="1"/>
    <row r="3815" s="11" customFormat="1"/>
    <row r="3816" s="11" customFormat="1"/>
    <row r="3817" s="11" customFormat="1"/>
    <row r="3818" s="11" customFormat="1"/>
    <row r="3819" s="11" customFormat="1"/>
    <row r="3820" s="11" customFormat="1"/>
    <row r="3821" s="11" customFormat="1"/>
    <row r="3822" s="11" customFormat="1"/>
    <row r="3823" s="11" customFormat="1"/>
    <row r="3824" s="11" customFormat="1"/>
    <row r="3825" s="11" customFormat="1"/>
    <row r="3826" s="11" customFormat="1"/>
    <row r="3827" s="11" customFormat="1"/>
    <row r="3828" s="11" customFormat="1"/>
    <row r="3829" s="11" customFormat="1"/>
    <row r="3830" s="11" customFormat="1"/>
    <row r="3831" s="11" customFormat="1"/>
    <row r="3832" s="11" customFormat="1"/>
    <row r="3833" s="11" customFormat="1"/>
    <row r="3834" s="11" customFormat="1"/>
    <row r="3835" s="11" customFormat="1"/>
    <row r="3836" s="11" customFormat="1"/>
    <row r="3837" s="11" customFormat="1"/>
    <row r="3838" s="11" customFormat="1"/>
    <row r="3839" s="11" customFormat="1"/>
    <row r="3840" s="11" customFormat="1"/>
    <row r="3841" s="11" customFormat="1"/>
    <row r="3842" s="11" customFormat="1"/>
    <row r="3843" s="11" customFormat="1"/>
    <row r="3844" s="11" customFormat="1"/>
    <row r="3845" s="11" customFormat="1"/>
    <row r="3846" s="11" customFormat="1"/>
    <row r="3847" s="11" customFormat="1"/>
    <row r="3848" s="11" customFormat="1"/>
    <row r="3849" s="11" customFormat="1"/>
    <row r="3850" s="11" customFormat="1"/>
    <row r="3851" s="11" customFormat="1"/>
    <row r="3852" s="11" customFormat="1"/>
    <row r="3853" s="11" customFormat="1"/>
    <row r="3854" s="11" customFormat="1"/>
    <row r="3855" s="11" customFormat="1"/>
    <row r="3856" s="11" customFormat="1"/>
    <row r="3857" s="11" customFormat="1"/>
    <row r="3858" s="11" customFormat="1"/>
    <row r="3859" s="11" customFormat="1"/>
    <row r="3860" s="11" customFormat="1"/>
    <row r="3861" s="11" customFormat="1"/>
    <row r="3862" s="11" customFormat="1"/>
    <row r="3863" s="11" customFormat="1"/>
    <row r="3864" s="11" customFormat="1"/>
    <row r="3865" s="11" customFormat="1"/>
    <row r="3866" s="11" customFormat="1"/>
    <row r="3867" s="11" customFormat="1"/>
    <row r="3868" s="11" customFormat="1"/>
    <row r="3869" s="11" customFormat="1"/>
    <row r="3870" s="11" customFormat="1"/>
    <row r="3871" s="11" customFormat="1"/>
    <row r="3872" s="11" customFormat="1"/>
    <row r="3873" s="11" customFormat="1"/>
    <row r="3874" s="11" customFormat="1"/>
    <row r="3875" s="11" customFormat="1"/>
    <row r="3876" s="11" customFormat="1"/>
    <row r="3877" s="11" customFormat="1"/>
    <row r="3878" s="11" customFormat="1"/>
    <row r="3879" s="11" customFormat="1"/>
    <row r="3880" s="11" customFormat="1"/>
    <row r="3881" s="11" customFormat="1"/>
    <row r="3882" s="11" customFormat="1"/>
    <row r="3883" s="11" customFormat="1"/>
    <row r="3884" s="11" customFormat="1"/>
    <row r="3885" s="11" customFormat="1"/>
    <row r="3886" s="11" customFormat="1"/>
    <row r="3887" s="11" customFormat="1"/>
    <row r="3888" s="11" customFormat="1"/>
    <row r="3889" s="11" customFormat="1"/>
    <row r="3890" s="11" customFormat="1"/>
    <row r="3891" s="11" customFormat="1"/>
    <row r="3892" s="11" customFormat="1"/>
    <row r="3893" s="11" customFormat="1"/>
    <row r="3894" s="11" customFormat="1"/>
    <row r="3895" s="11" customFormat="1"/>
    <row r="3896" s="11" customFormat="1"/>
    <row r="3897" s="11" customFormat="1"/>
    <row r="3898" s="11" customFormat="1"/>
    <row r="3899" s="11" customFormat="1"/>
    <row r="3900" s="11" customFormat="1"/>
    <row r="3901" s="11" customFormat="1"/>
    <row r="3902" s="11" customFormat="1"/>
    <row r="3903" s="11" customFormat="1"/>
    <row r="3904" s="11" customFormat="1"/>
    <row r="3905" s="11" customFormat="1"/>
    <row r="3906" s="11" customFormat="1"/>
    <row r="3907" s="11" customFormat="1"/>
    <row r="3908" s="11" customFormat="1"/>
    <row r="3909" s="11" customFormat="1"/>
    <row r="3910" s="11" customFormat="1"/>
    <row r="3911" s="11" customFormat="1"/>
    <row r="3912" s="11" customFormat="1"/>
    <row r="3913" s="11" customFormat="1"/>
    <row r="3914" s="11" customFormat="1"/>
    <row r="3915" s="11" customFormat="1"/>
    <row r="3916" s="11" customFormat="1"/>
    <row r="3917" s="11" customFormat="1"/>
    <row r="3918" s="11" customFormat="1"/>
    <row r="3919" s="11" customFormat="1"/>
    <row r="3920" s="11" customFormat="1"/>
    <row r="3921" s="11" customFormat="1"/>
    <row r="3922" s="11" customFormat="1"/>
    <row r="3923" s="11" customFormat="1"/>
    <row r="3924" s="11" customFormat="1"/>
    <row r="3925" s="11" customFormat="1"/>
    <row r="3926" s="11" customFormat="1"/>
    <row r="3927" s="11" customFormat="1"/>
    <row r="3928" s="11" customFormat="1"/>
    <row r="3929" s="11" customFormat="1"/>
    <row r="3930" s="11" customFormat="1"/>
    <row r="3931" s="11" customFormat="1"/>
    <row r="3932" s="11" customFormat="1"/>
    <row r="3933" s="11" customFormat="1"/>
    <row r="3934" s="11" customFormat="1"/>
    <row r="3935" s="11" customFormat="1"/>
    <row r="3936" s="11" customFormat="1"/>
    <row r="3937" s="11" customFormat="1"/>
    <row r="3938" s="11" customFormat="1"/>
    <row r="3939" s="11" customFormat="1"/>
    <row r="3940" s="11" customFormat="1"/>
    <row r="3941" s="11" customFormat="1"/>
    <row r="3942" s="11" customFormat="1"/>
    <row r="3943" s="11" customFormat="1"/>
    <row r="3944" s="11" customFormat="1"/>
    <row r="3945" s="11" customFormat="1"/>
    <row r="3946" s="11" customFormat="1"/>
    <row r="3947" s="11" customFormat="1"/>
    <row r="3948" s="11" customFormat="1"/>
    <row r="3949" s="11" customFormat="1"/>
    <row r="3950" s="11" customFormat="1"/>
    <row r="3951" s="11" customFormat="1"/>
    <row r="3952" s="11" customFormat="1"/>
    <row r="3953" s="11" customFormat="1"/>
    <row r="3954" s="11" customFormat="1"/>
    <row r="3955" s="11" customFormat="1"/>
    <row r="3956" s="11" customFormat="1"/>
    <row r="3957" s="11" customFormat="1"/>
    <row r="3958" s="11" customFormat="1"/>
    <row r="3959" s="11" customFormat="1"/>
    <row r="3960" s="11" customFormat="1"/>
    <row r="3961" s="11" customFormat="1"/>
    <row r="3962" s="11" customFormat="1"/>
    <row r="3963" s="11" customFormat="1"/>
    <row r="3964" s="11" customFormat="1"/>
    <row r="3965" s="11" customFormat="1"/>
    <row r="3966" s="11" customFormat="1"/>
    <row r="3967" s="11" customFormat="1"/>
    <row r="3968" s="11" customFormat="1"/>
    <row r="3969" s="11" customFormat="1"/>
    <row r="3970" s="11" customFormat="1"/>
    <row r="3971" s="11" customFormat="1"/>
    <row r="3972" s="11" customFormat="1"/>
    <row r="3973" s="11" customFormat="1"/>
    <row r="3974" s="11" customFormat="1"/>
    <row r="3975" s="11" customFormat="1"/>
    <row r="3976" s="11" customFormat="1"/>
    <row r="3977" s="11" customFormat="1"/>
    <row r="3978" s="11" customFormat="1"/>
    <row r="3979" s="11" customFormat="1"/>
    <row r="3980" s="11" customFormat="1"/>
    <row r="3981" s="11" customFormat="1"/>
    <row r="3982" s="11" customFormat="1"/>
    <row r="3983" s="11" customFormat="1"/>
    <row r="3984" s="11" customFormat="1"/>
    <row r="3985" s="11" customFormat="1"/>
    <row r="3986" s="11" customFormat="1"/>
    <row r="3987" s="11" customFormat="1"/>
    <row r="3988" s="11" customFormat="1"/>
    <row r="3989" s="11" customFormat="1"/>
    <row r="3990" s="11" customFormat="1"/>
    <row r="3991" s="11" customFormat="1"/>
    <row r="3992" s="11" customFormat="1"/>
    <row r="3993" s="11" customFormat="1"/>
    <row r="3994" s="11" customFormat="1"/>
    <row r="3995" s="11" customFormat="1"/>
    <row r="3996" s="11" customFormat="1"/>
    <row r="3997" s="11" customFormat="1"/>
    <row r="3998" s="11" customFormat="1"/>
    <row r="3999" s="11" customFormat="1"/>
    <row r="4000" s="11" customFormat="1"/>
    <row r="4001" s="11" customFormat="1"/>
    <row r="4002" s="11" customFormat="1"/>
    <row r="4003" s="11" customFormat="1"/>
    <row r="4004" s="11" customFormat="1"/>
    <row r="4005" s="11" customFormat="1"/>
    <row r="4006" s="11" customFormat="1"/>
    <row r="4007" s="11" customFormat="1"/>
    <row r="4008" s="11" customFormat="1"/>
    <row r="4009" s="11" customFormat="1"/>
    <row r="4010" s="11" customFormat="1"/>
    <row r="4011" s="11" customFormat="1"/>
    <row r="4012" s="11" customFormat="1"/>
    <row r="4013" s="11" customFormat="1"/>
    <row r="4014" s="11" customFormat="1"/>
    <row r="4015" s="11" customFormat="1"/>
    <row r="4016" s="11" customFormat="1"/>
    <row r="4017" s="11" customFormat="1"/>
    <row r="4018" s="11" customFormat="1"/>
    <row r="4019" s="11" customFormat="1"/>
    <row r="4020" s="11" customFormat="1"/>
    <row r="4021" s="11" customFormat="1"/>
    <row r="4022" s="11" customFormat="1"/>
    <row r="4023" s="11" customFormat="1"/>
    <row r="4024" s="11" customFormat="1"/>
    <row r="4025" s="11" customFormat="1"/>
    <row r="4026" s="11" customFormat="1"/>
    <row r="4027" s="11" customFormat="1"/>
    <row r="4028" s="11" customFormat="1"/>
    <row r="4029" s="11" customFormat="1"/>
    <row r="4030" s="11" customFormat="1"/>
    <row r="4031" s="11" customFormat="1"/>
    <row r="4032" s="11" customFormat="1"/>
    <row r="4033" s="11" customFormat="1"/>
    <row r="4034" s="11" customFormat="1"/>
    <row r="4035" s="11" customFormat="1"/>
    <row r="4036" s="11" customFormat="1"/>
    <row r="4037" s="11" customFormat="1"/>
    <row r="4038" s="11" customFormat="1"/>
    <row r="4039" s="11" customFormat="1"/>
    <row r="4040" s="11" customFormat="1"/>
    <row r="4041" s="11" customFormat="1"/>
    <row r="4042" s="11" customFormat="1"/>
    <row r="4043" s="11" customFormat="1"/>
    <row r="4044" s="11" customFormat="1"/>
    <row r="4045" s="11" customFormat="1"/>
    <row r="4046" s="11" customFormat="1"/>
    <row r="4047" s="11" customFormat="1"/>
    <row r="4048" s="11" customFormat="1"/>
    <row r="4049" s="11" customFormat="1"/>
    <row r="4050" s="11" customFormat="1"/>
    <row r="4051" s="11" customFormat="1"/>
    <row r="4052" s="11" customFormat="1"/>
    <row r="4053" s="11" customFormat="1"/>
    <row r="4054" s="11" customFormat="1"/>
    <row r="4055" s="11" customFormat="1"/>
    <row r="4056" s="11" customFormat="1"/>
    <row r="4057" s="11" customFormat="1"/>
    <row r="4058" s="11" customFormat="1"/>
    <row r="4059" s="11" customFormat="1"/>
    <row r="4060" s="11" customFormat="1"/>
    <row r="4061" s="11" customFormat="1"/>
    <row r="4062" s="11" customFormat="1"/>
    <row r="4063" s="11" customFormat="1"/>
    <row r="4064" s="11" customFormat="1"/>
    <row r="4065" s="11" customFormat="1"/>
    <row r="4066" s="11" customFormat="1"/>
    <row r="4067" s="11" customFormat="1"/>
    <row r="4068" s="11" customFormat="1"/>
    <row r="4069" s="11" customFormat="1"/>
    <row r="4070" s="11" customFormat="1"/>
    <row r="4071" s="11" customFormat="1"/>
    <row r="4072" s="11" customFormat="1"/>
    <row r="4073" s="11" customFormat="1"/>
    <row r="4074" s="11" customFormat="1"/>
    <row r="4075" s="11" customFormat="1"/>
    <row r="4076" s="11" customFormat="1"/>
    <row r="4077" s="11" customFormat="1"/>
    <row r="4078" s="11" customFormat="1"/>
    <row r="4079" s="11" customFormat="1"/>
    <row r="4080" s="11" customFormat="1"/>
    <row r="4081" s="11" customFormat="1"/>
    <row r="4082" s="11" customFormat="1"/>
    <row r="4083" s="11" customFormat="1"/>
    <row r="4084" s="11" customFormat="1"/>
    <row r="4085" s="11" customFormat="1"/>
    <row r="4086" s="11" customFormat="1"/>
    <row r="4087" s="11" customFormat="1"/>
    <row r="4088" s="11" customFormat="1"/>
    <row r="4089" s="11" customFormat="1"/>
    <row r="4090" s="11" customFormat="1"/>
    <row r="4091" s="11" customFormat="1"/>
    <row r="4092" s="11" customFormat="1"/>
    <row r="4093" s="11" customFormat="1"/>
    <row r="4094" s="11" customFormat="1"/>
    <row r="4095" s="11" customFormat="1"/>
    <row r="4096" s="11" customFormat="1"/>
    <row r="4097" s="11" customFormat="1"/>
    <row r="4098" s="11" customFormat="1"/>
    <row r="4099" s="11" customFormat="1"/>
    <row r="4100" s="11" customFormat="1"/>
    <row r="4101" s="11" customFormat="1"/>
    <row r="4102" s="11" customFormat="1"/>
    <row r="4103" s="11" customFormat="1"/>
    <row r="4104" s="11" customFormat="1"/>
    <row r="4105" s="11" customFormat="1"/>
    <row r="4106" s="11" customFormat="1"/>
    <row r="4107" s="11" customFormat="1"/>
    <row r="4108" s="11" customFormat="1"/>
    <row r="4109" s="11" customFormat="1"/>
    <row r="4110" s="11" customFormat="1"/>
    <row r="4111" s="11" customFormat="1"/>
    <row r="4112" s="11" customFormat="1"/>
    <row r="4113" s="11" customFormat="1"/>
    <row r="4114" s="11" customFormat="1"/>
    <row r="4115" s="11" customFormat="1"/>
    <row r="4116" s="11" customFormat="1"/>
    <row r="4117" s="11" customFormat="1"/>
    <row r="4118" s="11" customFormat="1"/>
    <row r="4119" s="11" customFormat="1"/>
    <row r="4120" s="11" customFormat="1"/>
    <row r="4121" s="11" customFormat="1"/>
    <row r="4122" s="11" customFormat="1"/>
    <row r="4123" s="11" customFormat="1"/>
    <row r="4124" s="11" customFormat="1"/>
    <row r="4125" s="11" customFormat="1"/>
    <row r="4126" s="11" customFormat="1"/>
    <row r="4127" s="11" customFormat="1"/>
    <row r="4128" s="11" customFormat="1"/>
    <row r="4129" s="11" customFormat="1"/>
    <row r="4130" s="11" customFormat="1"/>
    <row r="4131" s="11" customFormat="1"/>
    <row r="4132" s="11" customFormat="1"/>
    <row r="4133" s="11" customFormat="1"/>
    <row r="4134" s="11" customFormat="1"/>
    <row r="4135" s="11" customFormat="1"/>
    <row r="4136" s="11" customFormat="1"/>
    <row r="4137" s="11" customFormat="1"/>
    <row r="4138" s="11" customFormat="1"/>
    <row r="4139" s="11" customFormat="1"/>
    <row r="4140" s="11" customFormat="1"/>
    <row r="4141" s="11" customFormat="1"/>
    <row r="4142" s="11" customFormat="1"/>
    <row r="4143" s="11" customFormat="1"/>
    <row r="4144" s="11" customFormat="1"/>
    <row r="4145" s="11" customFormat="1"/>
    <row r="4146" s="11" customFormat="1"/>
    <row r="4147" s="11" customFormat="1"/>
    <row r="4148" s="11" customFormat="1"/>
    <row r="4149" s="11" customFormat="1"/>
    <row r="4150" s="11" customFormat="1"/>
    <row r="4151" s="11" customFormat="1"/>
    <row r="4152" s="11" customFormat="1"/>
    <row r="4153" s="11" customFormat="1"/>
    <row r="4154" s="11" customFormat="1"/>
    <row r="4155" s="11" customFormat="1"/>
    <row r="4156" s="11" customFormat="1"/>
    <row r="4157" s="11" customFormat="1"/>
    <row r="4158" s="11" customFormat="1"/>
    <row r="4159" s="11" customFormat="1"/>
    <row r="4160" s="11" customFormat="1"/>
    <row r="4161" s="11" customFormat="1"/>
    <row r="4162" s="11" customFormat="1"/>
    <row r="4163" s="11" customFormat="1"/>
    <row r="4164" s="11" customFormat="1"/>
    <row r="4165" s="11" customFormat="1"/>
    <row r="4166" s="11" customFormat="1"/>
    <row r="4167" s="11" customFormat="1"/>
    <row r="4168" s="11" customFormat="1"/>
    <row r="4169" s="11" customFormat="1"/>
    <row r="4170" s="11" customFormat="1"/>
    <row r="4171" s="11" customFormat="1"/>
    <row r="4172" s="11" customFormat="1"/>
    <row r="4173" s="11" customFormat="1"/>
    <row r="4174" s="11" customFormat="1"/>
    <row r="4175" s="11" customFormat="1"/>
    <row r="4176" s="11" customFormat="1"/>
    <row r="4177" s="11" customFormat="1"/>
    <row r="4178" s="11" customFormat="1"/>
    <row r="4179" s="11" customFormat="1"/>
    <row r="4180" s="11" customFormat="1"/>
    <row r="4181" s="11" customFormat="1"/>
    <row r="4182" s="11" customFormat="1"/>
    <row r="4183" s="11" customFormat="1"/>
    <row r="4184" s="11" customFormat="1"/>
    <row r="4185" s="11" customFormat="1"/>
    <row r="4186" s="11" customFormat="1"/>
    <row r="4187" s="11" customFormat="1"/>
    <row r="4188" s="11" customFormat="1"/>
    <row r="4189" s="11" customFormat="1"/>
    <row r="4190" s="11" customFormat="1"/>
    <row r="4191" s="11" customFormat="1"/>
    <row r="4192" s="11" customFormat="1"/>
    <row r="4193" s="11" customFormat="1"/>
    <row r="4194" s="11" customFormat="1"/>
    <row r="4195" s="11" customFormat="1"/>
    <row r="4196" s="11" customFormat="1"/>
    <row r="4197" s="11" customFormat="1"/>
    <row r="4198" s="11" customFormat="1"/>
    <row r="4199" s="11" customFormat="1"/>
    <row r="4200" s="11" customFormat="1"/>
    <row r="4201" s="11" customFormat="1"/>
    <row r="4202" s="11" customFormat="1"/>
    <row r="4203" s="11" customFormat="1"/>
    <row r="4204" s="11" customFormat="1"/>
    <row r="4205" s="11" customFormat="1"/>
    <row r="4206" s="11" customFormat="1"/>
    <row r="4207" s="11" customFormat="1"/>
    <row r="4208" s="11" customFormat="1"/>
    <row r="4209" s="11" customFormat="1"/>
    <row r="4210" s="11" customFormat="1"/>
    <row r="4211" s="11" customFormat="1"/>
    <row r="4212" s="11" customFormat="1"/>
    <row r="4213" s="11" customFormat="1"/>
    <row r="4214" s="11" customFormat="1"/>
    <row r="4215" s="11" customFormat="1"/>
    <row r="4216" s="11" customFormat="1"/>
    <row r="4217" s="11" customFormat="1"/>
    <row r="4218" s="11" customFormat="1"/>
    <row r="4219" s="11" customFormat="1"/>
    <row r="4220" s="11" customFormat="1"/>
    <row r="4221" s="11" customFormat="1"/>
    <row r="4222" s="11" customFormat="1"/>
    <row r="4223" s="11" customFormat="1"/>
    <row r="4224" s="11" customFormat="1"/>
    <row r="4225" s="11" customFormat="1"/>
    <row r="4226" s="11" customFormat="1"/>
    <row r="4227" s="11" customFormat="1"/>
    <row r="4228" s="11" customFormat="1"/>
    <row r="4229" s="11" customFormat="1"/>
    <row r="4230" s="11" customFormat="1"/>
    <row r="4231" s="11" customFormat="1"/>
    <row r="4232" s="11" customFormat="1"/>
    <row r="4233" s="11" customFormat="1"/>
    <row r="4234" s="11" customFormat="1"/>
    <row r="4235" s="11" customFormat="1"/>
    <row r="4236" s="11" customFormat="1"/>
    <row r="4237" s="11" customFormat="1"/>
    <row r="4238" s="11" customFormat="1"/>
    <row r="4239" s="11" customFormat="1"/>
    <row r="4240" s="11" customFormat="1"/>
    <row r="4241" s="11" customFormat="1"/>
    <row r="4242" s="11" customFormat="1"/>
    <row r="4243" s="11" customFormat="1"/>
    <row r="4244" s="11" customFormat="1"/>
    <row r="4245" s="11" customFormat="1"/>
    <row r="4246" s="11" customFormat="1"/>
    <row r="4247" s="11" customFormat="1"/>
    <row r="4248" s="11" customFormat="1"/>
    <row r="4249" s="11" customFormat="1"/>
    <row r="4250" s="11" customFormat="1"/>
    <row r="4251" s="11" customFormat="1"/>
    <row r="4252" s="11" customFormat="1"/>
    <row r="4253" s="11" customFormat="1"/>
    <row r="4254" s="11" customFormat="1"/>
    <row r="4255" s="11" customFormat="1"/>
    <row r="4256" s="11" customFormat="1"/>
    <row r="4257" s="11" customFormat="1"/>
    <row r="4258" s="11" customFormat="1"/>
    <row r="4259" s="11" customFormat="1"/>
    <row r="4260" s="11" customFormat="1"/>
    <row r="4261" s="11" customFormat="1"/>
    <row r="4262" s="11" customFormat="1"/>
    <row r="4263" s="11" customFormat="1"/>
    <row r="4264" s="11" customFormat="1"/>
    <row r="4265" s="11" customFormat="1"/>
    <row r="4266" s="11" customFormat="1"/>
    <row r="4267" s="11" customFormat="1"/>
    <row r="4268" s="11" customFormat="1"/>
    <row r="4269" s="11" customFormat="1"/>
    <row r="4270" s="11" customFormat="1"/>
    <row r="4271" s="11" customFormat="1"/>
    <row r="4272" s="11" customFormat="1"/>
    <row r="4273" s="11" customFormat="1"/>
    <row r="4274" s="11" customFormat="1"/>
    <row r="4275" s="11" customFormat="1"/>
    <row r="4276" s="11" customFormat="1"/>
    <row r="4277" s="11" customFormat="1"/>
    <row r="4278" s="11" customFormat="1"/>
    <row r="4279" s="11" customFormat="1"/>
    <row r="4280" s="11" customFormat="1"/>
    <row r="4281" s="11" customFormat="1"/>
    <row r="4282" s="11" customFormat="1"/>
    <row r="4283" s="11" customFormat="1"/>
    <row r="4284" s="11" customFormat="1"/>
    <row r="4285" s="11" customFormat="1"/>
    <row r="4286" s="11" customFormat="1"/>
    <row r="4287" s="11" customFormat="1"/>
    <row r="4288" s="11" customFormat="1"/>
    <row r="4289" s="11" customFormat="1"/>
    <row r="4290" s="11" customFormat="1"/>
    <row r="4291" s="11" customFormat="1"/>
    <row r="4292" s="11" customFormat="1"/>
    <row r="4293" s="11" customFormat="1"/>
    <row r="4294" s="11" customFormat="1"/>
    <row r="4295" s="11" customFormat="1"/>
    <row r="4296" s="11" customFormat="1"/>
    <row r="4297" s="11" customFormat="1"/>
    <row r="4298" s="11" customFormat="1"/>
    <row r="4299" s="11" customFormat="1"/>
    <row r="4300" s="11" customFormat="1"/>
    <row r="4301" s="11" customFormat="1"/>
    <row r="4302" s="11" customFormat="1"/>
    <row r="4303" s="11" customFormat="1"/>
    <row r="4304" s="11" customFormat="1"/>
    <row r="4305" s="11" customFormat="1"/>
    <row r="4306" s="11" customFormat="1"/>
    <row r="4307" s="11" customFormat="1"/>
    <row r="4308" s="11" customFormat="1"/>
    <row r="4309" s="11" customFormat="1"/>
    <row r="4310" s="11" customFormat="1"/>
    <row r="4311" s="11" customFormat="1"/>
    <row r="4312" s="11" customFormat="1"/>
    <row r="4313" s="11" customFormat="1"/>
    <row r="4314" s="11" customFormat="1"/>
    <row r="4315" s="11" customFormat="1"/>
    <row r="4316" s="11" customFormat="1"/>
    <row r="4317" s="11" customFormat="1"/>
    <row r="4318" s="11" customFormat="1"/>
    <row r="4319" s="11" customFormat="1"/>
    <row r="4320" s="11" customFormat="1"/>
    <row r="4321" s="11" customFormat="1"/>
    <row r="4322" s="11" customFormat="1"/>
    <row r="4323" s="11" customFormat="1"/>
    <row r="4324" s="11" customFormat="1"/>
    <row r="4325" s="11" customFormat="1"/>
    <row r="4326" s="11" customFormat="1"/>
    <row r="4327" s="11" customFormat="1"/>
    <row r="4328" s="11" customFormat="1"/>
    <row r="4329" s="11" customFormat="1"/>
    <row r="4330" s="11" customFormat="1"/>
    <row r="4331" s="11" customFormat="1"/>
    <row r="4332" s="11" customFormat="1"/>
    <row r="4333" s="11" customFormat="1"/>
    <row r="4334" s="11" customFormat="1"/>
    <row r="4335" s="11" customFormat="1"/>
    <row r="4336" s="11" customFormat="1"/>
    <row r="4337" s="11" customFormat="1"/>
    <row r="4338" s="11" customFormat="1"/>
    <row r="4339" s="11" customFormat="1"/>
    <row r="4340" s="11" customFormat="1"/>
    <row r="4341" s="11" customFormat="1"/>
    <row r="4342" s="11" customFormat="1"/>
    <row r="4343" s="11" customFormat="1"/>
    <row r="4344" s="11" customFormat="1"/>
    <row r="4345" s="11" customFormat="1"/>
    <row r="4346" s="11" customFormat="1"/>
    <row r="4347" s="11" customFormat="1"/>
    <row r="4348" s="11" customFormat="1"/>
    <row r="4349" s="11" customFormat="1"/>
    <row r="4350" s="11" customFormat="1"/>
    <row r="4351" s="11" customFormat="1"/>
    <row r="4352" s="11" customFormat="1"/>
    <row r="4353" s="11" customFormat="1"/>
    <row r="4354" s="11" customFormat="1"/>
    <row r="4355" s="11" customFormat="1"/>
    <row r="4356" s="11" customFormat="1"/>
    <row r="4357" s="11" customFormat="1"/>
    <row r="4358" s="11" customFormat="1"/>
    <row r="4359" s="11" customFormat="1"/>
    <row r="4360" s="11" customFormat="1"/>
    <row r="4361" s="11" customFormat="1"/>
    <row r="4362" s="11" customFormat="1"/>
    <row r="4363" s="11" customFormat="1"/>
    <row r="4364" s="11" customFormat="1"/>
    <row r="4365" s="11" customFormat="1"/>
    <row r="4366" s="11" customFormat="1"/>
    <row r="4367" s="11" customFormat="1"/>
    <row r="4368" s="11" customFormat="1"/>
    <row r="4369" s="11" customFormat="1"/>
    <row r="4370" s="11" customFormat="1"/>
    <row r="4371" s="11" customFormat="1"/>
    <row r="4372" s="11" customFormat="1"/>
    <row r="4373" s="11" customFormat="1"/>
    <row r="4374" s="11" customFormat="1"/>
    <row r="4375" s="11" customFormat="1"/>
    <row r="4376" s="11" customFormat="1"/>
    <row r="4377" s="11" customFormat="1"/>
    <row r="4378" s="11" customFormat="1"/>
    <row r="4379" s="11" customFormat="1"/>
    <row r="4380" s="11" customFormat="1"/>
    <row r="4381" s="11" customFormat="1"/>
    <row r="4382" s="11" customFormat="1"/>
    <row r="4383" s="11" customFormat="1"/>
    <row r="4384" s="11" customFormat="1"/>
    <row r="4385" s="11" customFormat="1"/>
    <row r="4386" s="11" customFormat="1"/>
    <row r="4387" s="11" customFormat="1"/>
    <row r="4388" s="11" customFormat="1"/>
    <row r="4389" s="11" customFormat="1"/>
    <row r="4390" s="11" customFormat="1"/>
    <row r="4391" s="11" customFormat="1"/>
    <row r="4392" s="11" customFormat="1"/>
    <row r="4393" s="11" customFormat="1"/>
    <row r="4394" s="11" customFormat="1"/>
    <row r="4395" s="11" customFormat="1"/>
    <row r="4396" s="11" customFormat="1"/>
    <row r="4397" s="11" customFormat="1"/>
    <row r="4398" s="11" customFormat="1"/>
    <row r="4399" s="11" customFormat="1"/>
    <row r="4400" s="11" customFormat="1"/>
    <row r="4401" s="11" customFormat="1"/>
    <row r="4402" s="11" customFormat="1"/>
    <row r="4403" s="11" customFormat="1"/>
    <row r="4404" s="11" customFormat="1"/>
    <row r="4405" s="11" customFormat="1"/>
    <row r="4406" s="11" customFormat="1"/>
    <row r="4407" s="11" customFormat="1"/>
    <row r="4408" s="11" customFormat="1"/>
    <row r="4409" s="11" customFormat="1"/>
    <row r="4410" s="11" customFormat="1"/>
    <row r="4411" s="11" customFormat="1"/>
    <row r="4412" s="11" customFormat="1"/>
    <row r="4413" s="11" customFormat="1"/>
    <row r="4414" s="11" customFormat="1"/>
    <row r="4415" s="11" customFormat="1"/>
    <row r="4416" s="11" customFormat="1"/>
    <row r="4417" s="11" customFormat="1"/>
    <row r="4418" s="11" customFormat="1"/>
    <row r="4419" s="11" customFormat="1"/>
    <row r="4420" s="11" customFormat="1"/>
    <row r="4421" s="11" customFormat="1"/>
    <row r="4422" s="11" customFormat="1"/>
    <row r="4423" s="11" customFormat="1"/>
    <row r="4424" s="11" customFormat="1"/>
    <row r="4425" s="11" customFormat="1"/>
    <row r="4426" s="11" customFormat="1"/>
    <row r="4427" s="11" customFormat="1"/>
    <row r="4428" s="11" customFormat="1"/>
    <row r="4429" s="11" customFormat="1"/>
    <row r="4430" s="11" customFormat="1"/>
    <row r="4431" s="11" customFormat="1"/>
    <row r="4432" s="11" customFormat="1"/>
    <row r="4433" s="11" customFormat="1"/>
    <row r="4434" s="11" customFormat="1"/>
    <row r="4435" s="11" customFormat="1"/>
    <row r="4436" s="11" customFormat="1"/>
    <row r="4437" s="11" customFormat="1"/>
    <row r="4438" s="11" customFormat="1"/>
    <row r="4439" s="11" customFormat="1"/>
    <row r="4440" s="11" customFormat="1"/>
    <row r="4441" s="11" customFormat="1"/>
    <row r="4442" s="11" customFormat="1"/>
    <row r="4443" s="11" customFormat="1"/>
    <row r="4444" s="11" customFormat="1"/>
    <row r="4445" s="11" customFormat="1"/>
    <row r="4446" s="11" customFormat="1"/>
    <row r="4447" s="11" customFormat="1"/>
    <row r="4448" s="11" customFormat="1"/>
    <row r="4449" s="11" customFormat="1"/>
    <row r="4450" s="11" customFormat="1"/>
    <row r="4451" s="11" customFormat="1"/>
    <row r="4452" s="11" customFormat="1"/>
    <row r="4453" s="11" customFormat="1"/>
    <row r="4454" s="11" customFormat="1"/>
    <row r="4455" s="11" customFormat="1"/>
    <row r="4456" s="11" customFormat="1"/>
    <row r="4457" s="11" customFormat="1"/>
    <row r="4458" s="11" customFormat="1"/>
    <row r="4459" s="11" customFormat="1"/>
    <row r="4460" s="11" customFormat="1"/>
    <row r="4461" s="11" customFormat="1"/>
    <row r="4462" s="11" customFormat="1"/>
    <row r="4463" s="11" customFormat="1"/>
    <row r="4464" s="11" customFormat="1"/>
    <row r="4465" s="11" customFormat="1"/>
    <row r="4466" s="11" customFormat="1"/>
    <row r="4467" s="11" customFormat="1"/>
    <row r="4468" s="11" customFormat="1"/>
    <row r="4469" s="11" customFormat="1"/>
    <row r="4470" s="11" customFormat="1"/>
    <row r="4471" s="11" customFormat="1"/>
    <row r="4472" s="11" customFormat="1"/>
    <row r="4473" s="11" customFormat="1"/>
    <row r="4474" s="11" customFormat="1"/>
    <row r="4475" s="11" customFormat="1"/>
    <row r="4476" s="11" customFormat="1"/>
    <row r="4477" s="11" customFormat="1"/>
    <row r="4478" s="11" customFormat="1"/>
    <row r="4479" s="11" customFormat="1"/>
    <row r="4480" s="11" customFormat="1"/>
    <row r="4481" s="11" customFormat="1"/>
    <row r="4482" s="11" customFormat="1"/>
    <row r="4483" s="11" customFormat="1"/>
    <row r="4484" s="11" customFormat="1"/>
    <row r="4485" s="11" customFormat="1"/>
    <row r="4486" s="11" customFormat="1"/>
    <row r="4487" s="11" customFormat="1"/>
    <row r="4488" s="11" customFormat="1"/>
    <row r="4489" s="11" customFormat="1"/>
    <row r="4490" s="11" customFormat="1"/>
    <row r="4491" s="11" customFormat="1"/>
    <row r="4492" s="11" customFormat="1"/>
    <row r="4493" s="11" customFormat="1"/>
    <row r="4494" s="11" customFormat="1"/>
    <row r="4495" s="11" customFormat="1"/>
    <row r="4496" s="11" customFormat="1"/>
    <row r="4497" s="11" customFormat="1"/>
    <row r="4498" s="11" customFormat="1"/>
    <row r="4499" s="11" customFormat="1"/>
    <row r="4500" s="11" customFormat="1"/>
    <row r="4501" s="11" customFormat="1"/>
    <row r="4502" s="11" customFormat="1"/>
    <row r="4503" s="11" customFormat="1"/>
    <row r="4504" s="11" customFormat="1"/>
    <row r="4505" s="11" customFormat="1"/>
    <row r="4506" s="11" customFormat="1"/>
    <row r="4507" s="11" customFormat="1"/>
    <row r="4508" s="11" customFormat="1"/>
    <row r="4509" s="11" customFormat="1"/>
    <row r="4510" s="11" customFormat="1"/>
    <row r="4511" s="11" customFormat="1"/>
    <row r="4512" s="11" customFormat="1"/>
    <row r="4513" s="11" customFormat="1"/>
    <row r="4514" s="11" customFormat="1"/>
    <row r="4515" s="11" customFormat="1"/>
    <row r="4516" s="11" customFormat="1"/>
    <row r="4517" s="11" customFormat="1"/>
    <row r="4518" s="11" customFormat="1"/>
    <row r="4519" s="11" customFormat="1"/>
    <row r="4520" s="11" customFormat="1"/>
    <row r="4521" s="11" customFormat="1"/>
    <row r="4522" s="11" customFormat="1"/>
    <row r="4523" s="11" customFormat="1"/>
    <row r="4524" s="11" customFormat="1"/>
    <row r="4525" s="11" customFormat="1"/>
    <row r="4526" s="11" customFormat="1"/>
    <row r="4527" s="11" customFormat="1"/>
    <row r="4528" s="11" customFormat="1"/>
    <row r="4529" s="11" customFormat="1"/>
    <row r="4530" s="11" customFormat="1"/>
    <row r="4531" s="11" customFormat="1"/>
    <row r="4532" s="11" customFormat="1"/>
    <row r="4533" s="11" customFormat="1"/>
    <row r="4534" s="11" customFormat="1"/>
    <row r="4535" s="11" customFormat="1"/>
    <row r="4536" s="11" customFormat="1"/>
    <row r="4537" s="11" customFormat="1"/>
    <row r="4538" s="11" customFormat="1"/>
    <row r="4539" s="11" customFormat="1"/>
    <row r="4540" s="11" customFormat="1"/>
    <row r="4541" s="11" customFormat="1"/>
    <row r="4542" s="11" customFormat="1"/>
    <row r="4543" s="11" customFormat="1"/>
    <row r="4544" s="11" customFormat="1"/>
    <row r="4545" s="11" customFormat="1"/>
    <row r="4546" s="11" customFormat="1"/>
    <row r="4547" s="11" customFormat="1"/>
    <row r="4548" s="11" customFormat="1"/>
    <row r="4549" s="11" customFormat="1"/>
    <row r="4550" s="11" customFormat="1"/>
    <row r="4551" s="11" customFormat="1"/>
    <row r="4552" s="11" customFormat="1"/>
    <row r="4553" s="11" customFormat="1"/>
    <row r="4554" s="11" customFormat="1"/>
    <row r="4555" s="11" customFormat="1"/>
    <row r="4556" s="11" customFormat="1"/>
    <row r="4557" s="11" customFormat="1"/>
    <row r="4558" s="11" customFormat="1"/>
    <row r="4559" s="11" customFormat="1"/>
    <row r="4560" s="11" customFormat="1"/>
    <row r="4561" s="11" customFormat="1"/>
    <row r="4562" s="11" customFormat="1"/>
    <row r="4563" s="11" customFormat="1"/>
    <row r="4564" s="11" customFormat="1"/>
    <row r="4565" s="11" customFormat="1"/>
    <row r="4566" s="11" customFormat="1"/>
    <row r="4567" s="11" customFormat="1"/>
    <row r="4568" s="11" customFormat="1"/>
    <row r="4569" s="11" customFormat="1"/>
    <row r="4570" s="11" customFormat="1"/>
    <row r="4571" s="11" customFormat="1"/>
    <row r="4572" s="11" customFormat="1"/>
    <row r="4573" s="11" customFormat="1"/>
    <row r="4574" s="11" customFormat="1"/>
    <row r="4575" s="11" customFormat="1"/>
    <row r="4576" s="11" customFormat="1"/>
    <row r="4577" s="11" customFormat="1"/>
    <row r="4578" s="11" customFormat="1"/>
    <row r="4579" s="11" customFormat="1"/>
    <row r="4580" s="11" customFormat="1"/>
    <row r="4581" s="11" customFormat="1"/>
    <row r="4582" s="11" customFormat="1"/>
    <row r="4583" s="11" customFormat="1"/>
    <row r="4584" s="11" customFormat="1"/>
    <row r="4585" s="11" customFormat="1"/>
    <row r="4586" s="11" customFormat="1"/>
    <row r="4587" s="11" customFormat="1"/>
    <row r="4588" s="11" customFormat="1"/>
    <row r="4589" s="11" customFormat="1"/>
    <row r="4590" s="11" customFormat="1"/>
    <row r="4591" s="11" customFormat="1"/>
    <row r="4592" s="11" customFormat="1"/>
    <row r="4593" s="11" customFormat="1"/>
    <row r="4594" s="11" customFormat="1"/>
    <row r="4595" s="11" customFormat="1"/>
    <row r="4596" s="11" customFormat="1"/>
    <row r="4597" s="11" customFormat="1"/>
    <row r="4598" s="11" customFormat="1"/>
    <row r="4599" s="11" customFormat="1"/>
    <row r="4600" s="11" customFormat="1"/>
    <row r="4601" s="11" customFormat="1"/>
    <row r="4602" s="11" customFormat="1"/>
    <row r="4603" s="11" customFormat="1"/>
    <row r="4604" s="11" customFormat="1"/>
    <row r="4605" s="11" customFormat="1"/>
    <row r="4606" s="11" customFormat="1"/>
    <row r="4607" s="11" customFormat="1"/>
    <row r="4608" s="11" customFormat="1"/>
    <row r="4609" s="11" customFormat="1"/>
    <row r="4610" s="11" customFormat="1"/>
    <row r="4611" s="11" customFormat="1"/>
    <row r="4612" s="11" customFormat="1"/>
    <row r="4613" s="11" customFormat="1"/>
    <row r="4614" s="11" customFormat="1"/>
    <row r="4615" s="11" customFormat="1"/>
    <row r="4616" s="11" customFormat="1"/>
    <row r="4617" s="11" customFormat="1"/>
    <row r="4618" s="11" customFormat="1"/>
    <row r="4619" s="11" customFormat="1"/>
    <row r="4620" s="11" customFormat="1"/>
    <row r="4621" s="11" customFormat="1"/>
    <row r="4622" s="11" customFormat="1"/>
    <row r="4623" s="11" customFormat="1"/>
    <row r="4624" s="11" customFormat="1"/>
    <row r="4625" s="11" customFormat="1"/>
    <row r="4626" s="11" customFormat="1"/>
    <row r="4627" s="11" customFormat="1"/>
    <row r="4628" s="11" customFormat="1"/>
    <row r="4629" s="11" customFormat="1"/>
    <row r="4630" s="11" customFormat="1"/>
    <row r="4631" s="11" customFormat="1"/>
    <row r="4632" s="11" customFormat="1"/>
    <row r="4633" s="11" customFormat="1"/>
    <row r="4634" s="11" customFormat="1"/>
    <row r="4635" s="11" customFormat="1"/>
    <row r="4636" s="11" customFormat="1"/>
    <row r="4637" s="11" customFormat="1"/>
    <row r="4638" s="11" customFormat="1"/>
    <row r="4639" s="11" customFormat="1"/>
    <row r="4640" s="11" customFormat="1"/>
    <row r="4641" s="11" customFormat="1"/>
    <row r="4642" s="11" customFormat="1"/>
    <row r="4643" s="11" customFormat="1"/>
    <row r="4644" s="11" customFormat="1"/>
    <row r="4645" s="11" customFormat="1"/>
    <row r="4646" s="11" customFormat="1"/>
    <row r="4647" s="11" customFormat="1"/>
    <row r="4648" s="11" customFormat="1"/>
    <row r="4649" s="11" customFormat="1"/>
    <row r="4650" s="11" customFormat="1"/>
    <row r="4651" s="11" customFormat="1"/>
    <row r="4652" s="11" customFormat="1"/>
    <row r="4653" s="11" customFormat="1"/>
    <row r="4654" s="11" customFormat="1"/>
    <row r="4655" s="11" customFormat="1"/>
    <row r="4656" s="11" customFormat="1"/>
    <row r="4657" s="11" customFormat="1"/>
    <row r="4658" s="11" customFormat="1"/>
    <row r="4659" s="11" customFormat="1"/>
    <row r="4660" s="11" customFormat="1"/>
    <row r="4661" s="11" customFormat="1"/>
    <row r="4662" s="11" customFormat="1"/>
    <row r="4663" s="11" customFormat="1"/>
    <row r="4664" s="11" customFormat="1"/>
    <row r="4665" s="11" customFormat="1"/>
    <row r="4666" s="11" customFormat="1"/>
    <row r="4667" s="11" customFormat="1"/>
    <row r="4668" s="11" customFormat="1"/>
    <row r="4669" s="11" customFormat="1"/>
    <row r="4670" s="11" customFormat="1"/>
    <row r="4671" s="11" customFormat="1"/>
    <row r="4672" s="11" customFormat="1"/>
    <row r="4673" s="11" customFormat="1"/>
    <row r="4674" s="11" customFormat="1"/>
    <row r="4675" s="11" customFormat="1"/>
    <row r="4676" s="11" customFormat="1"/>
    <row r="4677" s="11" customFormat="1"/>
    <row r="4678" s="11" customFormat="1"/>
    <row r="4679" s="11" customFormat="1"/>
    <row r="4680" s="11" customFormat="1"/>
    <row r="4681" s="11" customFormat="1"/>
    <row r="4682" s="11" customFormat="1"/>
    <row r="4683" s="11" customFormat="1"/>
    <row r="4684" s="11" customFormat="1"/>
    <row r="4685" s="11" customFormat="1"/>
    <row r="4686" s="11" customFormat="1"/>
    <row r="4687" s="11" customFormat="1"/>
    <row r="4688" s="11" customFormat="1"/>
    <row r="4689" s="11" customFormat="1"/>
    <row r="4690" s="11" customFormat="1"/>
    <row r="4691" s="11" customFormat="1"/>
    <row r="4692" s="11" customFormat="1"/>
    <row r="4693" s="11" customFormat="1"/>
    <row r="4694" s="11" customFormat="1"/>
    <row r="4695" s="11" customFormat="1"/>
    <row r="4696" s="11" customFormat="1"/>
    <row r="4697" s="11" customFormat="1"/>
    <row r="4698" s="11" customFormat="1"/>
    <row r="4699" s="11" customFormat="1"/>
    <row r="4700" s="11" customFormat="1"/>
    <row r="4701" s="11" customFormat="1"/>
    <row r="4702" s="11" customFormat="1"/>
    <row r="4703" s="11" customFormat="1"/>
    <row r="4704" s="11" customFormat="1"/>
    <row r="4705" s="11" customFormat="1"/>
    <row r="4706" s="11" customFormat="1"/>
    <row r="4707" s="11" customFormat="1"/>
    <row r="4708" s="11" customFormat="1"/>
    <row r="4709" s="11" customFormat="1"/>
    <row r="4710" s="11" customFormat="1"/>
    <row r="4711" s="11" customFormat="1"/>
    <row r="4712" s="11" customFormat="1"/>
    <row r="4713" s="11" customFormat="1"/>
    <row r="4714" s="11" customFormat="1"/>
    <row r="4715" s="11" customFormat="1"/>
    <row r="4716" s="11" customFormat="1"/>
    <row r="4717" s="11" customFormat="1"/>
    <row r="4718" s="11" customFormat="1"/>
    <row r="4719" s="11" customFormat="1"/>
    <row r="4720" s="11" customFormat="1"/>
    <row r="4721" s="11" customFormat="1"/>
    <row r="4722" s="11" customFormat="1"/>
    <row r="4723" s="11" customFormat="1"/>
    <row r="4724" s="11" customFormat="1"/>
    <row r="4725" s="11" customFormat="1"/>
    <row r="4726" s="11" customFormat="1"/>
    <row r="4727" s="11" customFormat="1"/>
    <row r="4728" s="11" customFormat="1"/>
    <row r="4729" s="11" customFormat="1"/>
    <row r="4730" s="11" customFormat="1"/>
    <row r="4731" s="11" customFormat="1"/>
    <row r="4732" s="11" customFormat="1"/>
    <row r="4733" s="11" customFormat="1"/>
    <row r="4734" s="11" customFormat="1"/>
    <row r="4735" s="11" customFormat="1"/>
    <row r="4736" s="11" customFormat="1"/>
    <row r="4737" s="11" customFormat="1"/>
    <row r="4738" s="11" customFormat="1"/>
    <row r="4739" s="11" customFormat="1"/>
    <row r="4740" s="11" customFormat="1"/>
    <row r="4741" s="11" customFormat="1"/>
    <row r="4742" s="11" customFormat="1"/>
    <row r="4743" s="11" customFormat="1"/>
    <row r="4744" s="11" customFormat="1"/>
    <row r="4745" s="11" customFormat="1"/>
    <row r="4746" s="11" customFormat="1"/>
    <row r="4747" s="11" customFormat="1"/>
    <row r="4748" s="11" customFormat="1"/>
    <row r="4749" s="11" customFormat="1"/>
    <row r="4750" s="11" customFormat="1"/>
    <row r="4751" s="11" customFormat="1"/>
    <row r="4752" s="11" customFormat="1"/>
    <row r="4753" s="11" customFormat="1"/>
    <row r="4754" s="11" customFormat="1"/>
    <row r="4755" s="11" customFormat="1"/>
    <row r="4756" s="11" customFormat="1"/>
    <row r="4757" s="11" customFormat="1"/>
    <row r="4758" s="11" customFormat="1"/>
    <row r="4759" s="11" customFormat="1"/>
    <row r="4760" s="11" customFormat="1"/>
    <row r="4761" s="11" customFormat="1"/>
    <row r="4762" s="11" customFormat="1"/>
    <row r="4763" s="11" customFormat="1"/>
    <row r="4764" s="11" customFormat="1"/>
    <row r="4765" s="11" customFormat="1"/>
    <row r="4766" s="11" customFormat="1"/>
    <row r="4767" s="11" customFormat="1"/>
    <row r="4768" s="11" customFormat="1"/>
    <row r="4769" s="11" customFormat="1"/>
    <row r="4770" s="11" customFormat="1"/>
    <row r="4771" s="11" customFormat="1"/>
    <row r="4772" s="11" customFormat="1"/>
    <row r="4773" s="11" customFormat="1"/>
    <row r="4774" s="11" customFormat="1"/>
    <row r="4775" s="11" customFormat="1"/>
    <row r="4776" s="11" customFormat="1"/>
    <row r="4777" s="11" customFormat="1"/>
    <row r="4778" s="11" customFormat="1"/>
    <row r="4779" s="11" customFormat="1"/>
    <row r="4780" s="11" customFormat="1"/>
    <row r="4781" s="11" customFormat="1"/>
    <row r="4782" s="11" customFormat="1"/>
    <row r="4783" s="11" customFormat="1"/>
    <row r="4784" s="11" customFormat="1"/>
    <row r="4785" s="11" customFormat="1"/>
    <row r="4786" s="11" customFormat="1"/>
    <row r="4787" s="11" customFormat="1"/>
    <row r="4788" s="11" customFormat="1"/>
    <row r="4789" s="11" customFormat="1"/>
    <row r="4790" s="11" customFormat="1"/>
    <row r="4791" s="11" customFormat="1"/>
    <row r="4792" s="11" customFormat="1"/>
    <row r="4793" s="11" customFormat="1"/>
    <row r="4794" s="11" customFormat="1"/>
    <row r="4795" s="11" customFormat="1"/>
    <row r="4796" s="11" customFormat="1"/>
    <row r="4797" s="11" customFormat="1"/>
    <row r="4798" s="11" customFormat="1"/>
    <row r="4799" s="11" customFormat="1"/>
    <row r="4800" s="11" customFormat="1"/>
    <row r="4801" spans="1:44" s="11" customFormat="1"/>
    <row r="4802" spans="1:44" s="11" customFormat="1"/>
    <row r="4803" spans="1:44" s="11" customFormat="1"/>
    <row r="4804" spans="1:44" s="11" customFormat="1"/>
    <row r="4805" spans="1:44" s="11" customFormat="1"/>
    <row r="4806" spans="1:44" s="11" customFormat="1"/>
    <row r="4807" spans="1:44">
      <c r="A4807" s="11"/>
      <c r="B4807" s="11"/>
      <c r="C4807" s="11"/>
      <c r="D4807" s="11"/>
      <c r="E4807" s="11"/>
      <c r="F4807" s="11"/>
      <c r="G4807" s="11"/>
      <c r="H4807" s="11"/>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11"/>
      <c r="H4808" s="11"/>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11"/>
      <c r="H4809" s="11"/>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11"/>
      <c r="H4810" s="11"/>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11"/>
      <c r="H4811" s="11"/>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11"/>
      <c r="H4812" s="11"/>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11"/>
      <c r="H4813" s="11"/>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11"/>
      <c r="H4814" s="11"/>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11"/>
      <c r="H4815" s="11"/>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11"/>
      <c r="H4816" s="11"/>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11"/>
      <c r="H4817" s="11"/>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11"/>
      <c r="H4818" s="11"/>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11"/>
      <c r="H4819" s="11"/>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11"/>
      <c r="H4820" s="11"/>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11"/>
      <c r="H4821" s="11"/>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11"/>
      <c r="H4822" s="11"/>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11"/>
      <c r="H4823" s="11"/>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11"/>
      <c r="H4824" s="11"/>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11"/>
      <c r="H4825" s="11"/>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11"/>
      <c r="H4826" s="11"/>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11"/>
      <c r="H4827" s="11"/>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11"/>
      <c r="H4828" s="11"/>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11"/>
      <c r="H4829" s="11"/>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11"/>
      <c r="H4830" s="11"/>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11"/>
      <c r="H4831" s="11"/>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11"/>
      <c r="H4832" s="11"/>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11"/>
      <c r="H4833" s="11"/>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11"/>
      <c r="H4834" s="11"/>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11"/>
      <c r="H4835" s="11"/>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11"/>
      <c r="H4836" s="11"/>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11"/>
      <c r="H4837" s="11"/>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11"/>
      <c r="H4838" s="11"/>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11"/>
      <c r="H4839" s="11"/>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11"/>
      <c r="H4840" s="11"/>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11"/>
      <c r="H4841" s="11"/>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11"/>
      <c r="H4842" s="11"/>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11"/>
      <c r="H4843" s="11"/>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11"/>
      <c r="H4844" s="11"/>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11"/>
      <c r="H4845" s="11"/>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11"/>
      <c r="H4846" s="11"/>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11"/>
      <c r="H4847" s="11"/>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11"/>
      <c r="H4848" s="11"/>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11"/>
      <c r="H4849" s="11"/>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11"/>
      <c r="H4850" s="11"/>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11"/>
      <c r="H4851" s="11"/>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11"/>
      <c r="H4852" s="11"/>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11"/>
      <c r="H4853" s="11"/>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11"/>
      <c r="H4854" s="11"/>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11"/>
      <c r="H4855" s="11"/>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11"/>
      <c r="H4856" s="11"/>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11"/>
      <c r="H4857" s="11"/>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11"/>
      <c r="H4858" s="11"/>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11"/>
      <c r="H4859" s="11"/>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11"/>
      <c r="H4860" s="11"/>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11"/>
      <c r="H4861" s="11"/>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11"/>
      <c r="H4862" s="11"/>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11"/>
      <c r="H4863" s="11"/>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11"/>
      <c r="H4864" s="11"/>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11"/>
      <c r="H4865" s="11"/>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11"/>
      <c r="H4866" s="11"/>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11"/>
      <c r="H4867" s="11"/>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11"/>
      <c r="H4868" s="11"/>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11"/>
      <c r="H4869" s="11"/>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11"/>
      <c r="H4870" s="11"/>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11"/>
      <c r="H4871" s="11"/>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11"/>
      <c r="H4872" s="11"/>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11"/>
      <c r="H4873" s="11"/>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11"/>
      <c r="H4874" s="11"/>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11"/>
      <c r="H4875" s="11"/>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11"/>
      <c r="H4876" s="11"/>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11"/>
      <c r="H4877" s="11"/>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11"/>
      <c r="H4878" s="11"/>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11"/>
      <c r="H4879" s="11"/>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11"/>
      <c r="H4880" s="11"/>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11"/>
      <c r="H4881" s="11"/>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11"/>
      <c r="H4882" s="11"/>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11"/>
      <c r="H4883" s="11"/>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11"/>
      <c r="H4884" s="11"/>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11"/>
      <c r="H4885" s="11"/>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11"/>
      <c r="H4886" s="11"/>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11"/>
      <c r="H4887" s="11"/>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11"/>
      <c r="H4888" s="11"/>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11"/>
      <c r="H4889" s="11"/>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11"/>
      <c r="H4890" s="11"/>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11"/>
      <c r="H4891" s="11"/>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11"/>
      <c r="H4892" s="11"/>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11"/>
      <c r="H4893" s="11"/>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11"/>
      <c r="H4894" s="11"/>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11"/>
      <c r="H4895" s="11"/>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11"/>
      <c r="H4896" s="11"/>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11"/>
      <c r="H4897" s="11"/>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11"/>
      <c r="H4898" s="11"/>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11"/>
      <c r="H4899" s="11"/>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11"/>
      <c r="H4900" s="11"/>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11"/>
      <c r="H4901" s="11"/>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11"/>
      <c r="H4902" s="11"/>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11"/>
      <c r="H4903" s="11"/>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11"/>
      <c r="H4904" s="11"/>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11"/>
      <c r="H4905" s="11"/>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11"/>
      <c r="H4906" s="11"/>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11"/>
      <c r="H4907" s="11"/>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11"/>
      <c r="H4908" s="11"/>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11"/>
      <c r="H4909" s="11"/>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11"/>
      <c r="H4910" s="11"/>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11"/>
      <c r="H4911" s="11"/>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11"/>
      <c r="H4912" s="11"/>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11"/>
      <c r="H4913" s="11"/>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11"/>
      <c r="H4914" s="11"/>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11"/>
      <c r="H4915" s="11"/>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11"/>
      <c r="H4916" s="11"/>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11"/>
      <c r="H4917" s="11"/>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11"/>
      <c r="H4918" s="11"/>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11"/>
      <c r="H4919" s="11"/>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11"/>
      <c r="H4920" s="11"/>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11"/>
      <c r="H4921" s="11"/>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11"/>
      <c r="H4922" s="11"/>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11"/>
      <c r="H4923" s="11"/>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11"/>
      <c r="H4924" s="11"/>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11"/>
      <c r="H4925" s="11"/>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11"/>
      <c r="H4926" s="11"/>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11"/>
      <c r="H4927" s="11"/>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11"/>
      <c r="H4928" s="11"/>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11"/>
      <c r="H4929" s="11"/>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11"/>
      <c r="H4930" s="11"/>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11"/>
      <c r="H4931" s="11"/>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11"/>
      <c r="H4932" s="11"/>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11"/>
      <c r="H4933" s="11"/>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11"/>
      <c r="H4934" s="11"/>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11"/>
      <c r="H4935" s="11"/>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11"/>
      <c r="H4936" s="11"/>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11"/>
      <c r="H4937" s="11"/>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11"/>
      <c r="H4938" s="11"/>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11"/>
      <c r="H4939" s="11"/>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11"/>
      <c r="H4940" s="11"/>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11"/>
      <c r="H4941" s="11"/>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11"/>
      <c r="H4942" s="11"/>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11"/>
      <c r="H4943" s="11"/>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11"/>
      <c r="H4944" s="11"/>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11"/>
      <c r="H4945" s="11"/>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11"/>
      <c r="H4946" s="11"/>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11"/>
      <c r="H4947" s="11"/>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11"/>
      <c r="H4948" s="11"/>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11"/>
      <c r="H4949" s="11"/>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11"/>
      <c r="H4950" s="11"/>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11"/>
      <c r="H4951" s="11"/>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11"/>
      <c r="H4952" s="11"/>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11"/>
      <c r="H4953" s="11"/>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11"/>
      <c r="H4954" s="11"/>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11"/>
      <c r="H4955" s="11"/>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11"/>
      <c r="H4956" s="11"/>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11"/>
      <c r="H4957" s="11"/>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11"/>
      <c r="H4958" s="11"/>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11"/>
      <c r="H4959" s="11"/>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11"/>
      <c r="H4960" s="11"/>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11"/>
      <c r="H4961" s="11"/>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11"/>
      <c r="H4962" s="11"/>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11"/>
      <c r="H4963" s="11"/>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11"/>
      <c r="H4964" s="11"/>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11"/>
      <c r="H4965" s="11"/>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11"/>
      <c r="H4966" s="11"/>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11"/>
      <c r="H4967" s="11"/>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11"/>
      <c r="H4968" s="11"/>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11"/>
      <c r="H4969" s="11"/>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11"/>
      <c r="H4970" s="11"/>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11"/>
      <c r="H4971" s="11"/>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11"/>
      <c r="H4972" s="11"/>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11"/>
      <c r="H4973" s="11"/>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11"/>
      <c r="H4974" s="11"/>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11"/>
      <c r="H4975" s="11"/>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11"/>
      <c r="H4976" s="11"/>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11"/>
      <c r="H4977" s="11"/>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11"/>
      <c r="H4978" s="11"/>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11"/>
      <c r="H4979" s="11"/>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11"/>
      <c r="H4980" s="11"/>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11"/>
      <c r="H4981" s="11"/>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11"/>
      <c r="H4982" s="11"/>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11"/>
      <c r="H4983" s="11"/>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11"/>
      <c r="H4984" s="11"/>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11"/>
      <c r="H4985" s="11"/>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11"/>
      <c r="H4986" s="11"/>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11"/>
      <c r="H4987" s="11"/>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11"/>
      <c r="H4988" s="11"/>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11"/>
      <c r="H4989" s="11"/>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11"/>
      <c r="H4990" s="11"/>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11"/>
      <c r="H4991" s="11"/>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11"/>
      <c r="H4992" s="11"/>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11"/>
      <c r="H4993" s="11"/>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11"/>
      <c r="H4994" s="11"/>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11"/>
      <c r="H4995" s="11"/>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11"/>
      <c r="H4996" s="11"/>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11"/>
      <c r="H4997" s="11"/>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11"/>
      <c r="H4998" s="11"/>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11"/>
      <c r="H4999" s="11"/>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11"/>
      <c r="H5000" s="11"/>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11"/>
      <c r="H5001" s="11"/>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11"/>
      <c r="H5002" s="11"/>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11"/>
      <c r="H5003" s="11"/>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11"/>
      <c r="H5004" s="11"/>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11"/>
      <c r="H5005" s="11"/>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11"/>
      <c r="H5006" s="11"/>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11"/>
      <c r="H5007" s="11"/>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11"/>
      <c r="H5008" s="11"/>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11"/>
      <c r="H5009" s="11"/>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11"/>
      <c r="H5010" s="11"/>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11"/>
      <c r="H5011" s="11"/>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11"/>
      <c r="H5012" s="11"/>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11"/>
      <c r="H5013" s="11"/>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11"/>
      <c r="H5014" s="11"/>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11"/>
      <c r="H5015" s="11"/>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11"/>
      <c r="H5016" s="11"/>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11"/>
      <c r="H5017" s="11"/>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11"/>
      <c r="H5018" s="11"/>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11"/>
      <c r="H5019" s="11"/>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11"/>
      <c r="H5020" s="11"/>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11"/>
      <c r="H5021" s="11"/>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11"/>
      <c r="H5022" s="11"/>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11"/>
      <c r="H5023" s="11"/>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11"/>
      <c r="H5024" s="11"/>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11"/>
      <c r="H5025" s="11"/>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11"/>
      <c r="H5026" s="11"/>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11"/>
      <c r="H5027" s="11"/>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11"/>
      <c r="H5028" s="11"/>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11"/>
      <c r="H5029" s="11"/>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11"/>
      <c r="H5030" s="11"/>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11"/>
      <c r="H5031" s="11"/>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11"/>
      <c r="H5032" s="11"/>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11"/>
      <c r="H5033" s="11"/>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11"/>
      <c r="H5034" s="11"/>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11"/>
      <c r="H5035" s="11"/>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11"/>
      <c r="H5036" s="11"/>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11"/>
      <c r="H5037" s="11"/>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11"/>
      <c r="H5038" s="11"/>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11"/>
      <c r="H5039" s="11"/>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11"/>
      <c r="H5040" s="11"/>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11"/>
      <c r="H5041" s="11"/>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11"/>
      <c r="H5042" s="11"/>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11"/>
      <c r="H5043" s="11"/>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11"/>
      <c r="H5044" s="11"/>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11"/>
      <c r="H5045" s="11"/>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11"/>
      <c r="H5046" s="11"/>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11"/>
      <c r="H5047" s="11"/>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11"/>
      <c r="H5048" s="11"/>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11"/>
      <c r="H5049" s="11"/>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11"/>
      <c r="H5050" s="11"/>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11"/>
      <c r="H5051" s="11"/>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11"/>
      <c r="H5052" s="11"/>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11"/>
      <c r="H5053" s="11"/>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11"/>
      <c r="H5054" s="11"/>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11"/>
      <c r="H5055" s="11"/>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11"/>
      <c r="H5056" s="11"/>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11"/>
      <c r="H5057" s="11"/>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11"/>
      <c r="H5058" s="11"/>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11"/>
      <c r="H5059" s="11"/>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11"/>
      <c r="H5060" s="11"/>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11"/>
      <c r="H5061" s="11"/>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11"/>
      <c r="H5062" s="11"/>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11"/>
      <c r="H5063" s="11"/>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11"/>
      <c r="H5064" s="11"/>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11"/>
      <c r="H5065" s="11"/>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11"/>
      <c r="H5066" s="11"/>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11"/>
      <c r="H5067" s="11"/>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11"/>
      <c r="H5068" s="11"/>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11"/>
      <c r="H5069" s="11"/>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11"/>
      <c r="H5070" s="11"/>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11"/>
      <c r="H5071" s="11"/>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11"/>
      <c r="H5072" s="11"/>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11"/>
      <c r="H5073" s="11"/>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11"/>
      <c r="H5074" s="11"/>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11"/>
      <c r="H5075" s="11"/>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11"/>
      <c r="H5076" s="11"/>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11"/>
      <c r="H5077" s="11"/>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11"/>
      <c r="H5078" s="11"/>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11"/>
      <c r="H5079" s="11"/>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11"/>
      <c r="H5080" s="11"/>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11"/>
      <c r="H5081" s="11"/>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11"/>
      <c r="H5082" s="11"/>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11"/>
      <c r="H5083" s="11"/>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11"/>
      <c r="H5084" s="11"/>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11"/>
      <c r="H5085" s="11"/>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11"/>
      <c r="H5086" s="11"/>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11"/>
      <c r="H5087" s="11"/>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11"/>
      <c r="H5088" s="11"/>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11"/>
      <c r="H5089" s="11"/>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11"/>
      <c r="H5090" s="11"/>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11"/>
      <c r="H5091" s="11"/>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11"/>
      <c r="H5092" s="11"/>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11"/>
      <c r="H5093" s="11"/>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11"/>
      <c r="H5094" s="11"/>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11"/>
      <c r="H5095" s="11"/>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11"/>
      <c r="H5096" s="11"/>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11"/>
      <c r="H5097" s="11"/>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11"/>
      <c r="H5098" s="11"/>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11"/>
      <c r="H5099" s="11"/>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11"/>
      <c r="H5100" s="11"/>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11"/>
      <c r="H5101" s="11"/>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11"/>
      <c r="H5102" s="11"/>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11"/>
      <c r="H5103" s="11"/>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11"/>
      <c r="H5104" s="11"/>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11"/>
      <c r="H5105" s="11"/>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11"/>
      <c r="H5106" s="11"/>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11"/>
      <c r="H5107" s="11"/>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11"/>
      <c r="H5108" s="11"/>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11"/>
      <c r="H5109" s="11"/>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11"/>
      <c r="H5110" s="11"/>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11"/>
      <c r="H5111" s="11"/>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11"/>
      <c r="H5112" s="11"/>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11"/>
      <c r="H5113" s="11"/>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11"/>
      <c r="H5114" s="11"/>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11"/>
      <c r="H5115" s="11"/>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11"/>
      <c r="H5116" s="11"/>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11"/>
      <c r="H5117" s="11"/>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11"/>
      <c r="H5118" s="11"/>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11"/>
      <c r="H5119" s="11"/>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11"/>
      <c r="H5120" s="11"/>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11"/>
      <c r="H5121" s="11"/>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11"/>
      <c r="H5122" s="11"/>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11"/>
      <c r="H5123" s="11"/>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S23"/>
  <sheetViews>
    <sheetView zoomScaleNormal="100" workbookViewId="0">
      <selection activeCell="B11" sqref="B11:C22"/>
    </sheetView>
  </sheetViews>
  <sheetFormatPr defaultColWidth="9.140625" defaultRowHeight="12"/>
  <cols>
    <col min="1" max="1" width="28" style="63" customWidth="1"/>
    <col min="2" max="3" width="15.42578125" style="63" bestFit="1" customWidth="1"/>
    <col min="4" max="4" width="13" style="63" customWidth="1"/>
    <col min="5" max="5" width="9.5703125" style="63" customWidth="1"/>
    <col min="6" max="6" width="8.140625" style="63" customWidth="1"/>
    <col min="7" max="16384" width="9.140625" style="63"/>
  </cols>
  <sheetData>
    <row r="1" spans="1:45" s="60" customFormat="1" ht="14.25" customHeight="1">
      <c r="A1" s="521"/>
      <c r="B1" s="521"/>
      <c r="C1" s="521"/>
      <c r="D1" s="521"/>
      <c r="E1" s="521"/>
      <c r="F1" s="521"/>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row>
    <row r="2" spans="1:45" s="60" customFormat="1" ht="15.75" customHeight="1">
      <c r="A2" s="521" t="s">
        <v>187</v>
      </c>
      <c r="B2" s="521"/>
      <c r="C2" s="521"/>
      <c r="D2" s="521"/>
      <c r="E2" s="521"/>
      <c r="F2" s="521"/>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ht="15.75">
      <c r="A3" s="522" t="s">
        <v>188</v>
      </c>
      <c r="B3" s="522"/>
      <c r="C3" s="522"/>
      <c r="D3" s="522"/>
      <c r="E3" s="522"/>
      <c r="F3" s="522"/>
    </row>
    <row r="4" spans="1:45">
      <c r="A4" s="64"/>
      <c r="B4" s="62"/>
      <c r="C4" s="62"/>
      <c r="D4" s="62"/>
      <c r="E4" s="62"/>
      <c r="F4" s="62"/>
    </row>
    <row r="5" spans="1:45" ht="12" customHeight="1">
      <c r="A5" s="322"/>
      <c r="B5" s="310"/>
      <c r="C5" s="342"/>
      <c r="D5" s="322" t="s">
        <v>50</v>
      </c>
      <c r="E5" s="524" t="s">
        <v>12</v>
      </c>
      <c r="F5" s="525"/>
    </row>
    <row r="6" spans="1:45" ht="14.25" customHeight="1">
      <c r="A6" s="320" t="s">
        <v>272</v>
      </c>
      <c r="B6" s="534" t="s">
        <v>263</v>
      </c>
      <c r="C6" s="535"/>
      <c r="D6" s="322" t="s">
        <v>14</v>
      </c>
      <c r="E6" s="524" t="s">
        <v>14</v>
      </c>
      <c r="F6" s="525"/>
    </row>
    <row r="7" spans="1:45" ht="15" customHeight="1">
      <c r="A7" s="374" t="s">
        <v>35</v>
      </c>
      <c r="B7" s="536" t="s">
        <v>264</v>
      </c>
      <c r="C7" s="537"/>
      <c r="D7" s="313" t="s">
        <v>51</v>
      </c>
      <c r="E7" s="527" t="s">
        <v>18</v>
      </c>
      <c r="F7" s="528"/>
    </row>
    <row r="8" spans="1:45" ht="12" customHeight="1">
      <c r="A8" s="313"/>
      <c r="B8" s="310"/>
      <c r="C8" s="342"/>
      <c r="D8" s="313" t="s">
        <v>19</v>
      </c>
      <c r="E8" s="527" t="s">
        <v>19</v>
      </c>
      <c r="F8" s="528"/>
    </row>
    <row r="9" spans="1:45" ht="12.75" thickBot="1">
      <c r="A9" s="65" t="str">
        <f>' F4'!A10</f>
        <v>Janar - Maj / January - May</v>
      </c>
      <c r="B9" s="66">
        <v>2019</v>
      </c>
      <c r="C9" s="225">
        <v>2020</v>
      </c>
      <c r="D9" s="66" t="s">
        <v>459</v>
      </c>
      <c r="E9" s="66">
        <v>2019</v>
      </c>
      <c r="F9" s="225">
        <v>2020</v>
      </c>
    </row>
    <row r="10" spans="1:45" ht="15.75" thickBot="1">
      <c r="A10" s="526" t="s">
        <v>338</v>
      </c>
      <c r="B10" s="526"/>
      <c r="C10" s="526"/>
      <c r="D10" s="526"/>
      <c r="E10" s="526"/>
      <c r="F10" s="526"/>
    </row>
    <row r="11" spans="1:45" ht="15">
      <c r="A11" s="180" t="s">
        <v>324</v>
      </c>
      <c r="B11" s="150">
        <v>3212557.5700000003</v>
      </c>
      <c r="C11" s="150">
        <v>1868479.89</v>
      </c>
      <c r="D11" s="151">
        <f>(C11/B11-1)*100</f>
        <v>-41.838244162578555</v>
      </c>
      <c r="E11" s="151">
        <f>B11/B$23*100</f>
        <v>13.020845725175642</v>
      </c>
      <c r="F11" s="151">
        <f>C11/C$23*100</f>
        <v>8.8318456556912395</v>
      </c>
    </row>
    <row r="12" spans="1:45" ht="15">
      <c r="A12" s="181" t="s">
        <v>42</v>
      </c>
      <c r="B12" s="150">
        <v>2193617.9299999997</v>
      </c>
      <c r="C12" s="150">
        <v>2086522.42</v>
      </c>
      <c r="D12" s="151">
        <f>(C12/B12-1)*100</f>
        <v>-4.8821405284556469</v>
      </c>
      <c r="E12" s="151">
        <f>B12/B$23*100</f>
        <v>8.8909723869972961</v>
      </c>
      <c r="F12" s="151">
        <f>C12/C$23*100</f>
        <v>9.8624791570967201</v>
      </c>
    </row>
    <row r="13" spans="1:45" ht="15">
      <c r="A13" s="181" t="s">
        <v>321</v>
      </c>
      <c r="B13" s="150">
        <v>2330636.79</v>
      </c>
      <c r="C13" s="150">
        <v>2399214.7800000003</v>
      </c>
      <c r="D13" s="151">
        <f>(C13/B13-1)*100</f>
        <v>2.9424571985753323</v>
      </c>
      <c r="E13" s="151">
        <f t="shared" ref="E13:F22" si="0">B13/B$23*100</f>
        <v>9.446324749912133</v>
      </c>
      <c r="F13" s="151">
        <f t="shared" si="0"/>
        <v>11.340499164705069</v>
      </c>
    </row>
    <row r="14" spans="1:45" ht="15">
      <c r="A14" s="181" t="s">
        <v>265</v>
      </c>
      <c r="B14" s="150">
        <v>1659811.46</v>
      </c>
      <c r="C14" s="150">
        <v>1807809.01</v>
      </c>
      <c r="D14" s="151">
        <f>(C14/B14-1)*100</f>
        <v>8.9165277844267976</v>
      </c>
      <c r="E14" s="151">
        <f t="shared" si="0"/>
        <v>6.7273966248450874</v>
      </c>
      <c r="F14" s="151">
        <f t="shared" si="0"/>
        <v>8.545069302987244</v>
      </c>
    </row>
    <row r="15" spans="1:45" ht="15">
      <c r="A15" s="182" t="s">
        <v>34</v>
      </c>
      <c r="B15" s="150">
        <v>1347754.86</v>
      </c>
      <c r="C15" s="150">
        <v>0</v>
      </c>
      <c r="D15" s="151">
        <f>(C15/B15-1)*100</f>
        <v>-100</v>
      </c>
      <c r="E15" s="151">
        <f t="shared" si="0"/>
        <v>5.4625972375697209</v>
      </c>
      <c r="F15" s="151">
        <f t="shared" si="0"/>
        <v>0</v>
      </c>
    </row>
    <row r="16" spans="1:45" ht="15">
      <c r="A16" s="181" t="s">
        <v>273</v>
      </c>
      <c r="B16" s="150">
        <v>1702146.2162520001</v>
      </c>
      <c r="C16" s="150">
        <v>1400242.8026099987</v>
      </c>
      <c r="D16" s="151">
        <f t="shared" ref="D16:D22" si="1">(C16/B16-1)*100</f>
        <v>-17.736632185851242</v>
      </c>
      <c r="E16" s="151">
        <f t="shared" si="0"/>
        <v>6.8989840028014644</v>
      </c>
      <c r="F16" s="151">
        <f t="shared" si="0"/>
        <v>6.618603913978462</v>
      </c>
    </row>
    <row r="17" spans="1:6" ht="15">
      <c r="A17" s="181" t="s">
        <v>318</v>
      </c>
      <c r="B17" s="150">
        <v>2848822.4900000039</v>
      </c>
      <c r="C17" s="150">
        <v>2191340.4600000032</v>
      </c>
      <c r="D17" s="151">
        <f t="shared" si="1"/>
        <v>-23.079080297488098</v>
      </c>
      <c r="E17" s="151">
        <f t="shared" si="0"/>
        <v>11.546587829926663</v>
      </c>
      <c r="F17" s="151">
        <f t="shared" si="0"/>
        <v>10.357928295279365</v>
      </c>
    </row>
    <row r="18" spans="1:6" ht="15">
      <c r="A18" s="181" t="s">
        <v>310</v>
      </c>
      <c r="B18" s="68">
        <v>2362039.5207677968</v>
      </c>
      <c r="C18" s="150">
        <v>2169816.0666991519</v>
      </c>
      <c r="D18" s="151">
        <f t="shared" si="1"/>
        <v>-8.1380286984428345</v>
      </c>
      <c r="E18" s="151">
        <f t="shared" si="0"/>
        <v>9.5736034379254065</v>
      </c>
      <c r="F18" s="151">
        <f t="shared" si="0"/>
        <v>10.256187773220272</v>
      </c>
    </row>
    <row r="19" spans="1:6" ht="15">
      <c r="A19" s="181" t="s">
        <v>274</v>
      </c>
      <c r="B19" s="150">
        <v>2944153.1900000004</v>
      </c>
      <c r="C19" s="150">
        <v>2722625.4128999999</v>
      </c>
      <c r="D19" s="151">
        <f t="shared" si="1"/>
        <v>-7.5243291637280718</v>
      </c>
      <c r="E19" s="151">
        <f t="shared" si="0"/>
        <v>11.932973539918144</v>
      </c>
      <c r="F19" s="151">
        <f t="shared" si="0"/>
        <v>12.869181816559683</v>
      </c>
    </row>
    <row r="20" spans="1:6" ht="15">
      <c r="A20" s="181" t="s">
        <v>266</v>
      </c>
      <c r="B20" s="150">
        <v>495615.69000000006</v>
      </c>
      <c r="C20" s="150">
        <v>900569.03</v>
      </c>
      <c r="D20" s="151">
        <f t="shared" si="1"/>
        <v>81.707126745725091</v>
      </c>
      <c r="E20" s="151">
        <f t="shared" si="0"/>
        <v>2.0087843712841154</v>
      </c>
      <c r="F20" s="151">
        <f t="shared" si="0"/>
        <v>4.2567686801572027</v>
      </c>
    </row>
    <row r="21" spans="1:6" ht="15">
      <c r="A21" s="181" t="s">
        <v>267</v>
      </c>
      <c r="B21" s="150">
        <v>2174305.0599999991</v>
      </c>
      <c r="C21" s="150">
        <v>2154419.9399999972</v>
      </c>
      <c r="D21" s="151">
        <f t="shared" si="1"/>
        <v>-0.91455060128508014</v>
      </c>
      <c r="E21" s="151">
        <f t="shared" si="0"/>
        <v>8.8126952214365311</v>
      </c>
      <c r="F21" s="151">
        <f t="shared" si="0"/>
        <v>10.183414062660079</v>
      </c>
    </row>
    <row r="22" spans="1:6" ht="15.75" thickBot="1">
      <c r="A22" s="239" t="s">
        <v>268</v>
      </c>
      <c r="B22" s="169">
        <v>1400957.88</v>
      </c>
      <c r="C22" s="169">
        <v>1455125.76</v>
      </c>
      <c r="D22" s="240">
        <f t="shared" si="1"/>
        <v>3.8664888340540271</v>
      </c>
      <c r="E22" s="240">
        <f t="shared" si="0"/>
        <v>5.6782348722077929</v>
      </c>
      <c r="F22" s="240">
        <f t="shared" si="0"/>
        <v>6.878022177664656</v>
      </c>
    </row>
    <row r="23" spans="1:6" ht="15" thickBot="1">
      <c r="A23" s="357" t="s">
        <v>9</v>
      </c>
      <c r="B23" s="392">
        <v>24672418.657019801</v>
      </c>
      <c r="C23" s="392">
        <v>21156165.572209153</v>
      </c>
      <c r="D23" s="397">
        <f>(C23/B23-1)*100</f>
        <v>-14.251756723535502</v>
      </c>
      <c r="E23" s="397">
        <f>SUM(E11:E22)</f>
        <v>100</v>
      </c>
      <c r="F23" s="377">
        <f>SUM(F11:F22)</f>
        <v>100.00000000000001</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2:H24"/>
  <sheetViews>
    <sheetView topLeftCell="A7" zoomScaleNormal="100" workbookViewId="0">
      <selection activeCell="I26" sqref="I26"/>
    </sheetView>
  </sheetViews>
  <sheetFormatPr defaultColWidth="9.140625" defaultRowHeight="12.75"/>
  <cols>
    <col min="1" max="1" width="30" style="111" customWidth="1"/>
    <col min="2" max="3" width="15.42578125" style="111" bestFit="1" customWidth="1"/>
    <col min="4" max="4" width="12" style="111" customWidth="1"/>
    <col min="5" max="5" width="9.7109375" style="111" customWidth="1"/>
    <col min="6" max="6" width="12.7109375" style="111" customWidth="1"/>
    <col min="7" max="7" width="9.140625" style="111"/>
    <col min="8" max="8" width="14" style="259" bestFit="1" customWidth="1"/>
    <col min="9" max="16384" width="9.140625" style="111"/>
  </cols>
  <sheetData>
    <row r="2" spans="1:8" ht="15.75" customHeight="1">
      <c r="A2" s="521" t="s">
        <v>189</v>
      </c>
      <c r="B2" s="521"/>
      <c r="C2" s="521"/>
      <c r="D2" s="521"/>
      <c r="E2" s="521"/>
      <c r="F2" s="521"/>
    </row>
    <row r="3" spans="1:8" ht="15.75">
      <c r="A3" s="522" t="s">
        <v>190</v>
      </c>
      <c r="B3" s="522"/>
      <c r="C3" s="522"/>
      <c r="D3" s="522"/>
      <c r="E3" s="522"/>
      <c r="F3" s="522"/>
    </row>
    <row r="4" spans="1:8" ht="15.75">
      <c r="A4" s="192"/>
      <c r="B4" s="192"/>
      <c r="C4" s="192"/>
      <c r="D4" s="192"/>
      <c r="E4" s="192"/>
      <c r="F4" s="192"/>
    </row>
    <row r="5" spans="1:8">
      <c r="A5" s="322"/>
      <c r="B5" s="310"/>
      <c r="C5" s="342"/>
      <c r="D5" s="322" t="s">
        <v>50</v>
      </c>
      <c r="E5" s="524" t="s">
        <v>12</v>
      </c>
      <c r="F5" s="525"/>
    </row>
    <row r="6" spans="1:8" ht="14.25">
      <c r="A6" s="320" t="s">
        <v>272</v>
      </c>
      <c r="B6" s="534" t="s">
        <v>263</v>
      </c>
      <c r="C6" s="535"/>
      <c r="D6" s="322" t="s">
        <v>14</v>
      </c>
      <c r="E6" s="524" t="s">
        <v>14</v>
      </c>
      <c r="F6" s="525"/>
    </row>
    <row r="7" spans="1:8" ht="15">
      <c r="A7" s="374" t="s">
        <v>35</v>
      </c>
      <c r="B7" s="536" t="s">
        <v>264</v>
      </c>
      <c r="C7" s="537"/>
      <c r="D7" s="313" t="s">
        <v>51</v>
      </c>
      <c r="E7" s="527" t="s">
        <v>18</v>
      </c>
      <c r="F7" s="528"/>
    </row>
    <row r="8" spans="1:8">
      <c r="A8" s="313"/>
      <c r="B8" s="310"/>
      <c r="C8" s="342"/>
      <c r="D8" s="313" t="s">
        <v>19</v>
      </c>
      <c r="E8" s="527" t="s">
        <v>19</v>
      </c>
      <c r="F8" s="528"/>
    </row>
    <row r="9" spans="1:8" ht="13.5" thickBot="1">
      <c r="A9" s="65" t="str">
        <f>' F4'!A10</f>
        <v>Janar - Maj / January - May</v>
      </c>
      <c r="B9" s="66">
        <v>2019</v>
      </c>
      <c r="C9" s="225">
        <v>2020</v>
      </c>
      <c r="D9" s="66" t="s">
        <v>459</v>
      </c>
      <c r="E9" s="66">
        <v>2019</v>
      </c>
      <c r="F9" s="225">
        <v>2020</v>
      </c>
    </row>
    <row r="10" spans="1:8" ht="15.75" thickBot="1">
      <c r="A10" s="526" t="s">
        <v>339</v>
      </c>
      <c r="B10" s="526"/>
      <c r="C10" s="526"/>
      <c r="D10" s="526"/>
      <c r="E10" s="526"/>
      <c r="F10" s="526"/>
    </row>
    <row r="11" spans="1:8" ht="15">
      <c r="A11" s="180" t="s">
        <v>324</v>
      </c>
      <c r="B11" s="150">
        <v>634112.29</v>
      </c>
      <c r="C11" s="150">
        <v>503813.22000000009</v>
      </c>
      <c r="D11" s="151">
        <f>(C11/B11-1)*100</f>
        <v>-20.54826440913169</v>
      </c>
      <c r="E11" s="151">
        <f>B11/B$24*100</f>
        <v>4.6329654187382845</v>
      </c>
      <c r="F11" s="151">
        <f>C11/C$24*100</f>
        <v>3.7996816102707163</v>
      </c>
    </row>
    <row r="12" spans="1:8" ht="15">
      <c r="A12" s="181" t="s">
        <v>42</v>
      </c>
      <c r="B12" s="150">
        <v>1111772.3500000001</v>
      </c>
      <c r="C12" s="150">
        <v>1042545.18</v>
      </c>
      <c r="D12" s="151">
        <f>(C12/B12-1)*100</f>
        <v>-6.2267396738190151</v>
      </c>
      <c r="E12" s="151">
        <f>B12/B$24*100</f>
        <v>8.1228560497690356</v>
      </c>
      <c r="F12" s="151">
        <f>C12/C$24*100</f>
        <v>7.8627149726685888</v>
      </c>
    </row>
    <row r="13" spans="1:8" ht="16.5" customHeight="1">
      <c r="A13" s="181" t="s">
        <v>321</v>
      </c>
      <c r="B13" s="150">
        <v>1553561.4300000002</v>
      </c>
      <c r="C13" s="150">
        <v>941771.45000000007</v>
      </c>
      <c r="D13" s="151">
        <f t="shared" ref="D13" si="0">(C13/B13-1)*100</f>
        <v>-39.379838362748231</v>
      </c>
      <c r="E13" s="151">
        <f t="shared" ref="E13:E23" si="1">B13/B$24*100</f>
        <v>11.350665323133224</v>
      </c>
      <c r="F13" s="151">
        <f t="shared" ref="F13:F23" si="2">C13/C$24*100</f>
        <v>7.1026950417120611</v>
      </c>
    </row>
    <row r="14" spans="1:8" s="112" customFormat="1" ht="15">
      <c r="A14" s="181" t="s">
        <v>265</v>
      </c>
      <c r="B14" s="152">
        <v>1034014.9199999999</v>
      </c>
      <c r="C14" s="152">
        <v>971088.91999999993</v>
      </c>
      <c r="D14" s="151">
        <f t="shared" ref="D14:D24" si="3">(C14/B14-1)*100</f>
        <v>-6.0855988422294676</v>
      </c>
      <c r="E14" s="151">
        <f t="shared" si="1"/>
        <v>7.5547429727618649</v>
      </c>
      <c r="F14" s="151">
        <f t="shared" si="2"/>
        <v>7.3238028792925487</v>
      </c>
      <c r="H14" s="268"/>
    </row>
    <row r="15" spans="1:8" s="112" customFormat="1" ht="15">
      <c r="A15" s="182" t="s">
        <v>34</v>
      </c>
      <c r="B15" s="152">
        <v>692128.59</v>
      </c>
      <c r="C15" s="152">
        <v>2224924.96</v>
      </c>
      <c r="D15" s="151">
        <f t="shared" si="3"/>
        <v>221.46121286508338</v>
      </c>
      <c r="E15" s="151">
        <f t="shared" si="1"/>
        <v>5.0568454094937794</v>
      </c>
      <c r="F15" s="151">
        <f t="shared" si="2"/>
        <v>16.780040934107106</v>
      </c>
      <c r="H15" s="268"/>
    </row>
    <row r="16" spans="1:8" ht="15">
      <c r="A16" s="181" t="s">
        <v>273</v>
      </c>
      <c r="B16" s="150">
        <v>756808.11</v>
      </c>
      <c r="C16" s="150">
        <v>710644.46</v>
      </c>
      <c r="D16" s="151">
        <f t="shared" si="3"/>
        <v>-6.0997826780688218</v>
      </c>
      <c r="E16" s="151">
        <f t="shared" si="1"/>
        <v>5.5294083674843764</v>
      </c>
      <c r="F16" s="151">
        <f t="shared" si="2"/>
        <v>5.3595709261117914</v>
      </c>
    </row>
    <row r="17" spans="1:8" s="63" customFormat="1" ht="15">
      <c r="A17" s="181" t="s">
        <v>318</v>
      </c>
      <c r="B17" s="150">
        <v>1023773.23</v>
      </c>
      <c r="C17" s="150">
        <v>699525.52</v>
      </c>
      <c r="D17" s="151">
        <f t="shared" si="3"/>
        <v>-31.671829317123279</v>
      </c>
      <c r="E17" s="151">
        <f t="shared" si="1"/>
        <v>7.4799149078469931</v>
      </c>
      <c r="F17" s="151">
        <f t="shared" si="2"/>
        <v>5.2757135953261809</v>
      </c>
      <c r="H17" s="76"/>
    </row>
    <row r="18" spans="1:8" ht="15">
      <c r="A18" s="181" t="s">
        <v>310</v>
      </c>
      <c r="B18" s="150">
        <v>654248</v>
      </c>
      <c r="C18" s="150">
        <v>969432</v>
      </c>
      <c r="D18" s="151">
        <f t="shared" si="3"/>
        <v>48.175003974028208</v>
      </c>
      <c r="E18" s="151">
        <f t="shared" si="1"/>
        <v>4.7800813942254372</v>
      </c>
      <c r="F18" s="151">
        <f t="shared" si="2"/>
        <v>7.3113066441725385</v>
      </c>
    </row>
    <row r="19" spans="1:8" ht="15">
      <c r="A19" s="181" t="s">
        <v>274</v>
      </c>
      <c r="B19" s="150">
        <v>1119176.4200000002</v>
      </c>
      <c r="C19" s="150">
        <v>1498219.03</v>
      </c>
      <c r="D19" s="151">
        <f t="shared" si="3"/>
        <v>33.867994645562646</v>
      </c>
      <c r="E19" s="151">
        <f t="shared" si="1"/>
        <v>8.1769518318708414</v>
      </c>
      <c r="F19" s="151">
        <f t="shared" si="2"/>
        <v>11.299336878156215</v>
      </c>
    </row>
    <row r="20" spans="1:8" ht="15">
      <c r="A20" s="181" t="s">
        <v>266</v>
      </c>
      <c r="B20" s="150">
        <v>218140.6</v>
      </c>
      <c r="C20" s="150">
        <v>363634.28</v>
      </c>
      <c r="D20" s="151">
        <f t="shared" si="3"/>
        <v>66.697203546703363</v>
      </c>
      <c r="E20" s="151">
        <f t="shared" si="1"/>
        <v>1.5937837385596496</v>
      </c>
      <c r="F20" s="151">
        <f t="shared" si="2"/>
        <v>2.7424736623227801</v>
      </c>
    </row>
    <row r="21" spans="1:8" ht="15">
      <c r="A21" s="181" t="s">
        <v>267</v>
      </c>
      <c r="B21" s="150">
        <v>1074226.8799999999</v>
      </c>
      <c r="C21" s="150">
        <v>618096.84999999986</v>
      </c>
      <c r="D21" s="151">
        <f t="shared" si="3"/>
        <v>-42.461237797363637</v>
      </c>
      <c r="E21" s="151">
        <f t="shared" si="1"/>
        <v>7.8485404957521325</v>
      </c>
      <c r="F21" s="151">
        <f t="shared" si="2"/>
        <v>4.6615911236137402</v>
      </c>
    </row>
    <row r="22" spans="1:8" ht="15">
      <c r="A22" s="181" t="s">
        <v>268</v>
      </c>
      <c r="B22" s="150">
        <v>1145595</v>
      </c>
      <c r="C22" s="150">
        <v>921416.41999999993</v>
      </c>
      <c r="D22" s="151">
        <f t="shared" si="3"/>
        <v>-19.568746371972644</v>
      </c>
      <c r="E22" s="151">
        <f t="shared" si="1"/>
        <v>8.3699718529024008</v>
      </c>
      <c r="F22" s="151">
        <f t="shared" si="2"/>
        <v>6.9491805444793178</v>
      </c>
    </row>
    <row r="23" spans="1:8" ht="15.75" thickBot="1">
      <c r="A23" s="239" t="s">
        <v>269</v>
      </c>
      <c r="B23" s="238">
        <v>2669405.77</v>
      </c>
      <c r="C23" s="238">
        <v>1794241.2999999998</v>
      </c>
      <c r="D23" s="151">
        <f t="shared" si="3"/>
        <v>-32.784992069602069</v>
      </c>
      <c r="E23" s="151">
        <f t="shared" si="1"/>
        <v>19.503272237461982</v>
      </c>
      <c r="F23" s="151">
        <f t="shared" si="2"/>
        <v>13.531891187766416</v>
      </c>
    </row>
    <row r="24" spans="1:8" ht="15" thickBot="1">
      <c r="A24" s="357" t="s">
        <v>9</v>
      </c>
      <c r="B24" s="392">
        <v>13686963.59</v>
      </c>
      <c r="C24" s="392">
        <v>13259353.59</v>
      </c>
      <c r="D24" s="397">
        <f t="shared" si="3"/>
        <v>-3.1242137614249321</v>
      </c>
      <c r="E24" s="397">
        <f>SUM(E11:E23)</f>
        <v>100</v>
      </c>
      <c r="F24" s="377">
        <f>SUM(F11:F23)</f>
        <v>100.00000000000001</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EG1221"/>
  <sheetViews>
    <sheetView showGridLines="0" topLeftCell="A4" zoomScaleNormal="100" workbookViewId="0">
      <selection activeCell="B10" sqref="B10:G21"/>
    </sheetView>
  </sheetViews>
  <sheetFormatPr defaultColWidth="9.140625" defaultRowHeight="12.75"/>
  <cols>
    <col min="1" max="1" width="22" style="153" bestFit="1" customWidth="1"/>
    <col min="2" max="2" width="12.42578125" style="153" bestFit="1" customWidth="1"/>
    <col min="3" max="5" width="11.28515625" style="153" bestFit="1" customWidth="1"/>
    <col min="6" max="6" width="9.5703125" style="153" bestFit="1" customWidth="1"/>
    <col min="7" max="7" width="12.42578125" style="153" bestFit="1" customWidth="1"/>
    <col min="8" max="16384" width="9.140625" style="153"/>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521" t="s">
        <v>191</v>
      </c>
      <c r="B2" s="521"/>
      <c r="C2" s="521"/>
      <c r="D2" s="521"/>
      <c r="E2" s="521"/>
      <c r="F2" s="521"/>
      <c r="G2" s="52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75">
      <c r="A3" s="111"/>
      <c r="B3" s="522" t="s">
        <v>192</v>
      </c>
      <c r="C3" s="522"/>
      <c r="D3" s="522"/>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5" thickBot="1">
      <c r="A4" s="284"/>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4.25">
      <c r="A5" s="413"/>
      <c r="B5" s="550" t="s">
        <v>276</v>
      </c>
      <c r="C5" s="550" t="s">
        <v>124</v>
      </c>
      <c r="D5" s="550" t="s">
        <v>124</v>
      </c>
      <c r="E5" s="550" t="s">
        <v>124</v>
      </c>
      <c r="F5" s="550"/>
      <c r="G5" s="550" t="s">
        <v>124</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5.75" thickBot="1">
      <c r="A6" s="398"/>
      <c r="B6" s="551" t="s">
        <v>264</v>
      </c>
      <c r="C6" s="551"/>
      <c r="D6" s="551"/>
      <c r="E6" s="551"/>
      <c r="F6" s="551"/>
      <c r="G6" s="55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39.75" thickBot="1">
      <c r="A7" s="414" t="s">
        <v>279</v>
      </c>
      <c r="B7" s="415" t="s">
        <v>260</v>
      </c>
      <c r="C7" s="416" t="s">
        <v>280</v>
      </c>
      <c r="D7" s="417" t="s">
        <v>168</v>
      </c>
      <c r="E7" s="417" t="s">
        <v>176</v>
      </c>
      <c r="F7" s="417" t="s">
        <v>291</v>
      </c>
      <c r="G7" s="416" t="s">
        <v>123</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52" t="str">
        <f>' F4'!A10</f>
        <v>Janar - Maj / January - May</v>
      </c>
      <c r="B8" s="552"/>
      <c r="C8" s="552"/>
      <c r="D8" s="552"/>
      <c r="E8" s="552"/>
      <c r="F8" s="552"/>
      <c r="G8" s="429">
        <v>2020</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5.75" thickBot="1">
      <c r="A9" s="526" t="s">
        <v>349</v>
      </c>
      <c r="B9" s="526"/>
      <c r="C9" s="526"/>
      <c r="D9" s="526"/>
      <c r="E9" s="526"/>
      <c r="F9" s="526"/>
      <c r="G9" s="526"/>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5">
      <c r="A10" s="180" t="s">
        <v>324</v>
      </c>
      <c r="B10" s="424">
        <v>1645989.21</v>
      </c>
      <c r="C10" s="424">
        <v>52820.9</v>
      </c>
      <c r="D10" s="424">
        <v>115758.67000000001</v>
      </c>
      <c r="E10" s="424">
        <v>53911.11</v>
      </c>
      <c r="F10" s="424">
        <v>0</v>
      </c>
      <c r="G10" s="424">
        <v>1868479.89</v>
      </c>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5">
      <c r="A11" s="181" t="s">
        <v>42</v>
      </c>
      <c r="B11" s="424">
        <v>1583599.82</v>
      </c>
      <c r="C11" s="424">
        <v>50221.06</v>
      </c>
      <c r="D11" s="424">
        <v>89126.189999999988</v>
      </c>
      <c r="E11" s="424">
        <v>283707.64</v>
      </c>
      <c r="F11" s="424">
        <v>79867.709999999992</v>
      </c>
      <c r="G11" s="424">
        <v>2086522.42</v>
      </c>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81" t="s">
        <v>321</v>
      </c>
      <c r="B12" s="424">
        <v>2066377.9100000001</v>
      </c>
      <c r="C12" s="424">
        <v>84145.24000000002</v>
      </c>
      <c r="D12" s="424">
        <v>143354.10999999999</v>
      </c>
      <c r="E12" s="424">
        <v>103717.18</v>
      </c>
      <c r="F12" s="424">
        <v>1620.3400000000001</v>
      </c>
      <c r="G12" s="424">
        <v>2399214.7800000003</v>
      </c>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5">
      <c r="A13" s="181" t="s">
        <v>265</v>
      </c>
      <c r="B13" s="424">
        <v>1404375.24</v>
      </c>
      <c r="C13" s="424">
        <v>61254.36</v>
      </c>
      <c r="D13" s="424">
        <v>96216.5</v>
      </c>
      <c r="E13" s="424">
        <v>245870.21999999997</v>
      </c>
      <c r="F13" s="424">
        <v>92.69</v>
      </c>
      <c r="G13" s="424">
        <v>1807809.01</v>
      </c>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5">
      <c r="A14" s="182" t="s">
        <v>34</v>
      </c>
      <c r="B14" s="424">
        <v>0</v>
      </c>
      <c r="C14" s="424">
        <v>0</v>
      </c>
      <c r="D14" s="424">
        <v>0</v>
      </c>
      <c r="E14" s="424">
        <v>0</v>
      </c>
      <c r="F14" s="424">
        <v>0</v>
      </c>
      <c r="G14" s="424">
        <v>0</v>
      </c>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5">
      <c r="A15" s="181" t="s">
        <v>273</v>
      </c>
      <c r="B15" s="424">
        <v>1239387.0034999987</v>
      </c>
      <c r="C15" s="424">
        <v>49859.921349999997</v>
      </c>
      <c r="D15" s="424">
        <v>92142.013999999996</v>
      </c>
      <c r="E15" s="424">
        <v>18853.86376</v>
      </c>
      <c r="F15" s="424">
        <v>0</v>
      </c>
      <c r="G15" s="424">
        <v>1400242.8026099987</v>
      </c>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5">
      <c r="A16" s="181" t="s">
        <v>318</v>
      </c>
      <c r="B16" s="150">
        <v>1853333.1800000034</v>
      </c>
      <c r="C16" s="150">
        <v>71533.090000000026</v>
      </c>
      <c r="D16" s="150">
        <v>127736.1</v>
      </c>
      <c r="E16" s="150">
        <v>138738.08999999997</v>
      </c>
      <c r="F16" s="150">
        <v>0</v>
      </c>
      <c r="G16" s="424">
        <v>2191340.4600000037</v>
      </c>
    </row>
    <row r="17" spans="1:137" ht="15">
      <c r="A17" s="181" t="s">
        <v>310</v>
      </c>
      <c r="B17" s="150">
        <v>1728031.3294254234</v>
      </c>
      <c r="C17" s="150">
        <v>77983.108179660558</v>
      </c>
      <c r="D17" s="150">
        <v>124699.08909406779</v>
      </c>
      <c r="E17" s="150">
        <v>238497.89</v>
      </c>
      <c r="F17" s="150">
        <v>604.65000000000009</v>
      </c>
      <c r="G17" s="424">
        <v>2169816.0666991514</v>
      </c>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5">
      <c r="A18" s="181" t="s">
        <v>274</v>
      </c>
      <c r="B18" s="424">
        <v>1937049.2028999999</v>
      </c>
      <c r="C18" s="424">
        <v>72280.140000000014</v>
      </c>
      <c r="D18" s="424">
        <v>128218.08</v>
      </c>
      <c r="E18" s="424">
        <v>368307.07</v>
      </c>
      <c r="F18" s="424">
        <v>216770.91999999998</v>
      </c>
      <c r="G18" s="424">
        <v>2722625.4128999999</v>
      </c>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5">
      <c r="A19" s="181" t="s">
        <v>266</v>
      </c>
      <c r="B19" s="424">
        <v>778882.84000000008</v>
      </c>
      <c r="C19" s="424">
        <v>35164.700000000004</v>
      </c>
      <c r="D19" s="424">
        <v>43331.47</v>
      </c>
      <c r="E19" s="424">
        <v>43190.020000000004</v>
      </c>
      <c r="F19" s="424">
        <v>0</v>
      </c>
      <c r="G19" s="424">
        <v>900569.03</v>
      </c>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5">
      <c r="A20" s="181" t="s">
        <v>267</v>
      </c>
      <c r="B20" s="424">
        <v>1696514.9699999969</v>
      </c>
      <c r="C20" s="424">
        <v>54510.66</v>
      </c>
      <c r="D20" s="424">
        <v>114230.33</v>
      </c>
      <c r="E20" s="424">
        <v>276796.37999999989</v>
      </c>
      <c r="F20" s="424">
        <v>12367.6</v>
      </c>
      <c r="G20" s="424">
        <v>2154419.9399999972</v>
      </c>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5.75" thickBot="1">
      <c r="A21" s="239" t="s">
        <v>268</v>
      </c>
      <c r="B21" s="238">
        <v>1243897.6000000001</v>
      </c>
      <c r="C21" s="238">
        <v>49772.11</v>
      </c>
      <c r="D21" s="238">
        <v>88512.36</v>
      </c>
      <c r="E21" s="238">
        <v>72943.69</v>
      </c>
      <c r="F21" s="238">
        <v>0</v>
      </c>
      <c r="G21" s="424">
        <v>1455125.7600000002</v>
      </c>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5" thickBot="1">
      <c r="A22" s="357" t="s">
        <v>123</v>
      </c>
      <c r="B22" s="392">
        <v>17177438.305825423</v>
      </c>
      <c r="C22" s="392">
        <v>659545.2895296606</v>
      </c>
      <c r="D22" s="392">
        <v>1163324.9130940677</v>
      </c>
      <c r="E22" s="392">
        <v>1844533.1537599999</v>
      </c>
      <c r="F22" s="392">
        <v>311323.90999999992</v>
      </c>
      <c r="G22" s="392">
        <v>21156165.572209153</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2:AS23"/>
  <sheetViews>
    <sheetView zoomScaleNormal="100" workbookViewId="0">
      <selection activeCell="H15" sqref="H15"/>
    </sheetView>
  </sheetViews>
  <sheetFormatPr defaultColWidth="9.140625" defaultRowHeight="12"/>
  <cols>
    <col min="1" max="1" width="31" style="63" customWidth="1"/>
    <col min="2" max="2" width="12.5703125" style="63" customWidth="1"/>
    <col min="3" max="3" width="12.42578125" style="63" customWidth="1"/>
    <col min="4" max="4" width="12.7109375" style="63" customWidth="1"/>
    <col min="5" max="5" width="12.42578125" style="63" customWidth="1"/>
    <col min="6" max="6" width="11.42578125" style="63" customWidth="1"/>
    <col min="7" max="16384" width="9.140625" style="63"/>
  </cols>
  <sheetData>
    <row r="2" spans="1:45" s="60" customFormat="1" ht="14.25" customHeight="1">
      <c r="A2" s="521" t="s">
        <v>462</v>
      </c>
      <c r="B2" s="521"/>
      <c r="C2" s="521"/>
      <c r="D2" s="521"/>
      <c r="E2" s="521"/>
      <c r="F2" s="521"/>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22" t="s">
        <v>193</v>
      </c>
      <c r="B3" s="522"/>
      <c r="C3" s="522"/>
      <c r="D3" s="522"/>
      <c r="E3" s="522"/>
      <c r="F3" s="522"/>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2"/>
      <c r="B5" s="310"/>
      <c r="C5" s="342"/>
      <c r="D5" s="322" t="s">
        <v>50</v>
      </c>
      <c r="E5" s="524" t="s">
        <v>12</v>
      </c>
      <c r="F5" s="525"/>
    </row>
    <row r="6" spans="1:45" ht="12" customHeight="1">
      <c r="A6" s="320" t="s">
        <v>272</v>
      </c>
      <c r="B6" s="534" t="s">
        <v>263</v>
      </c>
      <c r="C6" s="535"/>
      <c r="D6" s="322" t="s">
        <v>14</v>
      </c>
      <c r="E6" s="524" t="s">
        <v>14</v>
      </c>
      <c r="F6" s="525"/>
    </row>
    <row r="7" spans="1:45" ht="12" customHeight="1">
      <c r="A7" s="374" t="s">
        <v>35</v>
      </c>
      <c r="B7" s="536" t="s">
        <v>264</v>
      </c>
      <c r="C7" s="537"/>
      <c r="D7" s="313" t="s">
        <v>51</v>
      </c>
      <c r="E7" s="527" t="s">
        <v>18</v>
      </c>
      <c r="F7" s="528"/>
    </row>
    <row r="8" spans="1:45" ht="12" customHeight="1">
      <c r="A8" s="313"/>
      <c r="B8" s="310"/>
      <c r="C8" s="342"/>
      <c r="D8" s="313" t="s">
        <v>19</v>
      </c>
      <c r="E8" s="527" t="s">
        <v>19</v>
      </c>
      <c r="F8" s="528"/>
    </row>
    <row r="9" spans="1:45" ht="12.75" thickBot="1">
      <c r="A9" s="65" t="str">
        <f>' F4'!A10</f>
        <v>Janar - Maj / January - May</v>
      </c>
      <c r="B9" s="66">
        <v>2019</v>
      </c>
      <c r="C9" s="225">
        <v>2020</v>
      </c>
      <c r="D9" s="66" t="s">
        <v>459</v>
      </c>
      <c r="E9" s="66">
        <v>2019</v>
      </c>
      <c r="F9" s="225">
        <v>2020</v>
      </c>
    </row>
    <row r="10" spans="1:45" ht="15.75" thickBot="1">
      <c r="A10" s="526" t="s">
        <v>338</v>
      </c>
      <c r="B10" s="526"/>
      <c r="C10" s="526"/>
      <c r="D10" s="526"/>
      <c r="E10" s="526"/>
      <c r="F10" s="526"/>
    </row>
    <row r="11" spans="1:45" ht="15">
      <c r="A11" s="180" t="s">
        <v>324</v>
      </c>
      <c r="B11" s="150">
        <v>2750781.71</v>
      </c>
      <c r="C11" s="150">
        <v>1645989.21</v>
      </c>
      <c r="D11" s="151">
        <f>(C11/B11-1)*100</f>
        <v>-40.162856106819177</v>
      </c>
      <c r="E11" s="151">
        <f>B11/B$23*100</f>
        <v>14.298456599074051</v>
      </c>
      <c r="F11" s="151">
        <f>C11/C$23*100</f>
        <v>9.5822740311737409</v>
      </c>
    </row>
    <row r="12" spans="1:45" ht="15">
      <c r="A12" s="181" t="s">
        <v>42</v>
      </c>
      <c r="B12" s="150">
        <v>1631123.32</v>
      </c>
      <c r="C12" s="150">
        <v>1583599.82</v>
      </c>
      <c r="D12" s="151">
        <f t="shared" ref="D12:D22" si="0">(C12/B12-1)*100</f>
        <v>-2.913544268375734</v>
      </c>
      <c r="E12" s="151">
        <f t="shared" ref="E12:E22" si="1">B12/B$23*100</f>
        <v>8.4785157302640251</v>
      </c>
      <c r="F12" s="151">
        <f t="shared" ref="F12:F22" si="2">C12/C$23*100</f>
        <v>9.2190685933824632</v>
      </c>
    </row>
    <row r="13" spans="1:45" ht="15">
      <c r="A13" s="181" t="s">
        <v>321</v>
      </c>
      <c r="B13" s="152">
        <v>1938623.23</v>
      </c>
      <c r="C13" s="150">
        <v>2066377.9100000001</v>
      </c>
      <c r="D13" s="151">
        <f t="shared" si="0"/>
        <v>6.5899695218240018</v>
      </c>
      <c r="E13" s="151">
        <f t="shared" si="1"/>
        <v>10.076888331539672</v>
      </c>
      <c r="F13" s="151">
        <f t="shared" si="2"/>
        <v>12.029604608151756</v>
      </c>
    </row>
    <row r="14" spans="1:45" ht="15">
      <c r="A14" s="181" t="s">
        <v>265</v>
      </c>
      <c r="B14" s="150">
        <v>1168036.42</v>
      </c>
      <c r="C14" s="150">
        <v>1404375.24</v>
      </c>
      <c r="D14" s="151">
        <f t="shared" si="0"/>
        <v>20.233857091545147</v>
      </c>
      <c r="E14" s="151">
        <f t="shared" si="1"/>
        <v>6.071407991696959</v>
      </c>
      <c r="F14" s="151">
        <f t="shared" si="2"/>
        <v>8.1756966026984994</v>
      </c>
    </row>
    <row r="15" spans="1:45" ht="15">
      <c r="A15" s="182" t="s">
        <v>34</v>
      </c>
      <c r="B15" s="150">
        <v>1077244.97</v>
      </c>
      <c r="C15" s="150">
        <v>0</v>
      </c>
      <c r="D15" s="151">
        <f t="shared" si="0"/>
        <v>-100</v>
      </c>
      <c r="E15" s="151">
        <f t="shared" si="1"/>
        <v>5.5994775572780089</v>
      </c>
      <c r="F15" s="151">
        <f t="shared" si="2"/>
        <v>0</v>
      </c>
    </row>
    <row r="16" spans="1:45" ht="15">
      <c r="A16" s="181" t="s">
        <v>273</v>
      </c>
      <c r="B16" s="150">
        <v>1384695.3978000002</v>
      </c>
      <c r="C16" s="150">
        <v>1239387.0034999987</v>
      </c>
      <c r="D16" s="151">
        <f t="shared" si="0"/>
        <v>-10.493888730392765</v>
      </c>
      <c r="E16" s="151">
        <f t="shared" si="1"/>
        <v>7.1975929519979527</v>
      </c>
      <c r="F16" s="151">
        <f t="shared" si="2"/>
        <v>7.2152027644289811</v>
      </c>
    </row>
    <row r="17" spans="1:6" ht="15">
      <c r="A17" s="181" t="s">
        <v>318</v>
      </c>
      <c r="B17" s="150">
        <v>2278077.320000004</v>
      </c>
      <c r="C17" s="150">
        <v>1853333.1800000034</v>
      </c>
      <c r="D17" s="151">
        <f t="shared" si="0"/>
        <v>-18.644851791070892</v>
      </c>
      <c r="E17" s="151">
        <f t="shared" si="1"/>
        <v>11.841357520642735</v>
      </c>
      <c r="F17" s="151">
        <f t="shared" si="2"/>
        <v>10.789345576467467</v>
      </c>
    </row>
    <row r="18" spans="1:6" ht="15">
      <c r="A18" s="181" t="s">
        <v>310</v>
      </c>
      <c r="B18" s="150">
        <v>1823602.2400847459</v>
      </c>
      <c r="C18" s="150">
        <v>1728031.3294254234</v>
      </c>
      <c r="D18" s="151">
        <f t="shared" si="0"/>
        <v>-5.2407761165549571</v>
      </c>
      <c r="E18" s="151">
        <f t="shared" si="1"/>
        <v>9.4790136887401193</v>
      </c>
      <c r="F18" s="151">
        <f t="shared" si="2"/>
        <v>10.059889598552028</v>
      </c>
    </row>
    <row r="19" spans="1:6" ht="15">
      <c r="A19" s="181" t="s">
        <v>274</v>
      </c>
      <c r="B19" s="150">
        <v>2059228.5100000002</v>
      </c>
      <c r="C19" s="150">
        <v>1937049.2028999999</v>
      </c>
      <c r="D19" s="151">
        <f t="shared" si="0"/>
        <v>-5.9332563873642279</v>
      </c>
      <c r="E19" s="151">
        <f t="shared" si="1"/>
        <v>10.703789897530955</v>
      </c>
      <c r="F19" s="151">
        <f t="shared" si="2"/>
        <v>11.27670592327544</v>
      </c>
    </row>
    <row r="20" spans="1:6" ht="15">
      <c r="A20" s="181" t="s">
        <v>266</v>
      </c>
      <c r="B20" s="150">
        <v>370921.94</v>
      </c>
      <c r="C20" s="150">
        <v>778882.84000000008</v>
      </c>
      <c r="D20" s="151">
        <f t="shared" si="0"/>
        <v>109.985648193256</v>
      </c>
      <c r="E20" s="151">
        <f t="shared" si="1"/>
        <v>1.9280378524598918</v>
      </c>
      <c r="F20" s="151">
        <f t="shared" si="2"/>
        <v>4.5343364134561073</v>
      </c>
    </row>
    <row r="21" spans="1:6" ht="15">
      <c r="A21" s="181" t="s">
        <v>267</v>
      </c>
      <c r="B21" s="150">
        <v>1612696.6399999994</v>
      </c>
      <c r="C21" s="150">
        <v>1696514.9699999969</v>
      </c>
      <c r="D21" s="151">
        <f t="shared" si="0"/>
        <v>5.1974021599001663</v>
      </c>
      <c r="E21" s="151">
        <f t="shared" si="1"/>
        <v>8.3827345625736829</v>
      </c>
      <c r="F21" s="151">
        <f t="shared" si="2"/>
        <v>9.8764142813113995</v>
      </c>
    </row>
    <row r="22" spans="1:6" ht="15.75" thickBot="1">
      <c r="A22" s="239" t="s">
        <v>268</v>
      </c>
      <c r="B22" s="238">
        <v>1143280.4300000002</v>
      </c>
      <c r="C22" s="238">
        <v>1243897.6000000001</v>
      </c>
      <c r="D22" s="151">
        <f t="shared" si="0"/>
        <v>8.8007427888886269</v>
      </c>
      <c r="E22" s="151">
        <f t="shared" si="1"/>
        <v>5.9427273162019523</v>
      </c>
      <c r="F22" s="151">
        <f t="shared" si="2"/>
        <v>7.2414616071021145</v>
      </c>
    </row>
    <row r="23" spans="1:6" ht="15" thickBot="1">
      <c r="A23" s="367" t="s">
        <v>9</v>
      </c>
      <c r="B23" s="392">
        <v>19238312.127884749</v>
      </c>
      <c r="C23" s="392">
        <v>17177438.305825423</v>
      </c>
      <c r="D23" s="397">
        <f>(C23/B23-1)*100</f>
        <v>-10.712342165777711</v>
      </c>
      <c r="E23" s="397">
        <f>B23/B$23*100</f>
        <v>100</v>
      </c>
      <c r="F23" s="377">
        <f>C23/C$23*100</f>
        <v>100</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2:F23"/>
  <sheetViews>
    <sheetView zoomScaleNormal="100" workbookViewId="0">
      <selection activeCell="H15" sqref="H15"/>
    </sheetView>
  </sheetViews>
  <sheetFormatPr defaultColWidth="9.140625" defaultRowHeight="12.75"/>
  <cols>
    <col min="1" max="1" width="30.7109375" style="111" customWidth="1"/>
    <col min="2" max="2" width="12.42578125" style="111" bestFit="1" customWidth="1"/>
    <col min="3" max="3" width="12.85546875" style="111" customWidth="1"/>
    <col min="4" max="4" width="14.42578125" style="111" customWidth="1"/>
    <col min="5" max="5" width="13.5703125" style="111" customWidth="1"/>
    <col min="6" max="6" width="10.140625" style="111" customWidth="1"/>
    <col min="7" max="16384" width="9.140625" style="111"/>
  </cols>
  <sheetData>
    <row r="2" spans="1:6" ht="15.75" customHeight="1">
      <c r="A2" s="521" t="s">
        <v>463</v>
      </c>
      <c r="B2" s="521"/>
      <c r="C2" s="521"/>
      <c r="D2" s="521"/>
      <c r="E2" s="521"/>
      <c r="F2" s="521"/>
    </row>
    <row r="3" spans="1:6" ht="15.75">
      <c r="A3" s="522" t="s">
        <v>194</v>
      </c>
      <c r="B3" s="522"/>
      <c r="C3" s="522"/>
      <c r="D3" s="522"/>
      <c r="E3" s="522"/>
      <c r="F3" s="522"/>
    </row>
    <row r="4" spans="1:6" ht="9" customHeight="1"/>
    <row r="5" spans="1:6" ht="18" customHeight="1">
      <c r="A5" s="322"/>
      <c r="B5" s="310"/>
      <c r="C5" s="342"/>
      <c r="D5" s="322" t="s">
        <v>50</v>
      </c>
      <c r="E5" s="524" t="s">
        <v>12</v>
      </c>
      <c r="F5" s="525"/>
    </row>
    <row r="6" spans="1:6" ht="14.25">
      <c r="A6" s="320" t="s">
        <v>272</v>
      </c>
      <c r="B6" s="534" t="s">
        <v>263</v>
      </c>
      <c r="C6" s="535"/>
      <c r="D6" s="322" t="s">
        <v>14</v>
      </c>
      <c r="E6" s="524" t="s">
        <v>14</v>
      </c>
      <c r="F6" s="525"/>
    </row>
    <row r="7" spans="1:6" ht="15">
      <c r="A7" s="374" t="s">
        <v>35</v>
      </c>
      <c r="B7" s="536" t="s">
        <v>264</v>
      </c>
      <c r="C7" s="537"/>
      <c r="D7" s="313" t="s">
        <v>51</v>
      </c>
      <c r="E7" s="527" t="s">
        <v>18</v>
      </c>
      <c r="F7" s="528"/>
    </row>
    <row r="8" spans="1:6">
      <c r="A8" s="313"/>
      <c r="B8" s="310"/>
      <c r="C8" s="342"/>
      <c r="D8" s="313" t="s">
        <v>19</v>
      </c>
      <c r="E8" s="527" t="s">
        <v>19</v>
      </c>
      <c r="F8" s="528"/>
    </row>
    <row r="9" spans="1:6" ht="13.5" thickBot="1">
      <c r="A9" s="65" t="str">
        <f>' F4'!A10</f>
        <v>Janar - Maj / January - May</v>
      </c>
      <c r="B9" s="66">
        <v>2019</v>
      </c>
      <c r="C9" s="225">
        <v>2020</v>
      </c>
      <c r="D9" s="66" t="s">
        <v>459</v>
      </c>
      <c r="E9" s="66">
        <v>2019</v>
      </c>
      <c r="F9" s="225">
        <v>2020</v>
      </c>
    </row>
    <row r="10" spans="1:6" ht="15.75" thickBot="1">
      <c r="A10" s="526" t="s">
        <v>350</v>
      </c>
      <c r="B10" s="526"/>
      <c r="C10" s="526"/>
      <c r="D10" s="526"/>
      <c r="E10" s="526"/>
      <c r="F10" s="526"/>
    </row>
    <row r="11" spans="1:6" ht="15">
      <c r="A11" s="180" t="s">
        <v>324</v>
      </c>
      <c r="B11" s="150">
        <v>607102.68999999994</v>
      </c>
      <c r="C11" s="150">
        <v>456828.53</v>
      </c>
      <c r="D11" s="151">
        <f>(C11/B11-1)*100</f>
        <v>-24.752675696429538</v>
      </c>
      <c r="E11" s="151">
        <f>B11/B$23*100</f>
        <v>6.403396386897013</v>
      </c>
      <c r="F11" s="151">
        <f>C11/C$23*100</f>
        <v>4.4970746048196641</v>
      </c>
    </row>
    <row r="12" spans="1:6" ht="15">
      <c r="A12" s="181" t="s">
        <v>42</v>
      </c>
      <c r="B12" s="150">
        <v>972679.36</v>
      </c>
      <c r="C12" s="150">
        <v>934264.96000000008</v>
      </c>
      <c r="D12" s="151">
        <f>(C12/B12-1)*100</f>
        <v>-3.9493384541438137</v>
      </c>
      <c r="E12" s="151">
        <f>B12/B$23*100</f>
        <v>10.259304730528042</v>
      </c>
      <c r="F12" s="151">
        <f>C12/C$23*100</f>
        <v>9.1970158382815086</v>
      </c>
    </row>
    <row r="13" spans="1:6" ht="15">
      <c r="A13" s="181" t="s">
        <v>321</v>
      </c>
      <c r="B13" s="152">
        <v>1381816.69</v>
      </c>
      <c r="C13" s="152">
        <v>842016.53999999992</v>
      </c>
      <c r="D13" s="151">
        <f t="shared" ref="D13:D22" si="0">(C13/B13-1)*100</f>
        <v>-39.064526713742332</v>
      </c>
      <c r="E13" s="151">
        <f t="shared" ref="E13:F22" si="1">B13/B$23*100</f>
        <v>14.57466775530181</v>
      </c>
      <c r="F13" s="151">
        <f t="shared" si="1"/>
        <v>8.2889113752858652</v>
      </c>
    </row>
    <row r="14" spans="1:6" s="112" customFormat="1" ht="15">
      <c r="A14" s="181" t="s">
        <v>265</v>
      </c>
      <c r="B14" s="150">
        <v>841483.04</v>
      </c>
      <c r="C14" s="150">
        <v>827863.02</v>
      </c>
      <c r="D14" s="151">
        <f t="shared" si="0"/>
        <v>-1.6185733226423693</v>
      </c>
      <c r="E14" s="151">
        <f t="shared" si="1"/>
        <v>8.8755157022465436</v>
      </c>
      <c r="F14" s="151">
        <f t="shared" si="1"/>
        <v>8.14958243416039</v>
      </c>
    </row>
    <row r="15" spans="1:6" s="112" customFormat="1" ht="15">
      <c r="A15" s="182" t="s">
        <v>34</v>
      </c>
      <c r="B15" s="152">
        <v>597954.84</v>
      </c>
      <c r="C15" s="152">
        <v>2183016.7399999998</v>
      </c>
      <c r="D15" s="151">
        <f t="shared" si="0"/>
        <v>265.08053685124446</v>
      </c>
      <c r="E15" s="151">
        <f t="shared" si="1"/>
        <v>6.3069097288690674</v>
      </c>
      <c r="F15" s="151">
        <f t="shared" si="1"/>
        <v>21.489877489372674</v>
      </c>
    </row>
    <row r="16" spans="1:6" s="112" customFormat="1" ht="15">
      <c r="A16" s="181" t="s">
        <v>273</v>
      </c>
      <c r="B16" s="150">
        <v>684700.82000000007</v>
      </c>
      <c r="C16" s="150">
        <v>615479.72</v>
      </c>
      <c r="D16" s="151">
        <f t="shared" si="0"/>
        <v>-10.109685570407246</v>
      </c>
      <c r="E16" s="151">
        <f t="shared" si="1"/>
        <v>7.221860204397089</v>
      </c>
      <c r="F16" s="151">
        <f t="shared" si="1"/>
        <v>6.0588558656647757</v>
      </c>
    </row>
    <row r="17" spans="1:6" s="63" customFormat="1" ht="15">
      <c r="A17" s="181" t="s">
        <v>318</v>
      </c>
      <c r="B17" s="150">
        <v>857145.87</v>
      </c>
      <c r="C17" s="152">
        <v>584964.15</v>
      </c>
      <c r="D17" s="151">
        <f t="shared" si="0"/>
        <v>-31.754422383205316</v>
      </c>
      <c r="E17" s="151">
        <f t="shared" si="1"/>
        <v>9.0407189053991779</v>
      </c>
      <c r="F17" s="151">
        <f t="shared" si="1"/>
        <v>5.7584569503461625</v>
      </c>
    </row>
    <row r="18" spans="1:6" ht="15">
      <c r="A18" s="181" t="s">
        <v>310</v>
      </c>
      <c r="B18" s="152">
        <v>547372</v>
      </c>
      <c r="C18" s="150">
        <v>726347</v>
      </c>
      <c r="D18" s="151">
        <f t="shared" si="0"/>
        <v>32.69714198022551</v>
      </c>
      <c r="E18" s="151">
        <f t="shared" si="1"/>
        <v>5.7733888266721269</v>
      </c>
      <c r="F18" s="151">
        <f t="shared" si="1"/>
        <v>7.1502466100069277</v>
      </c>
    </row>
    <row r="19" spans="1:6" ht="15">
      <c r="A19" s="181" t="s">
        <v>274</v>
      </c>
      <c r="B19" s="152">
        <v>836048.15999999992</v>
      </c>
      <c r="C19" s="152">
        <v>1253094.93</v>
      </c>
      <c r="D19" s="151">
        <f t="shared" si="0"/>
        <v>49.883103624078309</v>
      </c>
      <c r="E19" s="151">
        <f t="shared" si="1"/>
        <v>8.8181914776491865</v>
      </c>
      <c r="F19" s="151">
        <f t="shared" si="1"/>
        <v>12.335616138359997</v>
      </c>
    </row>
    <row r="20" spans="1:6" ht="15">
      <c r="A20" s="181" t="s">
        <v>266</v>
      </c>
      <c r="B20" s="150">
        <v>169598.69</v>
      </c>
      <c r="C20" s="150">
        <v>323371.54000000004</v>
      </c>
      <c r="D20" s="151">
        <f t="shared" si="0"/>
        <v>90.668654339252285</v>
      </c>
      <c r="E20" s="151">
        <f t="shared" si="1"/>
        <v>1.7888368090882063</v>
      </c>
      <c r="F20" s="151">
        <f t="shared" si="1"/>
        <v>3.1833080575230848</v>
      </c>
    </row>
    <row r="21" spans="1:6" ht="15">
      <c r="A21" s="181" t="s">
        <v>267</v>
      </c>
      <c r="B21" s="150">
        <v>897072.97</v>
      </c>
      <c r="C21" s="150">
        <v>516810.58999999991</v>
      </c>
      <c r="D21" s="151">
        <f t="shared" si="0"/>
        <v>-42.389236184432143</v>
      </c>
      <c r="E21" s="151">
        <f t="shared" si="1"/>
        <v>9.4618487275702456</v>
      </c>
      <c r="F21" s="151">
        <f t="shared" si="1"/>
        <v>5.087545166653376</v>
      </c>
    </row>
    <row r="22" spans="1:6" ht="15.75" thickBot="1">
      <c r="A22" s="239" t="s">
        <v>268</v>
      </c>
      <c r="B22" s="238">
        <v>1087973</v>
      </c>
      <c r="C22" s="238">
        <v>894291.21</v>
      </c>
      <c r="D22" s="240">
        <f t="shared" si="0"/>
        <v>-17.802076889775766</v>
      </c>
      <c r="E22" s="240">
        <f t="shared" si="1"/>
        <v>11.475360745381485</v>
      </c>
      <c r="F22" s="240">
        <f t="shared" si="1"/>
        <v>8.8035094695255758</v>
      </c>
    </row>
    <row r="23" spans="1:6" ht="15" thickBot="1">
      <c r="A23" s="367" t="s">
        <v>9</v>
      </c>
      <c r="B23" s="392">
        <v>9480948.1300000008</v>
      </c>
      <c r="C23" s="392">
        <v>10158348.93</v>
      </c>
      <c r="D23" s="399">
        <f>(C23/B23-1)*100</f>
        <v>7.1448634747461659</v>
      </c>
      <c r="E23" s="397">
        <f>SUM(E11:E22)</f>
        <v>100</v>
      </c>
      <c r="F23" s="377">
        <f>SUM(F11:F22)</f>
        <v>100</v>
      </c>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8" customFormat="1" ht="14.25" customHeight="1">
      <c r="A1" s="555" t="s">
        <v>54</v>
      </c>
      <c r="B1" s="555"/>
      <c r="C1" s="555"/>
      <c r="D1" s="555"/>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56" t="s">
        <v>43</v>
      </c>
      <c r="B2" s="556"/>
      <c r="C2" s="556"/>
      <c r="D2" s="556"/>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54" t="s">
        <v>11</v>
      </c>
      <c r="C6" s="554"/>
      <c r="D6" s="6" t="s">
        <v>50</v>
      </c>
      <c r="E6" s="554" t="s">
        <v>12</v>
      </c>
      <c r="F6" s="554"/>
    </row>
    <row r="7" spans="1:69" ht="12" customHeight="1">
      <c r="A7" s="6" t="s">
        <v>53</v>
      </c>
      <c r="B7" s="12"/>
      <c r="C7" s="12"/>
      <c r="D7" s="6" t="s">
        <v>14</v>
      </c>
      <c r="E7" s="557" t="s">
        <v>15</v>
      </c>
      <c r="F7" s="557"/>
    </row>
    <row r="8" spans="1:69" ht="12" customHeight="1">
      <c r="A8" s="7" t="s">
        <v>35</v>
      </c>
      <c r="B8" s="553" t="s">
        <v>17</v>
      </c>
      <c r="C8" s="553"/>
      <c r="D8" s="7" t="s">
        <v>51</v>
      </c>
      <c r="E8" s="553" t="s">
        <v>18</v>
      </c>
      <c r="F8" s="553"/>
    </row>
    <row r="9" spans="1:69" ht="12" customHeight="1">
      <c r="A9" s="7"/>
      <c r="B9" s="13"/>
      <c r="C9" s="13"/>
      <c r="D9" s="7" t="s">
        <v>19</v>
      </c>
      <c r="E9" s="553" t="s">
        <v>20</v>
      </c>
      <c r="F9" s="553"/>
    </row>
    <row r="10" spans="1:69" ht="12" customHeight="1">
      <c r="A10" s="20" t="s">
        <v>48</v>
      </c>
      <c r="B10" s="19">
        <v>2006</v>
      </c>
      <c r="C10" s="19">
        <v>2007</v>
      </c>
      <c r="D10" s="14" t="s">
        <v>52</v>
      </c>
      <c r="E10" s="19">
        <v>2006</v>
      </c>
      <c r="F10" s="19">
        <v>2007</v>
      </c>
    </row>
    <row r="11" spans="1:69" ht="13.5">
      <c r="A11" s="17"/>
      <c r="B11" s="17" t="s">
        <v>22</v>
      </c>
      <c r="C11" s="18"/>
      <c r="D11" s="18"/>
      <c r="E11" s="22"/>
      <c r="F11" s="22"/>
    </row>
    <row r="12" spans="1:69">
      <c r="A12" s="23" t="s">
        <v>34</v>
      </c>
      <c r="B12" s="32" t="e">
        <f>#REF!</f>
        <v>#REF!</v>
      </c>
      <c r="C12" s="32" t="e">
        <f>#REF!</f>
        <v>#REF!</v>
      </c>
      <c r="D12" s="29" t="e">
        <f>C12/B12-1</f>
        <v>#REF!</v>
      </c>
      <c r="E12" s="28" t="e">
        <f>B12/$B$20</f>
        <v>#REF!</v>
      </c>
      <c r="F12" s="28" t="e">
        <f>C12/$C$20</f>
        <v>#REF!</v>
      </c>
    </row>
    <row r="13" spans="1:69">
      <c r="A13" s="23" t="s">
        <v>37</v>
      </c>
      <c r="B13" s="32" t="e">
        <f>#REF!</f>
        <v>#REF!</v>
      </c>
      <c r="C13" s="32" t="e">
        <f>#REF!</f>
        <v>#REF!</v>
      </c>
      <c r="D13" s="29" t="e">
        <f t="shared" ref="D13:D20" si="0">C13/B13-1</f>
        <v>#REF!</v>
      </c>
      <c r="E13" s="28" t="e">
        <f t="shared" ref="E13:E20" si="1">B13/$B$20</f>
        <v>#REF!</v>
      </c>
      <c r="F13" s="28" t="e">
        <f t="shared" ref="F13:F20" si="2">C13/$C$20</f>
        <v>#REF!</v>
      </c>
    </row>
    <row r="14" spans="1:69">
      <c r="A14" s="23" t="s">
        <v>36</v>
      </c>
      <c r="B14" s="32" t="e">
        <f>#REF!</f>
        <v>#REF!</v>
      </c>
      <c r="C14" s="32" t="e">
        <f>#REF!</f>
        <v>#REF!</v>
      </c>
      <c r="D14" s="29" t="e">
        <f t="shared" si="0"/>
        <v>#REF!</v>
      </c>
      <c r="E14" s="28" t="e">
        <f t="shared" si="1"/>
        <v>#REF!</v>
      </c>
      <c r="F14" s="28" t="e">
        <f t="shared" si="2"/>
        <v>#REF!</v>
      </c>
    </row>
    <row r="15" spans="1:69">
      <c r="A15" s="23" t="s">
        <v>38</v>
      </c>
      <c r="B15" s="32" t="e">
        <f>#REF!</f>
        <v>#REF!</v>
      </c>
      <c r="C15" s="32" t="e">
        <f>#REF!</f>
        <v>#REF!</v>
      </c>
      <c r="D15" s="29" t="e">
        <f t="shared" si="0"/>
        <v>#REF!</v>
      </c>
      <c r="E15" s="28" t="e">
        <f t="shared" si="1"/>
        <v>#REF!</v>
      </c>
      <c r="F15" s="28" t="e">
        <f t="shared" si="2"/>
        <v>#REF!</v>
      </c>
    </row>
    <row r="16" spans="1:69">
      <c r="A16" s="23" t="s">
        <v>41</v>
      </c>
      <c r="B16" s="32" t="e">
        <f>#REF!</f>
        <v>#REF!</v>
      </c>
      <c r="C16" s="32" t="e">
        <f>#REF!</f>
        <v>#REF!</v>
      </c>
      <c r="D16" s="29" t="e">
        <f t="shared" si="0"/>
        <v>#REF!</v>
      </c>
      <c r="E16" s="28" t="e">
        <f t="shared" si="1"/>
        <v>#REF!</v>
      </c>
      <c r="F16" s="28" t="e">
        <f t="shared" si="2"/>
        <v>#REF!</v>
      </c>
    </row>
    <row r="17" spans="1:6">
      <c r="A17" s="23" t="s">
        <v>42</v>
      </c>
      <c r="B17" s="32" t="e">
        <f>#REF!</f>
        <v>#REF!</v>
      </c>
      <c r="C17" s="32" t="e">
        <f>#REF!</f>
        <v>#REF!</v>
      </c>
      <c r="D17" s="29" t="e">
        <f t="shared" si="0"/>
        <v>#REF!</v>
      </c>
      <c r="E17" s="28" t="e">
        <f t="shared" si="1"/>
        <v>#REF!</v>
      </c>
      <c r="F17" s="28" t="e">
        <f t="shared" si="2"/>
        <v>#REF!</v>
      </c>
    </row>
    <row r="18" spans="1:6">
      <c r="A18" s="23" t="s">
        <v>39</v>
      </c>
      <c r="B18" s="32" t="e">
        <f>#REF!</f>
        <v>#REF!</v>
      </c>
      <c r="C18" s="32" t="e">
        <f>#REF!</f>
        <v>#REF!</v>
      </c>
      <c r="D18" s="29" t="e">
        <f t="shared" si="0"/>
        <v>#REF!</v>
      </c>
      <c r="E18" s="28" t="e">
        <f t="shared" si="1"/>
        <v>#REF!</v>
      </c>
      <c r="F18" s="28" t="e">
        <f t="shared" si="2"/>
        <v>#REF!</v>
      </c>
    </row>
    <row r="19" spans="1:6">
      <c r="A19" s="24" t="s">
        <v>40</v>
      </c>
      <c r="B19" s="32" t="e">
        <f>#REF!</f>
        <v>#REF!</v>
      </c>
      <c r="C19" s="32" t="e">
        <f>#REF!</f>
        <v>#REF!</v>
      </c>
      <c r="D19" s="31" t="e">
        <f t="shared" si="0"/>
        <v>#REF!</v>
      </c>
      <c r="E19" s="30" t="e">
        <f t="shared" si="1"/>
        <v>#REF!</v>
      </c>
      <c r="F19" s="30" t="e">
        <f t="shared" si="2"/>
        <v>#REF!</v>
      </c>
    </row>
    <row r="20" spans="1:6">
      <c r="A20" s="15" t="s">
        <v>9</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21</v>
      </c>
      <c r="C22" s="18"/>
      <c r="D22" s="18"/>
      <c r="E22" s="22"/>
      <c r="F22" s="22"/>
    </row>
    <row r="23" spans="1:6">
      <c r="A23" s="23" t="s">
        <v>34</v>
      </c>
      <c r="B23" s="32" t="e">
        <f>#REF!</f>
        <v>#REF!</v>
      </c>
      <c r="C23" s="32" t="e">
        <f>#REF!</f>
        <v>#REF!</v>
      </c>
      <c r="D23" s="29" t="e">
        <f>C23/B23-1</f>
        <v>#REF!</v>
      </c>
      <c r="E23" s="28" t="e">
        <f>B23/$B$31</f>
        <v>#REF!</v>
      </c>
      <c r="F23" s="28" t="e">
        <f>C23/$C$31</f>
        <v>#REF!</v>
      </c>
    </row>
    <row r="24" spans="1:6">
      <c r="A24" s="23" t="s">
        <v>37</v>
      </c>
      <c r="B24" s="32" t="e">
        <f>#REF!</f>
        <v>#REF!</v>
      </c>
      <c r="C24" s="32" t="e">
        <f>#REF!</f>
        <v>#REF!</v>
      </c>
      <c r="D24" s="29" t="e">
        <f t="shared" ref="D24:D31" si="3">C24/B24-1</f>
        <v>#REF!</v>
      </c>
      <c r="E24" s="28" t="e">
        <f t="shared" ref="E24:E31" si="4">B24/$B$31</f>
        <v>#REF!</v>
      </c>
      <c r="F24" s="28" t="e">
        <f t="shared" ref="F24:F31" si="5">C24/$C$31</f>
        <v>#REF!</v>
      </c>
    </row>
    <row r="25" spans="1:6">
      <c r="A25" s="23" t="s">
        <v>36</v>
      </c>
      <c r="B25" s="32" t="e">
        <f>#REF!</f>
        <v>#REF!</v>
      </c>
      <c r="C25" s="32" t="e">
        <f>#REF!</f>
        <v>#REF!</v>
      </c>
      <c r="D25" s="29" t="e">
        <f t="shared" si="3"/>
        <v>#REF!</v>
      </c>
      <c r="E25" s="28" t="e">
        <f t="shared" si="4"/>
        <v>#REF!</v>
      </c>
      <c r="F25" s="28" t="e">
        <f t="shared" si="5"/>
        <v>#REF!</v>
      </c>
    </row>
    <row r="26" spans="1:6">
      <c r="A26" s="23" t="s">
        <v>38</v>
      </c>
      <c r="B26" s="32" t="e">
        <f>#REF!</f>
        <v>#REF!</v>
      </c>
      <c r="C26" s="32" t="e">
        <f>#REF!</f>
        <v>#REF!</v>
      </c>
      <c r="D26" s="29" t="e">
        <f t="shared" si="3"/>
        <v>#REF!</v>
      </c>
      <c r="E26" s="28" t="e">
        <f t="shared" si="4"/>
        <v>#REF!</v>
      </c>
      <c r="F26" s="28" t="e">
        <f t="shared" si="5"/>
        <v>#REF!</v>
      </c>
    </row>
    <row r="27" spans="1:6">
      <c r="A27" s="23" t="s">
        <v>41</v>
      </c>
      <c r="B27" s="32" t="e">
        <f>#REF!</f>
        <v>#REF!</v>
      </c>
      <c r="C27" s="32" t="e">
        <f>#REF!</f>
        <v>#REF!</v>
      </c>
      <c r="D27" s="29" t="e">
        <f t="shared" si="3"/>
        <v>#REF!</v>
      </c>
      <c r="E27" s="28" t="e">
        <f t="shared" si="4"/>
        <v>#REF!</v>
      </c>
      <c r="F27" s="28" t="e">
        <f t="shared" si="5"/>
        <v>#REF!</v>
      </c>
    </row>
    <row r="28" spans="1:6">
      <c r="A28" s="23" t="s">
        <v>42</v>
      </c>
      <c r="B28" s="32" t="e">
        <f>#REF!</f>
        <v>#REF!</v>
      </c>
      <c r="C28" s="32" t="e">
        <f>#REF!</f>
        <v>#REF!</v>
      </c>
      <c r="D28" s="29" t="e">
        <f t="shared" si="3"/>
        <v>#REF!</v>
      </c>
      <c r="E28" s="28" t="e">
        <f t="shared" si="4"/>
        <v>#REF!</v>
      </c>
      <c r="F28" s="28" t="e">
        <f t="shared" si="5"/>
        <v>#REF!</v>
      </c>
    </row>
    <row r="29" spans="1:6">
      <c r="A29" s="23" t="s">
        <v>39</v>
      </c>
      <c r="B29" s="32" t="e">
        <f>#REF!</f>
        <v>#REF!</v>
      </c>
      <c r="C29" s="32" t="e">
        <f>#REF!</f>
        <v>#REF!</v>
      </c>
      <c r="D29" s="29" t="e">
        <f t="shared" si="3"/>
        <v>#REF!</v>
      </c>
      <c r="E29" s="28" t="e">
        <f t="shared" si="4"/>
        <v>#REF!</v>
      </c>
      <c r="F29" s="28" t="e">
        <f t="shared" si="5"/>
        <v>#REF!</v>
      </c>
    </row>
    <row r="30" spans="1:6">
      <c r="A30" s="24" t="s">
        <v>40</v>
      </c>
      <c r="B30" s="32" t="e">
        <f>#REF!</f>
        <v>#REF!</v>
      </c>
      <c r="C30" s="32" t="e">
        <f>#REF!</f>
        <v>#REF!</v>
      </c>
      <c r="D30" s="31" t="e">
        <f t="shared" si="3"/>
        <v>#REF!</v>
      </c>
      <c r="E30" s="30" t="e">
        <f t="shared" si="4"/>
        <v>#REF!</v>
      </c>
      <c r="F30" s="30" t="e">
        <f t="shared" si="5"/>
        <v>#REF!</v>
      </c>
    </row>
    <row r="31" spans="1:6">
      <c r="A31" s="15" t="s">
        <v>9</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CA43"/>
  <sheetViews>
    <sheetView zoomScale="84" zoomScaleNormal="84" workbookViewId="0">
      <selection activeCell="K17" sqref="K17"/>
    </sheetView>
  </sheetViews>
  <sheetFormatPr defaultColWidth="9.140625" defaultRowHeight="12"/>
  <cols>
    <col min="1" max="1" width="26.7109375" style="286" customWidth="1"/>
    <col min="2" max="2" width="13.42578125" style="286" bestFit="1" customWidth="1"/>
    <col min="3" max="3" width="10.85546875" style="286" bestFit="1" customWidth="1"/>
    <col min="4" max="4" width="13.5703125" style="286" bestFit="1" customWidth="1"/>
    <col min="5" max="5" width="18.140625" style="286" bestFit="1" customWidth="1"/>
    <col min="6" max="6" width="14" style="286" bestFit="1" customWidth="1"/>
    <col min="7" max="7" width="16.5703125" style="286" bestFit="1" customWidth="1"/>
    <col min="8" max="8" width="17.28515625" style="286" bestFit="1" customWidth="1"/>
    <col min="9" max="9" width="14.140625" style="286" bestFit="1" customWidth="1"/>
    <col min="10" max="10" width="15.5703125" style="286" bestFit="1" customWidth="1"/>
    <col min="11" max="11" width="13.140625" style="286" customWidth="1"/>
    <col min="12" max="12" width="10.85546875" style="286" bestFit="1" customWidth="1"/>
    <col min="13" max="13" width="11" style="286" bestFit="1" customWidth="1"/>
    <col min="14" max="16384" width="9.140625" style="286"/>
  </cols>
  <sheetData>
    <row r="2" spans="1:79" s="285" customFormat="1" ht="15.75" customHeight="1">
      <c r="A2" s="504" t="s">
        <v>195</v>
      </c>
    </row>
    <row r="3" spans="1:79" s="285" customFormat="1" ht="17.25" customHeight="1">
      <c r="A3" s="505" t="s">
        <v>196</v>
      </c>
    </row>
    <row r="4" spans="1:79" ht="12" customHeight="1" thickBot="1">
      <c r="A4" s="506" t="s">
        <v>281</v>
      </c>
    </row>
    <row r="5" spans="1:79" s="288" customFormat="1" ht="12.75" customHeight="1">
      <c r="A5" s="560" t="s">
        <v>380</v>
      </c>
      <c r="B5" s="558"/>
      <c r="C5" s="558"/>
      <c r="D5" s="558"/>
      <c r="E5" s="558"/>
      <c r="F5" s="558"/>
      <c r="G5" s="558"/>
      <c r="H5" s="559"/>
      <c r="I5" s="562">
        <v>2020</v>
      </c>
      <c r="J5" s="563"/>
      <c r="K5" s="563"/>
      <c r="L5" s="563"/>
      <c r="M5" s="563"/>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row>
    <row r="6" spans="1:79" s="288" customFormat="1" ht="12.75" thickBot="1">
      <c r="A6" s="561"/>
      <c r="B6" s="434" t="s">
        <v>413</v>
      </c>
      <c r="C6" s="434" t="s">
        <v>415</v>
      </c>
      <c r="D6" s="435" t="s">
        <v>448</v>
      </c>
      <c r="E6" s="435" t="s">
        <v>452</v>
      </c>
      <c r="F6" s="435" t="s">
        <v>453</v>
      </c>
      <c r="G6" s="435" t="s">
        <v>455</v>
      </c>
      <c r="H6" s="435" t="s">
        <v>458</v>
      </c>
      <c r="I6" s="435" t="s">
        <v>460</v>
      </c>
      <c r="J6" s="435" t="s">
        <v>461</v>
      </c>
      <c r="K6" s="435" t="s">
        <v>386</v>
      </c>
      <c r="L6" s="435" t="s">
        <v>323</v>
      </c>
      <c r="M6" s="435" t="s">
        <v>387</v>
      </c>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W6" s="287"/>
      <c r="BX6" s="287"/>
      <c r="BY6" s="287"/>
      <c r="BZ6" s="287"/>
      <c r="CA6" s="287"/>
    </row>
    <row r="7" spans="1:79" s="288" customFormat="1">
      <c r="A7" s="289"/>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BW7" s="287"/>
      <c r="BX7" s="287"/>
      <c r="BY7" s="287"/>
      <c r="BZ7" s="287"/>
      <c r="CA7" s="287"/>
    </row>
    <row r="8" spans="1:79" s="291" customFormat="1" ht="24">
      <c r="A8" s="432" t="s">
        <v>327</v>
      </c>
      <c r="B8" s="433">
        <v>29315</v>
      </c>
      <c r="C8" s="433">
        <v>38399</v>
      </c>
      <c r="D8" s="433">
        <v>34004</v>
      </c>
      <c r="E8" s="492">
        <v>28501</v>
      </c>
      <c r="F8" s="492">
        <v>30396</v>
      </c>
      <c r="G8" s="492">
        <v>28673</v>
      </c>
      <c r="H8" s="492">
        <v>28717</v>
      </c>
      <c r="I8" s="492">
        <v>25287</v>
      </c>
      <c r="J8" s="492">
        <v>30002</v>
      </c>
      <c r="K8" s="492">
        <v>17400</v>
      </c>
      <c r="L8" s="492">
        <v>13523</v>
      </c>
      <c r="M8" s="492">
        <v>30214</v>
      </c>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row>
    <row r="9" spans="1:79" s="291" customFormat="1" ht="24">
      <c r="A9" s="431" t="s">
        <v>328</v>
      </c>
      <c r="B9" s="438" t="e">
        <f>(B8/#REF!-1)*100</f>
        <v>#REF!</v>
      </c>
      <c r="C9" s="438">
        <f t="shared" ref="C9:I9" si="0">(C8/B8-1)*100</f>
        <v>30.987549036329519</v>
      </c>
      <c r="D9" s="438">
        <f t="shared" si="0"/>
        <v>-11.445610562775077</v>
      </c>
      <c r="E9" s="493">
        <f t="shared" si="0"/>
        <v>-16.183390189389478</v>
      </c>
      <c r="F9" s="493">
        <f t="shared" si="0"/>
        <v>6.6488895126486813</v>
      </c>
      <c r="G9" s="493">
        <f t="shared" si="0"/>
        <v>-5.668509014343992</v>
      </c>
      <c r="H9" s="493">
        <f t="shared" si="0"/>
        <v>0.15345446936141371</v>
      </c>
      <c r="I9" s="493">
        <f t="shared" si="0"/>
        <v>-11.944144583347837</v>
      </c>
      <c r="J9" s="493">
        <f>(J8/I8-1)*100</f>
        <v>18.645944556491468</v>
      </c>
      <c r="K9" s="493">
        <f>(K8/J8-1)*100</f>
        <v>-42.003866408906077</v>
      </c>
      <c r="L9" s="493">
        <f>(L8/K8-1)*100</f>
        <v>-22.281609195402297</v>
      </c>
      <c r="M9" s="493">
        <f>(M8/L8-1)*100</f>
        <v>123.42675441839827</v>
      </c>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290"/>
      <c r="BN9" s="290"/>
      <c r="BO9" s="290"/>
      <c r="BP9" s="290"/>
      <c r="BQ9" s="290"/>
      <c r="BR9" s="290"/>
      <c r="BS9" s="290"/>
      <c r="BT9" s="290"/>
      <c r="BU9" s="290"/>
      <c r="BV9" s="290"/>
      <c r="BW9" s="290"/>
      <c r="BX9" s="290"/>
      <c r="BY9" s="290"/>
      <c r="BZ9" s="290"/>
      <c r="CA9" s="290"/>
    </row>
    <row r="10" spans="1:79" s="291" customFormat="1" ht="24">
      <c r="A10" s="432" t="s">
        <v>329</v>
      </c>
      <c r="B10" s="437">
        <v>3756694.61</v>
      </c>
      <c r="C10" s="437">
        <v>4801743.13</v>
      </c>
      <c r="D10" s="437">
        <v>4194434.28</v>
      </c>
      <c r="E10" s="494">
        <v>3656900.4569999999</v>
      </c>
      <c r="F10" s="494">
        <v>3829363.9127000002</v>
      </c>
      <c r="G10" s="494">
        <v>3765833.19</v>
      </c>
      <c r="H10" s="494">
        <v>4320997.57</v>
      </c>
      <c r="I10" s="494">
        <v>3750318.31</v>
      </c>
      <c r="J10" s="494">
        <v>4257244</v>
      </c>
      <c r="K10" s="494">
        <v>2692696.46</v>
      </c>
      <c r="L10" s="494">
        <v>2001706.01</v>
      </c>
      <c r="M10" s="494">
        <v>4482600.41</v>
      </c>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90"/>
      <c r="BA10" s="290"/>
      <c r="BB10" s="290"/>
      <c r="BC10" s="290"/>
      <c r="BD10" s="290"/>
      <c r="BE10" s="290"/>
      <c r="BF10" s="290"/>
      <c r="BG10" s="290"/>
      <c r="BH10" s="290"/>
      <c r="BI10" s="290"/>
      <c r="BJ10" s="290"/>
      <c r="BK10" s="290"/>
      <c r="BL10" s="290"/>
      <c r="BM10" s="290"/>
      <c r="BN10" s="290"/>
      <c r="BO10" s="290"/>
      <c r="BP10" s="290"/>
      <c r="BQ10" s="290"/>
      <c r="BR10" s="290"/>
      <c r="BS10" s="290"/>
      <c r="BT10" s="290"/>
      <c r="BU10" s="290"/>
      <c r="BV10" s="290"/>
      <c r="BW10" s="290"/>
      <c r="BX10" s="290"/>
      <c r="BY10" s="290"/>
      <c r="BZ10" s="290"/>
      <c r="CA10" s="290"/>
    </row>
    <row r="11" spans="1:79" s="291" customFormat="1" ht="24">
      <c r="A11" s="431" t="s">
        <v>328</v>
      </c>
      <c r="B11" s="438" t="e">
        <f>(B10/#REF!-1)*100</f>
        <v>#REF!</v>
      </c>
      <c r="C11" s="438">
        <f t="shared" ref="C11:I11" si="1">(C10/B10-1)*100</f>
        <v>27.818298490864013</v>
      </c>
      <c r="D11" s="438">
        <f t="shared" si="1"/>
        <v>-12.647674678924348</v>
      </c>
      <c r="E11" s="493">
        <f t="shared" si="1"/>
        <v>-12.815406968302778</v>
      </c>
      <c r="F11" s="493">
        <f t="shared" si="1"/>
        <v>4.7161102066607397</v>
      </c>
      <c r="G11" s="493">
        <f t="shared" si="1"/>
        <v>-1.6590411396864679</v>
      </c>
      <c r="H11" s="493">
        <f t="shared" si="1"/>
        <v>14.742139441391465</v>
      </c>
      <c r="I11" s="493">
        <f t="shared" si="1"/>
        <v>-13.207118281253749</v>
      </c>
      <c r="J11" s="493">
        <f>(J10/I10-1)*100</f>
        <v>13.516871051940127</v>
      </c>
      <c r="K11" s="493">
        <f>(K10/J10-1)*100</f>
        <v>-36.750243584816843</v>
      </c>
      <c r="L11" s="493">
        <f>(L10/K10-1)*100</f>
        <v>-25.661654043248529</v>
      </c>
      <c r="M11" s="493">
        <f>(M10/L10-1)*100</f>
        <v>123.93899941380502</v>
      </c>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c r="BS11" s="290"/>
      <c r="BT11" s="290"/>
      <c r="BU11" s="290"/>
      <c r="BV11" s="290"/>
      <c r="BW11" s="290"/>
      <c r="BX11" s="290"/>
      <c r="BY11" s="290"/>
      <c r="BZ11" s="290"/>
      <c r="CA11" s="290"/>
    </row>
    <row r="12" spans="1:79" s="288" customFormat="1">
      <c r="A12" s="292"/>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row>
    <row r="13" spans="1:79" ht="12" customHeight="1">
      <c r="A13" s="293"/>
    </row>
    <row r="14" spans="1:79" ht="12" customHeight="1">
      <c r="A14" s="293"/>
    </row>
    <row r="15" spans="1:79" ht="12" customHeight="1">
      <c r="A15" s="294" t="s">
        <v>372</v>
      </c>
    </row>
    <row r="16" spans="1:79" ht="12" customHeight="1">
      <c r="A16" s="293"/>
    </row>
    <row r="17" spans="1:1" ht="57" customHeight="1">
      <c r="A17" s="295"/>
    </row>
    <row r="18" spans="1:1" ht="33" customHeight="1">
      <c r="A18" s="295"/>
    </row>
    <row r="19" spans="1:1" ht="27" customHeight="1">
      <c r="A19" s="296"/>
    </row>
    <row r="20" spans="1:1" ht="27" customHeight="1">
      <c r="A20" s="296"/>
    </row>
    <row r="21" spans="1:1" ht="27" customHeight="1">
      <c r="A21" s="296"/>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97"/>
    </row>
    <row r="32" spans="1:1" ht="12" hidden="1" customHeight="1"/>
    <row r="33" spans="1:1" ht="12" hidden="1" customHeight="1"/>
    <row r="36" spans="1:1" ht="12.75" customHeight="1"/>
    <row r="42" spans="1:1" ht="12" customHeight="1">
      <c r="A42" s="293"/>
    </row>
    <row r="43" spans="1:1" ht="12" customHeight="1">
      <c r="A43" s="293"/>
    </row>
  </sheetData>
  <mergeCells count="3">
    <mergeCell ref="B5:H5"/>
    <mergeCell ref="A5:A6"/>
    <mergeCell ref="I5:M5"/>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2:AS23"/>
  <sheetViews>
    <sheetView zoomScaleNormal="100" workbookViewId="0">
      <selection activeCell="F11" sqref="F11"/>
    </sheetView>
  </sheetViews>
  <sheetFormatPr defaultColWidth="9.140625" defaultRowHeight="12"/>
  <cols>
    <col min="1" max="1" width="30.140625" style="63" customWidth="1"/>
    <col min="2" max="2" width="12.7109375" style="63" customWidth="1"/>
    <col min="3" max="3" width="12.42578125" style="63" customWidth="1"/>
    <col min="4" max="4" width="14.7109375" style="63" customWidth="1"/>
    <col min="5" max="5" width="12.28515625" style="63" customWidth="1"/>
    <col min="6" max="6" width="9.7109375" style="63" customWidth="1"/>
    <col min="7" max="16384" width="9.140625" style="63"/>
  </cols>
  <sheetData>
    <row r="2" spans="1:45" s="60" customFormat="1" ht="15.75" customHeight="1">
      <c r="A2" s="521" t="s">
        <v>282</v>
      </c>
      <c r="B2" s="521"/>
      <c r="C2" s="521"/>
      <c r="D2" s="521"/>
      <c r="E2" s="521"/>
      <c r="F2" s="521"/>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22" t="s">
        <v>283</v>
      </c>
      <c r="B3" s="522"/>
      <c r="C3" s="522"/>
      <c r="D3" s="522"/>
      <c r="E3" s="522"/>
      <c r="F3" s="522"/>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6"/>
    </row>
    <row r="5" spans="1:45" ht="12" customHeight="1">
      <c r="A5" s="322"/>
      <c r="B5" s="310"/>
      <c r="C5" s="342"/>
      <c r="D5" s="322" t="s">
        <v>50</v>
      </c>
      <c r="E5" s="524" t="s">
        <v>12</v>
      </c>
      <c r="F5" s="525"/>
    </row>
    <row r="6" spans="1:45" ht="12" customHeight="1">
      <c r="A6" s="320" t="s">
        <v>272</v>
      </c>
      <c r="B6" s="534" t="s">
        <v>263</v>
      </c>
      <c r="C6" s="535"/>
      <c r="D6" s="322" t="s">
        <v>14</v>
      </c>
      <c r="E6" s="524" t="s">
        <v>14</v>
      </c>
      <c r="F6" s="525"/>
    </row>
    <row r="7" spans="1:45" ht="12" customHeight="1">
      <c r="A7" s="374" t="s">
        <v>35</v>
      </c>
      <c r="B7" s="536" t="s">
        <v>264</v>
      </c>
      <c r="C7" s="537"/>
      <c r="D7" s="313" t="s">
        <v>51</v>
      </c>
      <c r="E7" s="527" t="s">
        <v>18</v>
      </c>
      <c r="F7" s="528"/>
    </row>
    <row r="8" spans="1:45" ht="12" customHeight="1">
      <c r="A8" s="313"/>
      <c r="B8" s="310"/>
      <c r="C8" s="342"/>
      <c r="D8" s="313" t="s">
        <v>19</v>
      </c>
      <c r="E8" s="527" t="s">
        <v>19</v>
      </c>
      <c r="F8" s="528"/>
    </row>
    <row r="9" spans="1:45" ht="12.75" thickBot="1">
      <c r="A9" s="65" t="str">
        <f>' F4'!A10</f>
        <v>Janar - Maj / January - May</v>
      </c>
      <c r="B9" s="66">
        <v>2019</v>
      </c>
      <c r="C9" s="225">
        <v>2020</v>
      </c>
      <c r="D9" s="66" t="s">
        <v>459</v>
      </c>
      <c r="E9" s="66">
        <v>2019</v>
      </c>
      <c r="F9" s="225">
        <v>2020</v>
      </c>
    </row>
    <row r="10" spans="1:45" ht="15.75" thickBot="1">
      <c r="A10" s="526" t="s">
        <v>338</v>
      </c>
      <c r="B10" s="526"/>
      <c r="C10" s="526"/>
      <c r="D10" s="526"/>
      <c r="E10" s="526"/>
      <c r="F10" s="526"/>
    </row>
    <row r="11" spans="1:45" ht="15">
      <c r="A11" s="180" t="s">
        <v>324</v>
      </c>
      <c r="B11" s="150">
        <v>127485.25</v>
      </c>
      <c r="C11" s="150">
        <v>52820.9</v>
      </c>
      <c r="D11" s="151">
        <f>(C11/B11-1)*100</f>
        <v>-58.567049913617453</v>
      </c>
      <c r="E11" s="151">
        <f>B11/B$23*100</f>
        <v>12.440661690831089</v>
      </c>
      <c r="F11" s="151">
        <f>C11/C$23*100</f>
        <v>8.0086842918198986</v>
      </c>
    </row>
    <row r="12" spans="1:45" ht="15">
      <c r="A12" s="181" t="s">
        <v>42</v>
      </c>
      <c r="B12" s="150">
        <v>78236.530000000028</v>
      </c>
      <c r="C12" s="150">
        <v>50221.06</v>
      </c>
      <c r="D12" s="151">
        <f>(C12/B12-1)*100</f>
        <v>-35.80868169894552</v>
      </c>
      <c r="E12" s="151">
        <f>B12/B$23*100</f>
        <v>7.6347201075776026</v>
      </c>
      <c r="F12" s="151">
        <f>C12/C$23*100</f>
        <v>7.6144975632854539</v>
      </c>
    </row>
    <row r="13" spans="1:45" ht="15">
      <c r="A13" s="181" t="s">
        <v>322</v>
      </c>
      <c r="B13" s="152">
        <v>98058.050000000017</v>
      </c>
      <c r="C13" s="152">
        <v>84145.24000000002</v>
      </c>
      <c r="D13" s="151">
        <f t="shared" ref="D13:D22" si="0">(C13/B13-1)*100</f>
        <v>-14.188340477910788</v>
      </c>
      <c r="E13" s="151">
        <f t="shared" ref="E13:F22" si="1">B13/B$23*100</f>
        <v>9.5690052465881337</v>
      </c>
      <c r="F13" s="151">
        <f t="shared" si="1"/>
        <v>12.758068526273039</v>
      </c>
    </row>
    <row r="14" spans="1:45" ht="15">
      <c r="A14" s="181" t="s">
        <v>265</v>
      </c>
      <c r="B14" s="150">
        <v>67752.91</v>
      </c>
      <c r="C14" s="150">
        <v>61254.36</v>
      </c>
      <c r="D14" s="151">
        <f t="shared" si="0"/>
        <v>-9.5915437432871897</v>
      </c>
      <c r="E14" s="151">
        <f t="shared" si="1"/>
        <v>6.6116749339968877</v>
      </c>
      <c r="F14" s="151">
        <f t="shared" si="1"/>
        <v>9.2873622133943421</v>
      </c>
    </row>
    <row r="15" spans="1:45" ht="15">
      <c r="A15" s="182" t="s">
        <v>34</v>
      </c>
      <c r="B15" s="150">
        <v>65872.2</v>
      </c>
      <c r="C15" s="150">
        <v>0</v>
      </c>
      <c r="D15" s="151">
        <f t="shared" si="0"/>
        <v>-100</v>
      </c>
      <c r="E15" s="151">
        <f t="shared" si="1"/>
        <v>6.428145648463361</v>
      </c>
      <c r="F15" s="151">
        <f t="shared" si="1"/>
        <v>0</v>
      </c>
    </row>
    <row r="16" spans="1:45" ht="15">
      <c r="A16" s="181" t="s">
        <v>273</v>
      </c>
      <c r="B16" s="150">
        <v>79698.927469000002</v>
      </c>
      <c r="C16" s="150">
        <v>49859.921349999997</v>
      </c>
      <c r="D16" s="151">
        <f t="shared" si="0"/>
        <v>-37.439658307329537</v>
      </c>
      <c r="E16" s="151">
        <f t="shared" si="1"/>
        <v>7.7774283202481378</v>
      </c>
      <c r="F16" s="151">
        <f t="shared" si="1"/>
        <v>7.5597418617842669</v>
      </c>
    </row>
    <row r="17" spans="1:6" ht="15">
      <c r="A17" s="181" t="s">
        <v>318</v>
      </c>
      <c r="B17" s="150">
        <v>122899.13999999994</v>
      </c>
      <c r="C17" s="150">
        <v>71533.090000000026</v>
      </c>
      <c r="D17" s="151">
        <f t="shared" si="0"/>
        <v>-41.795288396647798</v>
      </c>
      <c r="E17" s="151">
        <f t="shared" si="1"/>
        <v>11.9931256583337</v>
      </c>
      <c r="F17" s="151">
        <f t="shared" si="1"/>
        <v>10.845819253900242</v>
      </c>
    </row>
    <row r="18" spans="1:6" ht="15">
      <c r="A18" s="181" t="s">
        <v>310</v>
      </c>
      <c r="B18" s="150">
        <v>125307.17068305076</v>
      </c>
      <c r="C18" s="150">
        <v>77983.108179660558</v>
      </c>
      <c r="D18" s="151">
        <f t="shared" si="0"/>
        <v>-37.766444047396661</v>
      </c>
      <c r="E18" s="151">
        <f t="shared" si="1"/>
        <v>12.228113588850963</v>
      </c>
      <c r="F18" s="151">
        <f t="shared" si="1"/>
        <v>11.823768498941506</v>
      </c>
    </row>
    <row r="19" spans="1:6" ht="15">
      <c r="A19" s="181" t="s">
        <v>274</v>
      </c>
      <c r="B19" s="150">
        <v>104509.16</v>
      </c>
      <c r="C19" s="150">
        <v>72280.140000000014</v>
      </c>
      <c r="D19" s="151">
        <f t="shared" si="0"/>
        <v>-30.83846430303333</v>
      </c>
      <c r="E19" s="151">
        <f t="shared" si="1"/>
        <v>10.198537502596865</v>
      </c>
      <c r="F19" s="151">
        <f t="shared" si="1"/>
        <v>10.959086684031192</v>
      </c>
    </row>
    <row r="20" spans="1:6" ht="15">
      <c r="A20" s="181" t="s">
        <v>266</v>
      </c>
      <c r="B20" s="150">
        <v>22564.02</v>
      </c>
      <c r="C20" s="150">
        <v>35164.700000000004</v>
      </c>
      <c r="D20" s="151">
        <f t="shared" si="0"/>
        <v>55.844127066010408</v>
      </c>
      <c r="E20" s="151">
        <f t="shared" si="1"/>
        <v>2.2019122934233297</v>
      </c>
      <c r="F20" s="151">
        <f t="shared" si="1"/>
        <v>5.3316581223826027</v>
      </c>
    </row>
    <row r="21" spans="1:6" ht="15">
      <c r="A21" s="181" t="s">
        <v>267</v>
      </c>
      <c r="B21" s="150">
        <v>67293.66</v>
      </c>
      <c r="C21" s="150">
        <v>54510.66</v>
      </c>
      <c r="D21" s="151">
        <f t="shared" si="0"/>
        <v>-18.995845968253178</v>
      </c>
      <c r="E21" s="151">
        <f t="shared" si="1"/>
        <v>6.5668589738641341</v>
      </c>
      <c r="F21" s="151">
        <f t="shared" si="1"/>
        <v>8.2648850451002414</v>
      </c>
    </row>
    <row r="22" spans="1:6" ht="15.75" thickBot="1">
      <c r="A22" s="239" t="s">
        <v>268</v>
      </c>
      <c r="B22" s="238">
        <v>65069.520000000004</v>
      </c>
      <c r="C22" s="238">
        <v>49772.11</v>
      </c>
      <c r="D22" s="240">
        <f t="shared" si="0"/>
        <v>-23.509332787455641</v>
      </c>
      <c r="E22" s="240">
        <f t="shared" si="1"/>
        <v>6.3498160352257802</v>
      </c>
      <c r="F22" s="240">
        <f t="shared" si="1"/>
        <v>7.5464279390872191</v>
      </c>
    </row>
    <row r="23" spans="1:6" ht="15" thickBot="1">
      <c r="A23" s="367" t="s">
        <v>9</v>
      </c>
      <c r="B23" s="392">
        <v>1024746.5381520509</v>
      </c>
      <c r="C23" s="392">
        <v>659545.2895296606</v>
      </c>
      <c r="D23" s="397">
        <f>(C23/B23-1)*100</f>
        <v>-35.638202718983194</v>
      </c>
      <c r="E23" s="397">
        <f>SUM(E11:E22)</f>
        <v>99.999999999999986</v>
      </c>
      <c r="F23" s="377">
        <f>SUM(F11:F22)</f>
        <v>100.00000000000001</v>
      </c>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2:F23"/>
  <sheetViews>
    <sheetView zoomScale="84" zoomScaleNormal="84" workbookViewId="0">
      <selection activeCell="D23" sqref="D23"/>
    </sheetView>
  </sheetViews>
  <sheetFormatPr defaultColWidth="9.140625" defaultRowHeight="12.75"/>
  <cols>
    <col min="1" max="1" width="29.7109375" style="111" customWidth="1"/>
    <col min="2" max="2" width="11.7109375" style="111" customWidth="1"/>
    <col min="3" max="3" width="11.5703125" style="111" customWidth="1"/>
    <col min="4" max="4" width="16" style="111" customWidth="1"/>
    <col min="5" max="5" width="11.7109375" style="111" customWidth="1"/>
    <col min="6" max="6" width="10.42578125" style="111" customWidth="1"/>
    <col min="7" max="16384" width="9.140625" style="111"/>
  </cols>
  <sheetData>
    <row r="2" spans="1:6" ht="15.75" customHeight="1">
      <c r="A2" s="521" t="s">
        <v>284</v>
      </c>
      <c r="B2" s="521"/>
      <c r="C2" s="521"/>
      <c r="D2" s="521"/>
      <c r="E2" s="521"/>
      <c r="F2" s="521"/>
    </row>
    <row r="3" spans="1:6" ht="15.75">
      <c r="A3" s="522" t="s">
        <v>285</v>
      </c>
      <c r="B3" s="522"/>
      <c r="C3" s="522"/>
      <c r="D3" s="522"/>
      <c r="E3" s="522"/>
      <c r="F3" s="522"/>
    </row>
    <row r="5" spans="1:6">
      <c r="A5" s="322"/>
      <c r="B5" s="310"/>
      <c r="C5" s="342"/>
      <c r="D5" s="322" t="s">
        <v>50</v>
      </c>
      <c r="E5" s="524" t="s">
        <v>12</v>
      </c>
      <c r="F5" s="525"/>
    </row>
    <row r="6" spans="1:6" ht="14.25">
      <c r="A6" s="320" t="s">
        <v>272</v>
      </c>
      <c r="B6" s="534" t="s">
        <v>263</v>
      </c>
      <c r="C6" s="535"/>
      <c r="D6" s="322" t="s">
        <v>14</v>
      </c>
      <c r="E6" s="524" t="s">
        <v>14</v>
      </c>
      <c r="F6" s="525"/>
    </row>
    <row r="7" spans="1:6" ht="15">
      <c r="A7" s="374" t="s">
        <v>35</v>
      </c>
      <c r="B7" s="536" t="s">
        <v>264</v>
      </c>
      <c r="C7" s="537"/>
      <c r="D7" s="313" t="s">
        <v>51</v>
      </c>
      <c r="E7" s="527" t="s">
        <v>18</v>
      </c>
      <c r="F7" s="528"/>
    </row>
    <row r="8" spans="1:6">
      <c r="A8" s="313"/>
      <c r="B8" s="310"/>
      <c r="C8" s="342"/>
      <c r="D8" s="313" t="s">
        <v>19</v>
      </c>
      <c r="E8" s="527" t="s">
        <v>19</v>
      </c>
      <c r="F8" s="528"/>
    </row>
    <row r="9" spans="1:6" ht="13.5" thickBot="1">
      <c r="A9" s="65" t="str">
        <f>' F4'!A10</f>
        <v>Janar - Maj / January - May</v>
      </c>
      <c r="B9" s="66">
        <v>2019</v>
      </c>
      <c r="C9" s="225">
        <v>2020</v>
      </c>
      <c r="D9" s="66" t="s">
        <v>459</v>
      </c>
      <c r="E9" s="66">
        <v>2019</v>
      </c>
      <c r="F9" s="225">
        <v>2020</v>
      </c>
    </row>
    <row r="10" spans="1:6" ht="15.75" thickBot="1">
      <c r="A10" s="526" t="s">
        <v>350</v>
      </c>
      <c r="B10" s="526"/>
      <c r="C10" s="526"/>
      <c r="D10" s="526"/>
      <c r="E10" s="526"/>
      <c r="F10" s="526"/>
    </row>
    <row r="11" spans="1:6" ht="15">
      <c r="A11" s="180" t="s">
        <v>324</v>
      </c>
      <c r="B11" s="150">
        <v>7516.01</v>
      </c>
      <c r="C11" s="150">
        <v>1833.5</v>
      </c>
      <c r="D11" s="151">
        <f>(C11/B11-1)*100</f>
        <v>-75.605407656456023</v>
      </c>
      <c r="E11" s="151">
        <f>B11/B$23*100</f>
        <v>5.7449372043885578</v>
      </c>
      <c r="F11" s="151">
        <f>C11/C$23*100</f>
        <v>1.4738841949051276</v>
      </c>
    </row>
    <row r="12" spans="1:6" ht="15">
      <c r="A12" s="181" t="s">
        <v>42</v>
      </c>
      <c r="B12" s="150">
        <v>2785.2</v>
      </c>
      <c r="C12" s="150">
        <v>15775.24</v>
      </c>
      <c r="D12" s="151">
        <f>(C12/B12-1)*100</f>
        <v>466.39523194025571</v>
      </c>
      <c r="E12" s="151">
        <f>B12/B$23*100</f>
        <v>2.1288953981784231</v>
      </c>
      <c r="F12" s="151">
        <f>C12/C$23*100</f>
        <v>12.681143663395236</v>
      </c>
    </row>
    <row r="13" spans="1:6" ht="15">
      <c r="A13" s="181" t="s">
        <v>322</v>
      </c>
      <c r="B13" s="150">
        <v>13815</v>
      </c>
      <c r="C13" s="150">
        <v>4883.83</v>
      </c>
      <c r="D13" s="151">
        <f t="shared" ref="D13:D22" si="0">(C13/B13-1)*100</f>
        <v>-64.648353239232719</v>
      </c>
      <c r="E13" s="151">
        <f t="shared" ref="E13:F22" si="1">B13/B$23*100</f>
        <v>10.559633033834166</v>
      </c>
      <c r="F13" s="151">
        <f t="shared" si="1"/>
        <v>3.9259339228816517</v>
      </c>
    </row>
    <row r="14" spans="1:6" ht="15">
      <c r="A14" s="181" t="s">
        <v>265</v>
      </c>
      <c r="B14" s="150">
        <v>0</v>
      </c>
      <c r="C14" s="150">
        <v>0</v>
      </c>
      <c r="D14" s="151"/>
      <c r="E14" s="151">
        <f t="shared" si="1"/>
        <v>0</v>
      </c>
      <c r="F14" s="151">
        <f t="shared" si="1"/>
        <v>0</v>
      </c>
    </row>
    <row r="15" spans="1:6" ht="15">
      <c r="A15" s="182" t="s">
        <v>34</v>
      </c>
      <c r="B15" s="150">
        <v>24858.46</v>
      </c>
      <c r="C15" s="152">
        <v>19414.53</v>
      </c>
      <c r="D15" s="151">
        <f t="shared" si="0"/>
        <v>-21.89970738332141</v>
      </c>
      <c r="E15" s="151">
        <f t="shared" si="1"/>
        <v>19.000811826727848</v>
      </c>
      <c r="F15" s="151">
        <f t="shared" si="1"/>
        <v>15.606636988552738</v>
      </c>
    </row>
    <row r="16" spans="1:6" ht="15">
      <c r="A16" s="181" t="s">
        <v>273</v>
      </c>
      <c r="B16" s="150">
        <v>41.33</v>
      </c>
      <c r="C16" s="152">
        <v>0</v>
      </c>
      <c r="D16" s="151">
        <f t="shared" si="0"/>
        <v>-100</v>
      </c>
      <c r="E16" s="151">
        <f t="shared" si="1"/>
        <v>3.1590997704550559E-2</v>
      </c>
      <c r="F16" s="151">
        <f t="shared" si="1"/>
        <v>0</v>
      </c>
    </row>
    <row r="17" spans="1:6" s="63" customFormat="1" ht="15">
      <c r="A17" s="181" t="s">
        <v>318</v>
      </c>
      <c r="B17" s="150">
        <v>14469.79</v>
      </c>
      <c r="C17" s="150">
        <v>15693</v>
      </c>
      <c r="D17" s="151">
        <f t="shared" si="0"/>
        <v>8.453543555227828</v>
      </c>
      <c r="E17" s="151">
        <f t="shared" si="1"/>
        <v>11.06012830087899</v>
      </c>
      <c r="F17" s="151">
        <f t="shared" si="1"/>
        <v>12.615033908178983</v>
      </c>
    </row>
    <row r="18" spans="1:6" ht="15">
      <c r="A18" s="181" t="s">
        <v>310</v>
      </c>
      <c r="B18" s="150">
        <v>25962</v>
      </c>
      <c r="C18" s="152">
        <v>43963</v>
      </c>
      <c r="D18" s="151">
        <f t="shared" si="0"/>
        <v>69.335952546028807</v>
      </c>
      <c r="E18" s="151">
        <f t="shared" si="1"/>
        <v>19.844313631878581</v>
      </c>
      <c r="F18" s="151">
        <f t="shared" si="1"/>
        <v>35.340262263765545</v>
      </c>
    </row>
    <row r="19" spans="1:6" ht="15">
      <c r="A19" s="181" t="s">
        <v>274</v>
      </c>
      <c r="B19" s="150">
        <v>17344.22</v>
      </c>
      <c r="C19" s="152">
        <v>16052.05</v>
      </c>
      <c r="D19" s="151">
        <f t="shared" si="0"/>
        <v>-7.4501476572598975</v>
      </c>
      <c r="E19" s="151">
        <f t="shared" si="1"/>
        <v>13.257227539492378</v>
      </c>
      <c r="F19" s="151">
        <f t="shared" si="1"/>
        <v>12.903661189433787</v>
      </c>
    </row>
    <row r="20" spans="1:6" ht="15">
      <c r="A20" s="181" t="s">
        <v>266</v>
      </c>
      <c r="B20" s="150">
        <v>2917.9</v>
      </c>
      <c r="C20" s="152">
        <v>0</v>
      </c>
      <c r="D20" s="151">
        <f t="shared" si="0"/>
        <v>-100</v>
      </c>
      <c r="E20" s="151">
        <f t="shared" si="1"/>
        <v>2.2303259666612165</v>
      </c>
      <c r="F20" s="151">
        <f t="shared" si="1"/>
        <v>0</v>
      </c>
    </row>
    <row r="21" spans="1:6" ht="17.25" customHeight="1">
      <c r="A21" s="181" t="s">
        <v>267</v>
      </c>
      <c r="B21" s="150">
        <v>7761.5</v>
      </c>
      <c r="C21" s="150">
        <v>6784.04</v>
      </c>
      <c r="D21" s="151">
        <f t="shared" si="0"/>
        <v>-12.59369967145526</v>
      </c>
      <c r="E21" s="151">
        <f t="shared" si="1"/>
        <v>5.9325799342818577</v>
      </c>
      <c r="F21" s="151">
        <f t="shared" si="1"/>
        <v>5.4534438688869269</v>
      </c>
    </row>
    <row r="22" spans="1:6" ht="17.25" customHeight="1" thickBot="1">
      <c r="A22" s="239" t="s">
        <v>268</v>
      </c>
      <c r="B22" s="169">
        <v>13357</v>
      </c>
      <c r="C22" s="169">
        <v>0</v>
      </c>
      <c r="D22" s="240">
        <f t="shared" si="0"/>
        <v>-100</v>
      </c>
      <c r="E22" s="240">
        <f t="shared" si="1"/>
        <v>10.20955616597343</v>
      </c>
      <c r="F22" s="240">
        <f t="shared" si="1"/>
        <v>0</v>
      </c>
    </row>
    <row r="23" spans="1:6" ht="15" thickBot="1">
      <c r="A23" s="367" t="s">
        <v>9</v>
      </c>
      <c r="B23" s="392">
        <v>130828.41</v>
      </c>
      <c r="C23" s="392">
        <v>124399.19</v>
      </c>
      <c r="D23" s="397">
        <f>(C23/B23-1)*100</f>
        <v>-4.9142384287938707</v>
      </c>
      <c r="E23" s="397">
        <f>SUM(E11:E22)</f>
        <v>99.999999999999986</v>
      </c>
      <c r="F23" s="377">
        <f>SUM(F11:F22)</f>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2:AS23"/>
  <sheetViews>
    <sheetView zoomScaleNormal="100" workbookViewId="0">
      <selection activeCell="B11" sqref="B11:C22"/>
    </sheetView>
  </sheetViews>
  <sheetFormatPr defaultColWidth="9.140625" defaultRowHeight="12"/>
  <cols>
    <col min="1" max="1" width="31" style="63" customWidth="1"/>
    <col min="2" max="2" width="14.28515625" style="63" customWidth="1"/>
    <col min="3" max="3" width="15" style="63" customWidth="1"/>
    <col min="4" max="4" width="14" style="63" customWidth="1"/>
    <col min="5" max="5" width="10.7109375" style="63" customWidth="1"/>
    <col min="6" max="6" width="9.85546875" style="63" customWidth="1"/>
    <col min="7" max="16384" width="9.140625" style="63"/>
  </cols>
  <sheetData>
    <row r="2" spans="1:45" s="60" customFormat="1" ht="14.25" customHeight="1">
      <c r="A2" s="521" t="s">
        <v>244</v>
      </c>
      <c r="B2" s="521"/>
      <c r="C2" s="521"/>
      <c r="D2" s="521"/>
      <c r="E2" s="521"/>
      <c r="F2" s="521"/>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22" t="s">
        <v>245</v>
      </c>
      <c r="B3" s="522"/>
      <c r="C3" s="522"/>
      <c r="D3" s="522"/>
      <c r="E3" s="522"/>
      <c r="F3" s="522"/>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2"/>
      <c r="B5" s="310"/>
      <c r="C5" s="342"/>
      <c r="D5" s="322" t="s">
        <v>50</v>
      </c>
      <c r="E5" s="524" t="s">
        <v>12</v>
      </c>
      <c r="F5" s="525"/>
    </row>
    <row r="6" spans="1:45" ht="12" customHeight="1">
      <c r="A6" s="320" t="s">
        <v>272</v>
      </c>
      <c r="B6" s="534" t="s">
        <v>263</v>
      </c>
      <c r="C6" s="535"/>
      <c r="D6" s="322" t="s">
        <v>14</v>
      </c>
      <c r="E6" s="524" t="s">
        <v>14</v>
      </c>
      <c r="F6" s="525"/>
    </row>
    <row r="7" spans="1:45" ht="12" customHeight="1">
      <c r="A7" s="374" t="s">
        <v>35</v>
      </c>
      <c r="B7" s="536" t="s">
        <v>264</v>
      </c>
      <c r="C7" s="537"/>
      <c r="D7" s="313" t="s">
        <v>51</v>
      </c>
      <c r="E7" s="527" t="s">
        <v>18</v>
      </c>
      <c r="F7" s="528"/>
    </row>
    <row r="8" spans="1:45" ht="12" customHeight="1">
      <c r="A8" s="313"/>
      <c r="B8" s="310"/>
      <c r="C8" s="342"/>
      <c r="D8" s="313" t="s">
        <v>19</v>
      </c>
      <c r="E8" s="527" t="s">
        <v>19</v>
      </c>
      <c r="F8" s="528"/>
    </row>
    <row r="9" spans="1:45" ht="12.75" thickBot="1">
      <c r="A9" s="65" t="str">
        <f>' F4'!A10</f>
        <v>Janar - Maj / January - May</v>
      </c>
      <c r="B9" s="66">
        <v>2019</v>
      </c>
      <c r="C9" s="225">
        <v>2020</v>
      </c>
      <c r="D9" s="66" t="s">
        <v>459</v>
      </c>
      <c r="E9" s="66">
        <v>2019</v>
      </c>
      <c r="F9" s="225">
        <v>2020</v>
      </c>
    </row>
    <row r="10" spans="1:45" ht="15.75" thickBot="1">
      <c r="A10" s="526" t="s">
        <v>351</v>
      </c>
      <c r="B10" s="526"/>
      <c r="C10" s="526"/>
      <c r="D10" s="526"/>
      <c r="E10" s="526"/>
      <c r="F10" s="526"/>
    </row>
    <row r="11" spans="1:45" ht="15">
      <c r="A11" s="180" t="s">
        <v>324</v>
      </c>
      <c r="B11" s="152">
        <v>40008.14</v>
      </c>
      <c r="C11" s="152">
        <v>35524.99</v>
      </c>
      <c r="D11" s="151">
        <f>(C11/B11-1)*100</f>
        <v>-11.205594661486396</v>
      </c>
      <c r="E11" s="151">
        <f>B11/B$23*100</f>
        <v>1.6469387970600138</v>
      </c>
      <c r="F11" s="151">
        <f>C11/C$23*100</f>
        <v>1.0432212567296701</v>
      </c>
    </row>
    <row r="12" spans="1:45" ht="15">
      <c r="A12" s="181" t="s">
        <v>42</v>
      </c>
      <c r="B12" s="150">
        <v>366891.58</v>
      </c>
      <c r="C12" s="150">
        <v>57502.909999999996</v>
      </c>
      <c r="D12" s="151">
        <f>(C12/B12-1)*100</f>
        <v>-84.327001998792127</v>
      </c>
      <c r="E12" s="151">
        <f>B12/B$23*100</f>
        <v>15.103125949285515</v>
      </c>
      <c r="F12" s="151">
        <f>C12/C$23*100</f>
        <v>1.6886213911900643</v>
      </c>
    </row>
    <row r="13" spans="1:45" ht="15">
      <c r="A13" s="181" t="s">
        <v>321</v>
      </c>
      <c r="B13" s="150">
        <v>31691.06</v>
      </c>
      <c r="C13" s="150">
        <v>31797.940000000002</v>
      </c>
      <c r="D13" s="151">
        <f t="shared" ref="D13:D22" si="0">(C13/B13-1)*100</f>
        <v>0.33725599585499033</v>
      </c>
      <c r="E13" s="151">
        <f t="shared" ref="E13:F22" si="1">B13/B$23*100</f>
        <v>1.3045654267845672</v>
      </c>
      <c r="F13" s="151">
        <f t="shared" si="1"/>
        <v>0.93377329390422503</v>
      </c>
    </row>
    <row r="14" spans="1:45" ht="15">
      <c r="A14" s="181" t="s">
        <v>265</v>
      </c>
      <c r="B14" s="150">
        <v>357950.67000000004</v>
      </c>
      <c r="C14" s="150">
        <v>706876.8</v>
      </c>
      <c r="D14" s="151">
        <f t="shared" si="0"/>
        <v>97.478831370814305</v>
      </c>
      <c r="E14" s="151">
        <f t="shared" si="1"/>
        <v>14.735072559149861</v>
      </c>
      <c r="F14" s="151">
        <f t="shared" si="1"/>
        <v>20.758032687667129</v>
      </c>
    </row>
    <row r="15" spans="1:45" ht="15">
      <c r="A15" s="182" t="s">
        <v>34</v>
      </c>
      <c r="B15" s="150">
        <v>12687.9</v>
      </c>
      <c r="C15" s="150">
        <v>0</v>
      </c>
      <c r="D15" s="151">
        <f t="shared" si="0"/>
        <v>-100</v>
      </c>
      <c r="E15" s="151">
        <f t="shared" si="1"/>
        <v>0.52229858131914519</v>
      </c>
      <c r="F15" s="151">
        <f t="shared" si="1"/>
        <v>0</v>
      </c>
    </row>
    <row r="16" spans="1:45" ht="15">
      <c r="A16" s="181" t="s">
        <v>273</v>
      </c>
      <c r="B16" s="150">
        <v>27597.799576999998</v>
      </c>
      <c r="C16" s="150">
        <v>10444.674719000001</v>
      </c>
      <c r="D16" s="151">
        <f t="shared" si="0"/>
        <v>-62.153958362301495</v>
      </c>
      <c r="E16" s="151">
        <f t="shared" si="1"/>
        <v>1.1360659814939591</v>
      </c>
      <c r="F16" s="151">
        <f t="shared" si="1"/>
        <v>0.30671667146106996</v>
      </c>
    </row>
    <row r="17" spans="1:6" ht="15">
      <c r="A17" s="181" t="s">
        <v>318</v>
      </c>
      <c r="B17" s="150">
        <v>105495.18</v>
      </c>
      <c r="C17" s="150">
        <v>71624.09</v>
      </c>
      <c r="D17" s="151">
        <f t="shared" si="0"/>
        <v>-32.106765446535093</v>
      </c>
      <c r="E17" s="151">
        <f t="shared" si="1"/>
        <v>4.3427188778291015</v>
      </c>
      <c r="F17" s="151">
        <f t="shared" si="1"/>
        <v>2.1033017372255136</v>
      </c>
    </row>
    <row r="18" spans="1:6" ht="15">
      <c r="A18" s="181" t="s">
        <v>310</v>
      </c>
      <c r="B18" s="150">
        <v>101182.02</v>
      </c>
      <c r="C18" s="150">
        <v>94741.368305084747</v>
      </c>
      <c r="D18" s="151">
        <f t="shared" si="0"/>
        <v>-6.3654112607311575</v>
      </c>
      <c r="E18" s="151">
        <f t="shared" si="1"/>
        <v>4.1651672460379876</v>
      </c>
      <c r="F18" s="151">
        <f t="shared" si="1"/>
        <v>2.7821600880821937</v>
      </c>
    </row>
    <row r="19" spans="1:6" ht="15">
      <c r="A19" s="181" t="s">
        <v>274</v>
      </c>
      <c r="B19" s="150">
        <v>331380.05000000005</v>
      </c>
      <c r="C19" s="150">
        <v>1459477.17</v>
      </c>
      <c r="D19" s="151">
        <f t="shared" si="0"/>
        <v>340.42396939707135</v>
      </c>
      <c r="E19" s="151">
        <f t="shared" si="1"/>
        <v>13.641290520296302</v>
      </c>
      <c r="F19" s="151">
        <f t="shared" si="1"/>
        <v>42.858776524797406</v>
      </c>
    </row>
    <row r="20" spans="1:6" ht="15">
      <c r="A20" s="181" t="s">
        <v>266</v>
      </c>
      <c r="B20" s="150">
        <v>62085.03</v>
      </c>
      <c r="C20" s="150">
        <v>51301.429999999993</v>
      </c>
      <c r="D20" s="151">
        <f t="shared" si="0"/>
        <v>-17.369082369775779</v>
      </c>
      <c r="E20" s="151">
        <f t="shared" si="1"/>
        <v>2.5557360233101276</v>
      </c>
      <c r="F20" s="151">
        <f t="shared" si="1"/>
        <v>1.5065097070155178</v>
      </c>
    </row>
    <row r="21" spans="1:6" ht="15">
      <c r="A21" s="181" t="s">
        <v>267</v>
      </c>
      <c r="B21" s="150">
        <v>909457.14999999991</v>
      </c>
      <c r="C21" s="150">
        <v>796657.5700000003</v>
      </c>
      <c r="D21" s="151">
        <f t="shared" si="0"/>
        <v>-12.402957082694844</v>
      </c>
      <c r="E21" s="151">
        <f t="shared" si="1"/>
        <v>37.437888004756736</v>
      </c>
      <c r="F21" s="151">
        <f t="shared" si="1"/>
        <v>23.394520627834254</v>
      </c>
    </row>
    <row r="22" spans="1:6" ht="15.75" thickBot="1">
      <c r="A22" s="239" t="s">
        <v>268</v>
      </c>
      <c r="B22" s="238">
        <v>82816.09</v>
      </c>
      <c r="C22" s="238">
        <v>89367.98000000001</v>
      </c>
      <c r="D22" s="240">
        <f t="shared" si="0"/>
        <v>7.9113732609206844</v>
      </c>
      <c r="E22" s="240">
        <f t="shared" si="1"/>
        <v>3.4091320326766956</v>
      </c>
      <c r="F22" s="240">
        <f t="shared" si="1"/>
        <v>2.6243660140929537</v>
      </c>
    </row>
    <row r="23" spans="1:6" ht="15" thickBot="1">
      <c r="A23" s="367" t="s">
        <v>9</v>
      </c>
      <c r="B23" s="392">
        <v>2429242.6695769997</v>
      </c>
      <c r="C23" s="392">
        <v>3405316.9230240854</v>
      </c>
      <c r="D23" s="397">
        <f>(C23/B23-1)*100</f>
        <v>40.180187252229025</v>
      </c>
      <c r="E23" s="397">
        <f>SUM(E11:E22)</f>
        <v>100</v>
      </c>
      <c r="F23" s="377">
        <f>SUM(F11:F22)</f>
        <v>100</v>
      </c>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2:F24"/>
  <sheetViews>
    <sheetView zoomScaleNormal="100" workbookViewId="0">
      <selection activeCell="B11" sqref="B11:C22"/>
    </sheetView>
  </sheetViews>
  <sheetFormatPr defaultColWidth="9.140625" defaultRowHeight="12.75"/>
  <cols>
    <col min="1" max="1" width="30.28515625" style="111" customWidth="1"/>
    <col min="2" max="2" width="13.5703125" style="111" customWidth="1"/>
    <col min="3" max="3" width="14.42578125" style="111" customWidth="1"/>
    <col min="4" max="4" width="12.7109375" style="111" customWidth="1"/>
    <col min="5" max="5" width="11.28515625" style="111" bestFit="1" customWidth="1"/>
    <col min="6" max="6" width="11.140625" style="111" customWidth="1"/>
    <col min="7" max="16384" width="9.140625" style="111"/>
  </cols>
  <sheetData>
    <row r="2" spans="1:6" ht="15.75" customHeight="1">
      <c r="A2" s="521" t="s">
        <v>249</v>
      </c>
      <c r="B2" s="521"/>
      <c r="C2" s="521"/>
      <c r="D2" s="521"/>
      <c r="E2" s="521"/>
      <c r="F2" s="521"/>
    </row>
    <row r="3" spans="1:6" ht="15.75">
      <c r="A3" s="522" t="s">
        <v>250</v>
      </c>
      <c r="B3" s="522"/>
      <c r="C3" s="522"/>
      <c r="D3" s="522"/>
      <c r="E3" s="522"/>
      <c r="F3" s="522"/>
    </row>
    <row r="5" spans="1:6">
      <c r="A5" s="322"/>
      <c r="B5" s="310"/>
      <c r="C5" s="342"/>
      <c r="D5" s="322" t="s">
        <v>50</v>
      </c>
      <c r="E5" s="524" t="s">
        <v>12</v>
      </c>
      <c r="F5" s="525"/>
    </row>
    <row r="6" spans="1:6" ht="14.25">
      <c r="A6" s="320" t="s">
        <v>272</v>
      </c>
      <c r="B6" s="534" t="s">
        <v>263</v>
      </c>
      <c r="C6" s="535"/>
      <c r="D6" s="322" t="s">
        <v>14</v>
      </c>
      <c r="E6" s="524" t="s">
        <v>14</v>
      </c>
      <c r="F6" s="525"/>
    </row>
    <row r="7" spans="1:6" ht="15">
      <c r="A7" s="374" t="s">
        <v>35</v>
      </c>
      <c r="B7" s="536" t="s">
        <v>264</v>
      </c>
      <c r="C7" s="537"/>
      <c r="D7" s="313" t="s">
        <v>51</v>
      </c>
      <c r="E7" s="527" t="s">
        <v>18</v>
      </c>
      <c r="F7" s="528"/>
    </row>
    <row r="8" spans="1:6">
      <c r="A8" s="313"/>
      <c r="B8" s="310"/>
      <c r="C8" s="342"/>
      <c r="D8" s="313" t="s">
        <v>19</v>
      </c>
      <c r="E8" s="527" t="s">
        <v>19</v>
      </c>
      <c r="F8" s="528"/>
    </row>
    <row r="9" spans="1:6" ht="13.5" thickBot="1">
      <c r="A9" s="65" t="str">
        <f>' F4'!A10</f>
        <v>Janar - Maj / January - May</v>
      </c>
      <c r="B9" s="66">
        <v>2019</v>
      </c>
      <c r="C9" s="225">
        <v>2020</v>
      </c>
      <c r="D9" s="66" t="s">
        <v>459</v>
      </c>
      <c r="E9" s="66">
        <v>2019</v>
      </c>
      <c r="F9" s="225">
        <v>2020</v>
      </c>
    </row>
    <row r="10" spans="1:6" ht="15.75" thickBot="1">
      <c r="A10" s="526" t="s">
        <v>334</v>
      </c>
      <c r="B10" s="526"/>
      <c r="C10" s="526"/>
      <c r="D10" s="526"/>
      <c r="E10" s="526"/>
      <c r="F10" s="526"/>
    </row>
    <row r="11" spans="1:6" ht="15">
      <c r="A11" s="180" t="s">
        <v>324</v>
      </c>
      <c r="B11" s="152">
        <v>0</v>
      </c>
      <c r="C11" s="150">
        <v>939</v>
      </c>
      <c r="D11" s="151" t="e">
        <f>(C11/B11-1)*100</f>
        <v>#DIV/0!</v>
      </c>
      <c r="E11" s="151">
        <f>B11/B$23*100</f>
        <v>0</v>
      </c>
      <c r="F11" s="151">
        <f>C11/C$23*100</f>
        <v>0.73889462622948443</v>
      </c>
    </row>
    <row r="12" spans="1:6" ht="15">
      <c r="A12" s="181" t="s">
        <v>42</v>
      </c>
      <c r="B12" s="152">
        <v>0</v>
      </c>
      <c r="C12" s="152">
        <v>12032.220000000001</v>
      </c>
      <c r="D12" s="151" t="e">
        <f>(C12/B12-1)*100</f>
        <v>#DIV/0!</v>
      </c>
      <c r="E12" s="151">
        <f>B12/B$23*100</f>
        <v>0</v>
      </c>
      <c r="F12" s="151">
        <f>C12/C$23*100</f>
        <v>9.4680965917049296</v>
      </c>
    </row>
    <row r="13" spans="1:6" ht="15">
      <c r="A13" s="181" t="s">
        <v>321</v>
      </c>
      <c r="B13" s="150">
        <v>1827</v>
      </c>
      <c r="C13" s="150">
        <v>320</v>
      </c>
      <c r="D13" s="151">
        <f t="shared" ref="D13:D22" si="0">(C13/B13-1)*100</f>
        <v>-82.484948002189384</v>
      </c>
      <c r="E13" s="151">
        <f t="shared" ref="E13:F22" si="1">B13/B$23*100</f>
        <v>0.80311522549536984</v>
      </c>
      <c r="F13" s="151">
        <f t="shared" si="1"/>
        <v>0.25180647539236956</v>
      </c>
    </row>
    <row r="14" spans="1:6" ht="15">
      <c r="A14" s="181" t="s">
        <v>265</v>
      </c>
      <c r="B14" s="150">
        <v>81010.26999999999</v>
      </c>
      <c r="C14" s="150">
        <v>23804.660000000003</v>
      </c>
      <c r="D14" s="151">
        <f t="shared" si="0"/>
        <v>-70.615256559446095</v>
      </c>
      <c r="E14" s="151">
        <f t="shared" si="1"/>
        <v>35.610608242195291</v>
      </c>
      <c r="F14" s="151">
        <f t="shared" si="1"/>
        <v>18.73177353910539</v>
      </c>
    </row>
    <row r="15" spans="1:6" ht="15">
      <c r="A15" s="182" t="s">
        <v>34</v>
      </c>
      <c r="B15" s="150">
        <v>15519.28</v>
      </c>
      <c r="C15" s="150">
        <v>18766.060000000001</v>
      </c>
      <c r="D15" s="151">
        <f t="shared" si="0"/>
        <v>20.920944786098318</v>
      </c>
      <c r="E15" s="151">
        <f t="shared" si="1"/>
        <v>6.8219868947595979</v>
      </c>
      <c r="F15" s="151">
        <f t="shared" si="1"/>
        <v>14.766923205005412</v>
      </c>
    </row>
    <row r="16" spans="1:6" ht="15">
      <c r="A16" s="181" t="s">
        <v>273</v>
      </c>
      <c r="B16" s="150">
        <v>3713.5</v>
      </c>
      <c r="C16" s="150">
        <v>269</v>
      </c>
      <c r="D16" s="151">
        <f t="shared" si="0"/>
        <v>-92.756159956913962</v>
      </c>
      <c r="E16" s="151">
        <f t="shared" si="1"/>
        <v>1.6323855445413551</v>
      </c>
      <c r="F16" s="151">
        <f t="shared" si="1"/>
        <v>0.21167481837671068</v>
      </c>
    </row>
    <row r="17" spans="1:6" s="63" customFormat="1" ht="15">
      <c r="A17" s="181" t="s">
        <v>318</v>
      </c>
      <c r="B17" s="150">
        <v>150</v>
      </c>
      <c r="C17" s="150">
        <v>270</v>
      </c>
      <c r="D17" s="151">
        <f t="shared" si="0"/>
        <v>80</v>
      </c>
      <c r="E17" s="151">
        <f t="shared" si="1"/>
        <v>6.5937210631803772E-2</v>
      </c>
      <c r="F17" s="151">
        <f t="shared" si="1"/>
        <v>0.21246171361231181</v>
      </c>
    </row>
    <row r="18" spans="1:6" ht="15">
      <c r="A18" s="181" t="s">
        <v>310</v>
      </c>
      <c r="B18" s="150">
        <v>7021</v>
      </c>
      <c r="C18" s="150">
        <v>23570</v>
      </c>
      <c r="D18" s="151">
        <f t="shared" si="0"/>
        <v>235.70716422162087</v>
      </c>
      <c r="E18" s="151">
        <f t="shared" si="1"/>
        <v>3.0863010389726284</v>
      </c>
      <c r="F18" s="151">
        <f t="shared" si="1"/>
        <v>18.547120703119223</v>
      </c>
    </row>
    <row r="19" spans="1:6" ht="15">
      <c r="A19" s="181" t="s">
        <v>274</v>
      </c>
      <c r="B19" s="150">
        <v>22425.120000000003</v>
      </c>
      <c r="C19" s="150">
        <v>11800.930000000002</v>
      </c>
      <c r="D19" s="151">
        <f t="shared" si="0"/>
        <v>-47.376290517063005</v>
      </c>
      <c r="E19" s="151">
        <f t="shared" si="1"/>
        <v>9.8576657392231706</v>
      </c>
      <c r="F19" s="151">
        <f t="shared" si="1"/>
        <v>9.286095592662738</v>
      </c>
    </row>
    <row r="20" spans="1:6" ht="15">
      <c r="A20" s="181" t="s">
        <v>266</v>
      </c>
      <c r="B20" s="150">
        <v>7137.71</v>
      </c>
      <c r="C20" s="150">
        <v>400</v>
      </c>
      <c r="D20" s="151">
        <f t="shared" si="0"/>
        <v>-94.395961730022663</v>
      </c>
      <c r="E20" s="151">
        <f t="shared" si="1"/>
        <v>3.1376045846582135</v>
      </c>
      <c r="F20" s="151">
        <f t="shared" si="1"/>
        <v>0.31475809424046197</v>
      </c>
    </row>
    <row r="21" spans="1:6" ht="15">
      <c r="A21" s="181" t="s">
        <v>267</v>
      </c>
      <c r="B21" s="150">
        <v>85420.27</v>
      </c>
      <c r="C21" s="150">
        <v>33483.85</v>
      </c>
      <c r="D21" s="151">
        <f t="shared" si="0"/>
        <v>-60.80104874405103</v>
      </c>
      <c r="E21" s="151">
        <f t="shared" si="1"/>
        <v>37.549162234770321</v>
      </c>
      <c r="F21" s="151">
        <f t="shared" si="1"/>
        <v>26.348282034583733</v>
      </c>
    </row>
    <row r="22" spans="1:6" ht="15" customHeight="1" thickBot="1">
      <c r="A22" s="239" t="s">
        <v>268</v>
      </c>
      <c r="B22" s="169">
        <v>3265</v>
      </c>
      <c r="C22" s="169">
        <v>1426</v>
      </c>
      <c r="D22" s="151">
        <f t="shared" si="0"/>
        <v>-56.324655436447166</v>
      </c>
      <c r="E22" s="240">
        <f t="shared" si="1"/>
        <v>1.435233284752262</v>
      </c>
      <c r="F22" s="240">
        <f t="shared" si="1"/>
        <v>1.122112605967247</v>
      </c>
    </row>
    <row r="23" spans="1:6" ht="15" thickBot="1">
      <c r="A23" s="367" t="s">
        <v>9</v>
      </c>
      <c r="B23" s="392">
        <v>227489.14999999997</v>
      </c>
      <c r="C23" s="392">
        <v>127081.72</v>
      </c>
      <c r="D23" s="397">
        <f>(C23/B23-1)*100</f>
        <v>-44.137239072720604</v>
      </c>
      <c r="E23" s="397">
        <f>SUM(E11:E22)</f>
        <v>100</v>
      </c>
      <c r="F23" s="377">
        <f>SUM(F11:F22)</f>
        <v>100</v>
      </c>
    </row>
    <row r="24" spans="1:6">
      <c r="C24" s="503">
        <f>C23/1000000</f>
        <v>0.12708172000000001</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2:AU23"/>
  <sheetViews>
    <sheetView zoomScaleNormal="100" workbookViewId="0">
      <selection activeCell="B11" sqref="B11:C22"/>
    </sheetView>
  </sheetViews>
  <sheetFormatPr defaultColWidth="9.140625" defaultRowHeight="12"/>
  <cols>
    <col min="1" max="1" width="30.42578125" style="63" customWidth="1"/>
    <col min="2" max="2" width="12.42578125" style="63" bestFit="1" customWidth="1"/>
    <col min="3" max="3" width="12.85546875" style="63" customWidth="1"/>
    <col min="4" max="4" width="13.7109375" style="63" customWidth="1"/>
    <col min="5" max="5" width="10.85546875" style="63" customWidth="1"/>
    <col min="6" max="6" width="10.42578125" style="63" customWidth="1"/>
    <col min="7" max="16384" width="9.140625" style="63"/>
  </cols>
  <sheetData>
    <row r="2" spans="1:47" s="60" customFormat="1" ht="17.25" customHeight="1">
      <c r="A2" s="521" t="s">
        <v>197</v>
      </c>
      <c r="B2" s="521"/>
      <c r="C2" s="521"/>
      <c r="D2" s="521"/>
      <c r="E2" s="521"/>
      <c r="F2" s="521"/>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522" t="s">
        <v>198</v>
      </c>
      <c r="B3" s="522"/>
      <c r="C3" s="522"/>
      <c r="D3" s="522"/>
      <c r="E3" s="522"/>
      <c r="F3" s="522"/>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22"/>
      <c r="B5" s="310"/>
      <c r="C5" s="342"/>
      <c r="D5" s="322" t="s">
        <v>50</v>
      </c>
      <c r="E5" s="524" t="s">
        <v>12</v>
      </c>
      <c r="F5" s="525"/>
    </row>
    <row r="6" spans="1:47" ht="12" customHeight="1">
      <c r="A6" s="320" t="s">
        <v>272</v>
      </c>
      <c r="B6" s="534" t="s">
        <v>263</v>
      </c>
      <c r="C6" s="535"/>
      <c r="D6" s="322" t="s">
        <v>14</v>
      </c>
      <c r="E6" s="524" t="s">
        <v>14</v>
      </c>
      <c r="F6" s="525"/>
    </row>
    <row r="7" spans="1:47" ht="12" customHeight="1">
      <c r="A7" s="374" t="s">
        <v>35</v>
      </c>
      <c r="B7" s="536" t="s">
        <v>264</v>
      </c>
      <c r="C7" s="537"/>
      <c r="D7" s="313" t="s">
        <v>51</v>
      </c>
      <c r="E7" s="527" t="s">
        <v>18</v>
      </c>
      <c r="F7" s="528"/>
    </row>
    <row r="8" spans="1:47" ht="12" customHeight="1">
      <c r="A8" s="313"/>
      <c r="B8" s="310"/>
      <c r="C8" s="342"/>
      <c r="D8" s="313" t="s">
        <v>19</v>
      </c>
      <c r="E8" s="527" t="s">
        <v>19</v>
      </c>
      <c r="F8" s="528"/>
    </row>
    <row r="9" spans="1:47" ht="12.75" thickBot="1">
      <c r="A9" s="65" t="str">
        <f>' F4'!A10</f>
        <v>Janar - Maj / January - May</v>
      </c>
      <c r="B9" s="66">
        <v>2019</v>
      </c>
      <c r="C9" s="225">
        <v>2020</v>
      </c>
      <c r="D9" s="66" t="s">
        <v>459</v>
      </c>
      <c r="E9" s="66">
        <v>2019</v>
      </c>
      <c r="F9" s="225">
        <v>2020</v>
      </c>
    </row>
    <row r="10" spans="1:47" ht="15.75" thickBot="1">
      <c r="A10" s="526" t="s">
        <v>338</v>
      </c>
      <c r="B10" s="526"/>
      <c r="C10" s="526"/>
      <c r="D10" s="526"/>
      <c r="E10" s="526"/>
      <c r="F10" s="526"/>
    </row>
    <row r="11" spans="1:47" ht="15" customHeight="1">
      <c r="A11" s="180" t="s">
        <v>324</v>
      </c>
      <c r="B11" s="150">
        <v>121039.88999999998</v>
      </c>
      <c r="C11" s="150">
        <v>129510</v>
      </c>
      <c r="D11" s="151">
        <f>(C11/B11-1)*100</f>
        <v>6.9977839537032072</v>
      </c>
      <c r="E11" s="151">
        <f>B11/B$23*100</f>
        <v>1.2800796527165859</v>
      </c>
      <c r="F11" s="151">
        <f>C11/C$23*100</f>
        <v>1.6666105363836943</v>
      </c>
    </row>
    <row r="12" spans="1:47" ht="15">
      <c r="A12" s="181" t="s">
        <v>42</v>
      </c>
      <c r="B12" s="150">
        <v>1463479.4100000001</v>
      </c>
      <c r="C12" s="150">
        <v>1493663.7900000003</v>
      </c>
      <c r="D12" s="151">
        <f>(C12/B12-1)*100</f>
        <v>2.0625080061768664</v>
      </c>
      <c r="E12" s="151">
        <f>B12/B$23*100</f>
        <v>15.477296079091566</v>
      </c>
      <c r="F12" s="151">
        <f>C12/C$23*100</f>
        <v>19.221340516012681</v>
      </c>
    </row>
    <row r="13" spans="1:47" ht="15">
      <c r="A13" s="181" t="s">
        <v>321</v>
      </c>
      <c r="B13" s="150">
        <v>646939</v>
      </c>
      <c r="C13" s="150">
        <v>395481.56</v>
      </c>
      <c r="D13" s="151">
        <f t="shared" ref="D13:D22" si="0">(C13/B13-1)*100</f>
        <v>-38.868802159090734</v>
      </c>
      <c r="E13" s="151">
        <f t="shared" ref="E13:F22" si="1">B13/B$23*100</f>
        <v>6.8418225631964429</v>
      </c>
      <c r="F13" s="151">
        <f t="shared" si="1"/>
        <v>5.089288354887346</v>
      </c>
    </row>
    <row r="14" spans="1:47" ht="15">
      <c r="A14" s="181" t="s">
        <v>265</v>
      </c>
      <c r="B14" s="150">
        <v>1825615.3599999999</v>
      </c>
      <c r="C14" s="150">
        <v>1882759.71</v>
      </c>
      <c r="D14" s="151">
        <f t="shared" si="0"/>
        <v>3.1301418279039872</v>
      </c>
      <c r="E14" s="151">
        <f t="shared" si="1"/>
        <v>19.307131525176246</v>
      </c>
      <c r="F14" s="151">
        <f t="shared" si="1"/>
        <v>24.228454715193489</v>
      </c>
    </row>
    <row r="15" spans="1:47" ht="15">
      <c r="A15" s="182" t="s">
        <v>34</v>
      </c>
      <c r="B15" s="150">
        <v>311634.61</v>
      </c>
      <c r="C15" s="150">
        <v>0</v>
      </c>
      <c r="D15" s="151">
        <f t="shared" si="0"/>
        <v>-100</v>
      </c>
      <c r="E15" s="151">
        <f t="shared" si="1"/>
        <v>3.2957492223701519</v>
      </c>
      <c r="F15" s="151">
        <f t="shared" si="1"/>
        <v>0</v>
      </c>
    </row>
    <row r="16" spans="1:47" ht="15">
      <c r="A16" s="181" t="s">
        <v>273</v>
      </c>
      <c r="B16" s="150">
        <v>348485.22340000037</v>
      </c>
      <c r="C16" s="150">
        <v>392083.95840000157</v>
      </c>
      <c r="D16" s="151">
        <f t="shared" si="0"/>
        <v>12.510927888026234</v>
      </c>
      <c r="E16" s="151">
        <f t="shared" si="1"/>
        <v>3.6854696724091069</v>
      </c>
      <c r="F16" s="151">
        <f t="shared" si="1"/>
        <v>5.0455660274609588</v>
      </c>
    </row>
    <row r="17" spans="1:6" ht="15">
      <c r="A17" s="181" t="s">
        <v>318</v>
      </c>
      <c r="B17" s="150">
        <v>486581.20000000007</v>
      </c>
      <c r="C17" s="150">
        <v>380304.31</v>
      </c>
      <c r="D17" s="151">
        <f t="shared" si="0"/>
        <v>-21.841552859008949</v>
      </c>
      <c r="E17" s="151">
        <f t="shared" si="1"/>
        <v>5.1459291107619132</v>
      </c>
      <c r="F17" s="151">
        <f t="shared" si="1"/>
        <v>4.8939786122934965</v>
      </c>
    </row>
    <row r="18" spans="1:6" ht="15">
      <c r="A18" s="181" t="s">
        <v>310</v>
      </c>
      <c r="B18" s="150">
        <v>1097359.72</v>
      </c>
      <c r="C18" s="150">
        <v>1127365.8700000001</v>
      </c>
      <c r="D18" s="151">
        <f t="shared" si="0"/>
        <v>2.7343950623593294</v>
      </c>
      <c r="E18" s="151">
        <f t="shared" si="1"/>
        <v>11.605329856816377</v>
      </c>
      <c r="F18" s="151">
        <f t="shared" si="1"/>
        <v>14.507604334038843</v>
      </c>
    </row>
    <row r="19" spans="1:6" ht="15">
      <c r="A19" s="181" t="s">
        <v>274</v>
      </c>
      <c r="B19" s="150">
        <v>1692690.97</v>
      </c>
      <c r="C19" s="150">
        <v>624910.25</v>
      </c>
      <c r="D19" s="151">
        <f t="shared" si="0"/>
        <v>-63.081846534574467</v>
      </c>
      <c r="E19" s="151">
        <f t="shared" si="1"/>
        <v>17.901365153538233</v>
      </c>
      <c r="F19" s="151">
        <f t="shared" si="1"/>
        <v>8.0417111184014249</v>
      </c>
    </row>
    <row r="20" spans="1:6" ht="15">
      <c r="A20" s="181" t="s">
        <v>266</v>
      </c>
      <c r="B20" s="150">
        <v>39847.5</v>
      </c>
      <c r="C20" s="150">
        <v>62528.520000000004</v>
      </c>
      <c r="D20" s="151">
        <f t="shared" si="0"/>
        <v>56.919555806512335</v>
      </c>
      <c r="E20" s="151">
        <f t="shared" si="1"/>
        <v>0.42141457631549534</v>
      </c>
      <c r="F20" s="151">
        <f t="shared" si="1"/>
        <v>0.80465361946165204</v>
      </c>
    </row>
    <row r="21" spans="1:6" ht="15">
      <c r="A21" s="181" t="s">
        <v>267</v>
      </c>
      <c r="B21" s="150">
        <v>930685.52999998571</v>
      </c>
      <c r="C21" s="150">
        <v>847134.91999997688</v>
      </c>
      <c r="D21" s="151">
        <f t="shared" si="0"/>
        <v>-8.9773191165881894</v>
      </c>
      <c r="E21" s="151">
        <f t="shared" si="1"/>
        <v>9.8426362584329308</v>
      </c>
      <c r="F21" s="151">
        <f t="shared" si="1"/>
        <v>10.901428333028489</v>
      </c>
    </row>
    <row r="22" spans="1:6" ht="15.75" thickBot="1">
      <c r="A22" s="239" t="s">
        <v>268</v>
      </c>
      <c r="B22" s="238">
        <v>491294.58</v>
      </c>
      <c r="C22" s="238">
        <v>435118.82</v>
      </c>
      <c r="D22" s="240">
        <f t="shared" si="0"/>
        <v>-11.43423157650142</v>
      </c>
      <c r="E22" s="240">
        <f t="shared" si="1"/>
        <v>5.1957763291749606</v>
      </c>
      <c r="F22" s="240">
        <f t="shared" si="1"/>
        <v>5.5993638328379287</v>
      </c>
    </row>
    <row r="23" spans="1:6" ht="14.25" customHeight="1" thickBot="1">
      <c r="A23" s="367" t="s">
        <v>9</v>
      </c>
      <c r="B23" s="392">
        <v>9455652.9933999851</v>
      </c>
      <c r="C23" s="392">
        <v>7770861.7083999785</v>
      </c>
      <c r="D23" s="397">
        <f>(C23/B23-1)*100</f>
        <v>-17.817820579667899</v>
      </c>
      <c r="E23" s="397">
        <f>SUM(E11:E22)</f>
        <v>100.00000000000003</v>
      </c>
      <c r="F23" s="377">
        <f>SUM(F11:F22)</f>
        <v>99.999999999999986</v>
      </c>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2:F23"/>
  <sheetViews>
    <sheetView zoomScaleNormal="100" workbookViewId="0">
      <selection activeCell="J10" sqref="J10"/>
    </sheetView>
  </sheetViews>
  <sheetFormatPr defaultColWidth="9.140625" defaultRowHeight="12.75"/>
  <cols>
    <col min="1" max="1" width="30.85546875" style="111" customWidth="1"/>
    <col min="2" max="2" width="15" style="111" customWidth="1"/>
    <col min="3" max="3" width="12.140625" style="111" customWidth="1"/>
    <col min="4" max="4" width="13.5703125" style="111" customWidth="1"/>
    <col min="5" max="5" width="11.28515625" style="111" bestFit="1" customWidth="1"/>
    <col min="6" max="6" width="10.5703125" style="111" customWidth="1"/>
    <col min="7" max="16384" width="9.140625" style="111"/>
  </cols>
  <sheetData>
    <row r="2" spans="1:6" ht="15.75" customHeight="1">
      <c r="A2" s="521" t="s">
        <v>199</v>
      </c>
      <c r="B2" s="521"/>
      <c r="C2" s="521"/>
      <c r="D2" s="521"/>
      <c r="E2" s="521"/>
      <c r="F2" s="521"/>
    </row>
    <row r="3" spans="1:6" ht="15.75">
      <c r="A3" s="522" t="s">
        <v>151</v>
      </c>
      <c r="B3" s="522"/>
      <c r="C3" s="522"/>
      <c r="D3" s="522"/>
      <c r="E3" s="522"/>
      <c r="F3" s="522"/>
    </row>
    <row r="5" spans="1:6">
      <c r="A5" s="322"/>
      <c r="B5" s="310"/>
      <c r="C5" s="342"/>
      <c r="D5" s="322" t="s">
        <v>50</v>
      </c>
      <c r="E5" s="524" t="s">
        <v>12</v>
      </c>
      <c r="F5" s="525"/>
    </row>
    <row r="6" spans="1:6" ht="14.25">
      <c r="A6" s="320" t="s">
        <v>272</v>
      </c>
      <c r="B6" s="534" t="s">
        <v>263</v>
      </c>
      <c r="C6" s="535"/>
      <c r="D6" s="322" t="s">
        <v>14</v>
      </c>
      <c r="E6" s="524" t="s">
        <v>14</v>
      </c>
      <c r="F6" s="525"/>
    </row>
    <row r="7" spans="1:6" ht="15">
      <c r="A7" s="374" t="s">
        <v>35</v>
      </c>
      <c r="B7" s="536" t="s">
        <v>264</v>
      </c>
      <c r="C7" s="537"/>
      <c r="D7" s="313" t="s">
        <v>51</v>
      </c>
      <c r="E7" s="527" t="s">
        <v>18</v>
      </c>
      <c r="F7" s="528"/>
    </row>
    <row r="8" spans="1:6">
      <c r="A8" s="313"/>
      <c r="B8" s="310"/>
      <c r="C8" s="342"/>
      <c r="D8" s="313" t="s">
        <v>19</v>
      </c>
      <c r="E8" s="527" t="s">
        <v>19</v>
      </c>
      <c r="F8" s="528"/>
    </row>
    <row r="9" spans="1:6" ht="13.5" thickBot="1">
      <c r="A9" s="65" t="str">
        <f>' F4'!A10</f>
        <v>Janar - Maj / January - May</v>
      </c>
      <c r="B9" s="66">
        <v>2019</v>
      </c>
      <c r="C9" s="225">
        <v>2020</v>
      </c>
      <c r="D9" s="66" t="s">
        <v>459</v>
      </c>
      <c r="E9" s="66">
        <v>2019</v>
      </c>
      <c r="F9" s="225">
        <v>2020</v>
      </c>
    </row>
    <row r="10" spans="1:6" ht="15.75" thickBot="1">
      <c r="A10" s="526" t="s">
        <v>350</v>
      </c>
      <c r="B10" s="526"/>
      <c r="C10" s="526"/>
      <c r="D10" s="526"/>
      <c r="E10" s="526"/>
      <c r="F10" s="526"/>
    </row>
    <row r="11" spans="1:6" ht="15">
      <c r="A11" s="180" t="s">
        <v>324</v>
      </c>
      <c r="B11" s="150">
        <v>307.5</v>
      </c>
      <c r="C11" s="150">
        <v>2124.2200000000003</v>
      </c>
      <c r="D11" s="151">
        <f>(C11/B11-1)*100</f>
        <v>590.80325203252039</v>
      </c>
      <c r="E11" s="151">
        <f>B11/B$23*100</f>
        <v>7.3197432354045397E-3</v>
      </c>
      <c r="F11" s="451">
        <f>C11/C$23*100</f>
        <v>5.8251724419363E-2</v>
      </c>
    </row>
    <row r="12" spans="1:6" ht="15">
      <c r="A12" s="181" t="s">
        <v>42</v>
      </c>
      <c r="B12" s="150">
        <v>925454.91</v>
      </c>
      <c r="C12" s="159">
        <v>822167.57</v>
      </c>
      <c r="D12" s="151">
        <f>(C12/B12-1)*100</f>
        <v>-11.160710141999253</v>
      </c>
      <c r="E12" s="151">
        <f>B12/B$23*100</f>
        <v>22.029568511038754</v>
      </c>
      <c r="F12" s="151">
        <f>C12/C$23*100</f>
        <v>22.546006870369986</v>
      </c>
    </row>
    <row r="13" spans="1:6" ht="15">
      <c r="A13" s="181" t="s">
        <v>321</v>
      </c>
      <c r="B13" s="150">
        <v>891.44</v>
      </c>
      <c r="C13" s="150">
        <v>7853.76</v>
      </c>
      <c r="D13" s="151">
        <f t="shared" ref="D13:D22" si="0">(C13/B13-1)*100</f>
        <v>781.01947410930632</v>
      </c>
      <c r="E13" s="151">
        <f t="shared" ref="E13:F22" si="1">B13/B$23*100</f>
        <v>2.1219876129330156E-2</v>
      </c>
      <c r="F13" s="151">
        <f t="shared" si="1"/>
        <v>0.21537084820584326</v>
      </c>
    </row>
    <row r="14" spans="1:6" ht="15">
      <c r="A14" s="181" t="s">
        <v>265</v>
      </c>
      <c r="B14" s="150">
        <v>1089538.96</v>
      </c>
      <c r="C14" s="150">
        <v>853488.21999999986</v>
      </c>
      <c r="D14" s="151">
        <f t="shared" si="0"/>
        <v>-21.665194973844727</v>
      </c>
      <c r="E14" s="151">
        <f t="shared" si="1"/>
        <v>25.935432299738853</v>
      </c>
      <c r="F14" s="151">
        <f t="shared" si="1"/>
        <v>23.404901840022525</v>
      </c>
    </row>
    <row r="15" spans="1:6" ht="15">
      <c r="A15" s="182" t="s">
        <v>34</v>
      </c>
      <c r="B15" s="150">
        <v>115053.67</v>
      </c>
      <c r="C15" s="150">
        <v>10421.58</v>
      </c>
      <c r="D15" s="151">
        <f t="shared" si="0"/>
        <v>-90.941983858489692</v>
      </c>
      <c r="E15" s="151">
        <f t="shared" si="1"/>
        <v>2.7387425128161502</v>
      </c>
      <c r="F15" s="151">
        <f t="shared" si="1"/>
        <v>0.28578725658093085</v>
      </c>
    </row>
    <row r="16" spans="1:6" ht="15">
      <c r="A16" s="181" t="s">
        <v>273</v>
      </c>
      <c r="B16" s="150">
        <v>226499.76</v>
      </c>
      <c r="C16" s="150">
        <v>234115.61999999985</v>
      </c>
      <c r="D16" s="151">
        <f t="shared" si="0"/>
        <v>3.3624141588493694</v>
      </c>
      <c r="E16" s="151">
        <f t="shared" si="1"/>
        <v>5.3916100360349644</v>
      </c>
      <c r="F16" s="151">
        <f t="shared" si="1"/>
        <v>6.4200688151454646</v>
      </c>
    </row>
    <row r="17" spans="1:6" s="63" customFormat="1" ht="15">
      <c r="A17" s="181" t="s">
        <v>318</v>
      </c>
      <c r="B17" s="150">
        <v>143533.5</v>
      </c>
      <c r="C17" s="150">
        <v>251135.04</v>
      </c>
      <c r="D17" s="151">
        <f t="shared" si="0"/>
        <v>74.96615075923043</v>
      </c>
      <c r="E17" s="151">
        <f t="shared" si="1"/>
        <v>3.4166776119640243</v>
      </c>
      <c r="F17" s="151">
        <f t="shared" si="1"/>
        <v>6.8867862754920406</v>
      </c>
    </row>
    <row r="18" spans="1:6" ht="15">
      <c r="A18" s="181" t="s">
        <v>310</v>
      </c>
      <c r="B18" s="150">
        <v>439460</v>
      </c>
      <c r="C18" s="150">
        <v>388783</v>
      </c>
      <c r="D18" s="151">
        <f t="shared" si="0"/>
        <v>-11.531652482592269</v>
      </c>
      <c r="E18" s="151">
        <f t="shared" si="1"/>
        <v>10.46092475522237</v>
      </c>
      <c r="F18" s="151">
        <f t="shared" si="1"/>
        <v>10.661456993594451</v>
      </c>
    </row>
    <row r="19" spans="1:6" ht="15">
      <c r="A19" s="181" t="s">
        <v>274</v>
      </c>
      <c r="B19" s="150">
        <v>627629.73</v>
      </c>
      <c r="C19" s="150">
        <v>479266.63</v>
      </c>
      <c r="D19" s="151">
        <f t="shared" si="0"/>
        <v>-23.638634836498262</v>
      </c>
      <c r="E19" s="151">
        <f t="shared" si="1"/>
        <v>14.940125107337487</v>
      </c>
      <c r="F19" s="151">
        <f t="shared" si="1"/>
        <v>13.1427571787088</v>
      </c>
    </row>
    <row r="20" spans="1:6" ht="15">
      <c r="A20" s="181" t="s">
        <v>266</v>
      </c>
      <c r="B20" s="150">
        <v>12089.66</v>
      </c>
      <c r="C20" s="150">
        <v>7059</v>
      </c>
      <c r="D20" s="151">
        <f t="shared" si="0"/>
        <v>-41.611261193449614</v>
      </c>
      <c r="E20" s="151">
        <f t="shared" si="1"/>
        <v>0.28778278700273441</v>
      </c>
      <c r="F20" s="151">
        <f t="shared" si="1"/>
        <v>0.19357642931348137</v>
      </c>
    </row>
    <row r="21" spans="1:6" ht="15">
      <c r="A21" s="181" t="s">
        <v>267</v>
      </c>
      <c r="B21" s="150">
        <v>441306.90000000014</v>
      </c>
      <c r="C21" s="150">
        <v>412063.66000000009</v>
      </c>
      <c r="D21" s="151">
        <f t="shared" si="0"/>
        <v>-6.6265086723094608</v>
      </c>
      <c r="E21" s="151">
        <f t="shared" si="1"/>
        <v>10.504888442316581</v>
      </c>
      <c r="F21" s="151">
        <f t="shared" si="1"/>
        <v>11.299874196436384</v>
      </c>
    </row>
    <row r="22" spans="1:6" ht="15.75" thickBot="1">
      <c r="A22" s="239" t="s">
        <v>268</v>
      </c>
      <c r="B22" s="238">
        <v>179201</v>
      </c>
      <c r="C22" s="238">
        <v>178143.35999999999</v>
      </c>
      <c r="D22" s="240">
        <f t="shared" si="0"/>
        <v>-0.59019759934376692</v>
      </c>
      <c r="E22" s="240">
        <f t="shared" si="1"/>
        <v>4.2657083171633454</v>
      </c>
      <c r="F22" s="240">
        <f t="shared" si="1"/>
        <v>4.8851615717107322</v>
      </c>
    </row>
    <row r="23" spans="1:6" ht="15" thickBot="1">
      <c r="A23" s="367" t="s">
        <v>9</v>
      </c>
      <c r="B23" s="392">
        <v>4200967.03</v>
      </c>
      <c r="C23" s="392">
        <v>3646621.6599999997</v>
      </c>
      <c r="D23" s="397">
        <f>(C23/B23-1)*100</f>
        <v>-13.195661047594577</v>
      </c>
      <c r="E23" s="397">
        <f>SUM(E11:E22)</f>
        <v>100.00000000000001</v>
      </c>
      <c r="F23" s="377">
        <f>SUM(F11:F22)</f>
        <v>100.00000000000003</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A11" sqref="A11:D11"/>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52"/>
      <c r="B1" s="52"/>
      <c r="C1" s="52"/>
      <c r="D1" s="53"/>
      <c r="E1" s="53"/>
    </row>
    <row r="2" spans="1:5" ht="25.5" customHeight="1">
      <c r="A2" s="172" t="s">
        <v>110</v>
      </c>
      <c r="B2" s="53"/>
      <c r="C2" s="54"/>
      <c r="D2" s="53"/>
      <c r="E2" s="51"/>
    </row>
    <row r="3" spans="1:5" ht="14.25" customHeight="1">
      <c r="A3" s="53"/>
      <c r="B3" s="515"/>
      <c r="C3" s="515"/>
      <c r="D3" s="53"/>
      <c r="E3" s="53"/>
    </row>
    <row r="4" spans="1:5" ht="18.75" customHeight="1">
      <c r="A4" s="566" t="s">
        <v>141</v>
      </c>
      <c r="B4" s="566"/>
      <c r="C4" s="566"/>
      <c r="D4" s="48"/>
      <c r="E4" s="174"/>
    </row>
    <row r="5" spans="1:5" ht="78.75" customHeight="1">
      <c r="A5" s="509" t="s">
        <v>326</v>
      </c>
      <c r="B5" s="509"/>
      <c r="C5" s="509"/>
      <c r="D5" s="509"/>
      <c r="E5" s="509"/>
    </row>
    <row r="6" spans="1:5" s="57" customFormat="1" ht="45.75" customHeight="1">
      <c r="A6" s="509" t="s">
        <v>456</v>
      </c>
      <c r="B6" s="509"/>
      <c r="C6" s="509"/>
      <c r="D6" s="509"/>
      <c r="E6" s="272"/>
    </row>
    <row r="7" spans="1:5" s="57" customFormat="1" ht="72.75" customHeight="1">
      <c r="A7" s="564" t="s">
        <v>470</v>
      </c>
      <c r="B7" s="564"/>
      <c r="C7" s="564"/>
      <c r="D7" s="564"/>
      <c r="E7" s="477"/>
    </row>
    <row r="8" spans="1:5" s="57" customFormat="1" ht="31.5" customHeight="1">
      <c r="A8" s="177" t="s">
        <v>5</v>
      </c>
      <c r="B8" s="178"/>
      <c r="C8" s="178"/>
      <c r="D8" s="178"/>
      <c r="E8" s="178"/>
    </row>
    <row r="9" spans="1:5" s="57" customFormat="1" ht="13.5" customHeight="1">
      <c r="A9" s="567" t="s">
        <v>112</v>
      </c>
      <c r="B9" s="567"/>
      <c r="C9" s="567"/>
      <c r="D9" s="567"/>
      <c r="E9" s="567"/>
    </row>
    <row r="10" spans="1:5" s="57" customFormat="1" ht="66" customHeight="1">
      <c r="A10" s="509" t="s">
        <v>447</v>
      </c>
      <c r="B10" s="509"/>
      <c r="C10" s="509"/>
      <c r="D10" s="509"/>
      <c r="E10" s="509"/>
    </row>
    <row r="11" spans="1:5" ht="50.25" customHeight="1">
      <c r="A11" s="565" t="s">
        <v>457</v>
      </c>
      <c r="B11" s="565"/>
      <c r="C11" s="565"/>
      <c r="D11" s="565"/>
      <c r="E11" s="57"/>
    </row>
    <row r="12" spans="1:5" ht="48" customHeight="1">
      <c r="A12" s="564" t="s">
        <v>469</v>
      </c>
      <c r="B12" s="564"/>
      <c r="C12" s="564"/>
      <c r="D12" s="564"/>
    </row>
    <row r="16" spans="1:5">
      <c r="B16" s="55"/>
    </row>
    <row r="17" ht="14.25" customHeight="1"/>
    <row r="18" ht="31.5" customHeight="1"/>
  </sheetData>
  <mergeCells count="10">
    <mergeCell ref="A12:D12"/>
    <mergeCell ref="A10:E10"/>
    <mergeCell ref="A11:D11"/>
    <mergeCell ref="B3:C3"/>
    <mergeCell ref="A4:C4"/>
    <mergeCell ref="A5:E5"/>
    <mergeCell ref="A6:D6"/>
    <mergeCell ref="A9:C9"/>
    <mergeCell ref="D9:E9"/>
    <mergeCell ref="A7:D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11" customWidth="1"/>
    <col min="2" max="2" width="16" style="111" customWidth="1"/>
    <col min="3" max="3" width="11.85546875" style="111" customWidth="1"/>
    <col min="4" max="4" width="11.5703125" style="111" customWidth="1"/>
    <col min="5" max="6" width="9.140625" style="111"/>
    <col min="7" max="8" width="10.28515625" style="111" bestFit="1" customWidth="1"/>
    <col min="9" max="16384" width="9.140625" style="111"/>
  </cols>
  <sheetData>
    <row r="2" spans="1:8" ht="15.75" customHeight="1">
      <c r="A2" s="521" t="s">
        <v>209</v>
      </c>
      <c r="B2" s="521"/>
      <c r="C2" s="521"/>
      <c r="D2" s="521"/>
    </row>
    <row r="3" spans="1:8" ht="15.75">
      <c r="A3" s="572" t="s">
        <v>210</v>
      </c>
      <c r="B3" s="572"/>
      <c r="C3" s="572"/>
      <c r="D3" s="572"/>
    </row>
    <row r="5" spans="1:8">
      <c r="A5" s="303"/>
      <c r="B5" s="568"/>
      <c r="C5" s="569"/>
      <c r="D5" s="303" t="s">
        <v>50</v>
      </c>
    </row>
    <row r="6" spans="1:8" ht="14.25">
      <c r="A6" s="306" t="s">
        <v>13</v>
      </c>
      <c r="B6" s="568" t="s">
        <v>263</v>
      </c>
      <c r="C6" s="569"/>
      <c r="D6" s="303" t="s">
        <v>14</v>
      </c>
    </row>
    <row r="7" spans="1:8" ht="15">
      <c r="A7" s="307" t="s">
        <v>16</v>
      </c>
      <c r="B7" s="570" t="s">
        <v>264</v>
      </c>
      <c r="C7" s="571"/>
      <c r="D7" s="308" t="s">
        <v>51</v>
      </c>
    </row>
    <row r="8" spans="1:8">
      <c r="A8" s="308"/>
      <c r="B8" s="400"/>
      <c r="C8" s="401"/>
      <c r="D8" s="308" t="s">
        <v>19</v>
      </c>
    </row>
    <row r="9" spans="1:8" ht="13.5" thickBot="1">
      <c r="A9" s="65" t="str">
        <f>' F4'!A10</f>
        <v>Janar - Maj / January - May</v>
      </c>
      <c r="B9" s="66">
        <v>2018</v>
      </c>
      <c r="C9" s="66">
        <v>2019</v>
      </c>
      <c r="D9" s="66" t="s">
        <v>385</v>
      </c>
    </row>
    <row r="10" spans="1:8" ht="15.75" thickBot="1">
      <c r="A10" s="526" t="s">
        <v>352</v>
      </c>
      <c r="B10" s="526"/>
      <c r="C10" s="526"/>
      <c r="D10" s="526"/>
    </row>
    <row r="11" spans="1:8" ht="15">
      <c r="A11" s="69" t="s">
        <v>238</v>
      </c>
      <c r="B11" s="162">
        <f>' F4'!B18/' F4'!B38</f>
        <v>2244.0994405594402</v>
      </c>
      <c r="C11" s="162">
        <f>' F4'!C18/' F4'!C38</f>
        <v>2716.8998947368418</v>
      </c>
      <c r="D11" s="163">
        <f>(C11/B11-1)*100</f>
        <v>21.06860532256696</v>
      </c>
      <c r="G11" s="260"/>
      <c r="H11" s="260"/>
    </row>
    <row r="12" spans="1:8" ht="15">
      <c r="A12" s="160" t="s">
        <v>211</v>
      </c>
      <c r="B12" s="91">
        <f>' F4'!B19/' F4'!B39</f>
        <v>325.51403173253993</v>
      </c>
      <c r="C12" s="91">
        <f>' F4'!C19/' F4'!C39</f>
        <v>356.87533047685429</v>
      </c>
      <c r="D12" s="164">
        <f>(C12/B12-1)*100</f>
        <v>9.6343922802327953</v>
      </c>
      <c r="G12" s="260"/>
      <c r="H12" s="260"/>
    </row>
    <row r="13" spans="1:8" ht="15">
      <c r="A13" s="314" t="s">
        <v>9</v>
      </c>
      <c r="B13" s="402">
        <f>' F4'!B21/' F4'!B41</f>
        <v>330.36005687538625</v>
      </c>
      <c r="C13" s="402">
        <f>' F4'!C21/' F4'!C41</f>
        <v>361.46277822110358</v>
      </c>
      <c r="D13" s="403">
        <f>(C13/B13-1)*100</f>
        <v>9.4147947666232135</v>
      </c>
    </row>
    <row r="17" spans="1:7" ht="15.75">
      <c r="A17" s="521" t="s">
        <v>212</v>
      </c>
      <c r="B17" s="521"/>
      <c r="C17" s="521"/>
      <c r="D17" s="521"/>
    </row>
    <row r="18" spans="1:7" ht="15.75">
      <c r="A18" s="572" t="s">
        <v>213</v>
      </c>
      <c r="B18" s="572"/>
      <c r="C18" s="572"/>
      <c r="D18" s="572"/>
    </row>
    <row r="20" spans="1:7">
      <c r="A20" s="322"/>
      <c r="B20" s="534"/>
      <c r="C20" s="535"/>
      <c r="D20" s="322" t="s">
        <v>50</v>
      </c>
    </row>
    <row r="21" spans="1:7" ht="14.25">
      <c r="A21" s="320" t="s">
        <v>10</v>
      </c>
      <c r="B21" s="534" t="s">
        <v>263</v>
      </c>
      <c r="C21" s="535"/>
      <c r="D21" s="322" t="s">
        <v>14</v>
      </c>
    </row>
    <row r="22" spans="1:7" ht="15">
      <c r="A22" s="374" t="s">
        <v>180</v>
      </c>
      <c r="B22" s="536" t="s">
        <v>264</v>
      </c>
      <c r="C22" s="537"/>
      <c r="D22" s="313" t="s">
        <v>51</v>
      </c>
    </row>
    <row r="23" spans="1:7">
      <c r="A23" s="313"/>
      <c r="B23" s="310"/>
      <c r="C23" s="342"/>
      <c r="D23" s="313" t="s">
        <v>19</v>
      </c>
    </row>
    <row r="24" spans="1:7" ht="18.75" customHeight="1" thickBot="1">
      <c r="A24" s="65" t="str">
        <f>' F4'!A10</f>
        <v>Janar - Maj / January - May</v>
      </c>
      <c r="B24" s="66">
        <v>2018</v>
      </c>
      <c r="C24" s="66">
        <v>2019</v>
      </c>
      <c r="D24" s="66" t="s">
        <v>385</v>
      </c>
    </row>
    <row r="25" spans="1:7" ht="15.75" thickBot="1">
      <c r="A25" s="526" t="s">
        <v>352</v>
      </c>
      <c r="B25" s="526"/>
      <c r="C25" s="526"/>
      <c r="D25" s="526"/>
    </row>
    <row r="26" spans="1:7" ht="26.25">
      <c r="A26" s="161" t="s">
        <v>325</v>
      </c>
      <c r="B26" s="150">
        <f>' F30'!B23/'F14'!B28</f>
        <v>91.073926984195808</v>
      </c>
      <c r="C26" s="150">
        <f>' F30'!C23/'F14'!C28</f>
        <v>92.31018782908059</v>
      </c>
      <c r="D26" s="163">
        <f t="shared" ref="D26:D31" si="0">(C26/B26-1)*100</f>
        <v>1.3574256494938597</v>
      </c>
    </row>
    <row r="27" spans="1:7" ht="15">
      <c r="A27" s="161" t="s">
        <v>204</v>
      </c>
      <c r="B27" s="150">
        <f>'F20'!B24/'F11'!C13+'F11'!C17+'F11'!C20</f>
        <v>14823.312330570454</v>
      </c>
      <c r="C27" s="150">
        <f>'F20'!C24/'F11'!D13+'F11'!D17+'F11'!D20</f>
        <v>15900.074351097179</v>
      </c>
      <c r="D27" s="278">
        <f t="shared" si="0"/>
        <v>7.263977149736589</v>
      </c>
      <c r="F27" s="259"/>
      <c r="G27" s="259"/>
    </row>
    <row r="28" spans="1:7" ht="27">
      <c r="A28" s="261" t="s">
        <v>214</v>
      </c>
      <c r="B28" s="150">
        <f>'F13'!B21/'F11'!C26</f>
        <v>572</v>
      </c>
      <c r="C28" s="150">
        <f>'F13'!C21/'F11'!D26</f>
        <v>0</v>
      </c>
      <c r="D28" s="278">
        <f t="shared" si="0"/>
        <v>-100</v>
      </c>
    </row>
    <row r="29" spans="1:7" ht="15">
      <c r="A29" s="161" t="s">
        <v>205</v>
      </c>
      <c r="B29" s="150">
        <f>'F13'!B23/'F11'!C28</f>
        <v>9846.8381481481483</v>
      </c>
      <c r="C29" s="150">
        <f>'F13'!C23/'F11'!D28</f>
        <v>20811.550000000003</v>
      </c>
      <c r="D29" s="262">
        <f t="shared" si="0"/>
        <v>111.35261580301226</v>
      </c>
    </row>
    <row r="30" spans="1:7" ht="15">
      <c r="A30" s="161" t="s">
        <v>239</v>
      </c>
      <c r="B30" s="150">
        <f>'F13'!B19/'F11'!C19+'F11'!C18</f>
        <v>8513.5240740740755</v>
      </c>
      <c r="C30" s="150">
        <f>'F13'!C19/'F11'!D19+'F11'!D18</f>
        <v>7115.0955555555565</v>
      </c>
      <c r="D30" s="164">
        <f t="shared" si="0"/>
        <v>-16.425965397538512</v>
      </c>
    </row>
    <row r="31" spans="1:7" ht="15">
      <c r="A31" s="314" t="s">
        <v>9</v>
      </c>
      <c r="B31" s="402">
        <f>'F13'!B25/'F11'!C29</f>
        <v>325.51403173253993</v>
      </c>
      <c r="C31" s="402">
        <f>'F13'!C25/'F11'!D29</f>
        <v>356.87533047685429</v>
      </c>
      <c r="D31" s="403">
        <f t="shared" si="0"/>
        <v>9.6343922802327953</v>
      </c>
    </row>
    <row r="33" spans="1:4" ht="15.75">
      <c r="A33" s="521" t="s">
        <v>215</v>
      </c>
      <c r="B33" s="521"/>
      <c r="C33" s="521"/>
      <c r="D33" s="521"/>
    </row>
    <row r="34" spans="1:4" ht="15.75">
      <c r="A34" s="572" t="s">
        <v>216</v>
      </c>
      <c r="B34" s="572"/>
      <c r="C34" s="572"/>
      <c r="D34" s="572"/>
    </row>
    <row r="35" spans="1:4" ht="15.75">
      <c r="A35" s="58"/>
      <c r="B35" s="58"/>
      <c r="C35" s="58"/>
      <c r="D35" s="58"/>
    </row>
    <row r="36" spans="1:4">
      <c r="A36" s="322"/>
      <c r="B36" s="534"/>
      <c r="C36" s="535"/>
      <c r="D36" s="322" t="s">
        <v>50</v>
      </c>
    </row>
    <row r="37" spans="1:4" ht="14.25">
      <c r="A37" s="320"/>
      <c r="B37" s="534" t="s">
        <v>263</v>
      </c>
      <c r="C37" s="535"/>
      <c r="D37" s="322" t="s">
        <v>14</v>
      </c>
    </row>
    <row r="38" spans="1:4" ht="15">
      <c r="A38" s="374" t="s">
        <v>180</v>
      </c>
      <c r="B38" s="536" t="s">
        <v>264</v>
      </c>
      <c r="C38" s="537"/>
      <c r="D38" s="313" t="s">
        <v>51</v>
      </c>
    </row>
    <row r="39" spans="1:4">
      <c r="A39" s="313"/>
      <c r="B39" s="310"/>
      <c r="C39" s="342"/>
      <c r="D39" s="313" t="s">
        <v>19</v>
      </c>
    </row>
    <row r="40" spans="1:4" ht="13.5" thickBot="1">
      <c r="A40" s="65" t="str">
        <f>' F4'!A10</f>
        <v>Janar - Maj / January - May</v>
      </c>
      <c r="B40" s="66">
        <v>2018</v>
      </c>
      <c r="C40" s="66">
        <v>2019</v>
      </c>
      <c r="D40" s="66" t="s">
        <v>385</v>
      </c>
    </row>
    <row r="41" spans="1:4" ht="15.75" thickBot="1">
      <c r="A41" s="526" t="s">
        <v>353</v>
      </c>
      <c r="B41" s="526"/>
      <c r="C41" s="526"/>
      <c r="D41" s="526"/>
    </row>
    <row r="42" spans="1:4" ht="15">
      <c r="A42" s="121" t="s">
        <v>240</v>
      </c>
      <c r="B42" s="150">
        <f>'F13'!B15/'F11'!C13</f>
        <v>683.05469527059995</v>
      </c>
      <c r="C42" s="150">
        <f>'F13'!C15/'F11'!D13</f>
        <v>741.29415047021939</v>
      </c>
      <c r="D42" s="262">
        <f>(C42/B42-1)*100</f>
        <v>8.526323821922821</v>
      </c>
    </row>
    <row r="43" spans="1:4" ht="15">
      <c r="A43" s="121" t="s">
        <v>206</v>
      </c>
      <c r="B43" s="150">
        <f>'F23'!B23/'F11'!C21</f>
        <v>1374.8474666473319</v>
      </c>
      <c r="C43" s="150">
        <f>'F23'!C23/'F11'!D21</f>
        <v>1554.9286591152609</v>
      </c>
      <c r="D43" s="262">
        <f>(C43/B43-1)*100</f>
        <v>13.098267032274524</v>
      </c>
    </row>
    <row r="44" spans="1:4" ht="15">
      <c r="A44" s="121" t="s">
        <v>286</v>
      </c>
      <c r="B44" s="150">
        <f>' F26'!B23/'F11'!C22</f>
        <v>2669.9675510204083</v>
      </c>
      <c r="C44" s="150">
        <f>' F26'!C23/'F11'!D22</f>
        <v>3769.6724242424243</v>
      </c>
      <c r="D44" s="262">
        <f>(C44/B44-1)*100</f>
        <v>41.187948999669707</v>
      </c>
    </row>
    <row r="45" spans="1:4" ht="15">
      <c r="A45" s="121" t="s">
        <v>207</v>
      </c>
      <c r="B45" s="150"/>
      <c r="C45" s="150"/>
      <c r="D45" s="151"/>
    </row>
    <row r="46" spans="1:4" ht="14.25">
      <c r="A46" s="314" t="s">
        <v>9</v>
      </c>
      <c r="B46" s="402"/>
      <c r="C46" s="402"/>
      <c r="D46" s="404"/>
    </row>
  </sheetData>
  <mergeCells count="18">
    <mergeCell ref="A41:D41"/>
    <mergeCell ref="B36:C36"/>
    <mergeCell ref="B37:C37"/>
    <mergeCell ref="B38:C38"/>
    <mergeCell ref="A34:D34"/>
    <mergeCell ref="A2:D2"/>
    <mergeCell ref="B5:C5"/>
    <mergeCell ref="B6:C6"/>
    <mergeCell ref="B7:C7"/>
    <mergeCell ref="A33:D33"/>
    <mergeCell ref="B22:C22"/>
    <mergeCell ref="A25:D25"/>
    <mergeCell ref="A3:D3"/>
    <mergeCell ref="A18:D18"/>
    <mergeCell ref="A10:D10"/>
    <mergeCell ref="A17:D17"/>
    <mergeCell ref="B20:C20"/>
    <mergeCell ref="B21:C21"/>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95" customWidth="1"/>
    <col min="11" max="11" width="13.140625" bestFit="1" customWidth="1"/>
    <col min="12" max="12" width="20.5703125" style="495" bestFit="1" customWidth="1"/>
    <col min="13" max="13" width="7" bestFit="1" customWidth="1"/>
    <col min="14" max="14" width="11.42578125" bestFit="1" customWidth="1"/>
  </cols>
  <sheetData>
    <row r="2" spans="1:14">
      <c r="A2" t="s">
        <v>388</v>
      </c>
      <c r="B2" t="s">
        <v>389</v>
      </c>
      <c r="C2" t="s">
        <v>390</v>
      </c>
      <c r="D2" t="s">
        <v>391</v>
      </c>
      <c r="E2" t="s">
        <v>392</v>
      </c>
      <c r="F2" t="s">
        <v>393</v>
      </c>
      <c r="G2" t="s">
        <v>394</v>
      </c>
      <c r="H2" t="s">
        <v>395</v>
      </c>
      <c r="I2" t="s">
        <v>396</v>
      </c>
      <c r="J2" s="495" t="s">
        <v>412</v>
      </c>
      <c r="K2" s="456" t="s">
        <v>397</v>
      </c>
      <c r="L2" s="495" t="s">
        <v>398</v>
      </c>
      <c r="M2" t="s">
        <v>399</v>
      </c>
      <c r="N2" t="s">
        <v>400</v>
      </c>
    </row>
    <row r="3" spans="1:14">
      <c r="B3" t="s">
        <v>401</v>
      </c>
      <c r="C3" t="s">
        <v>402</v>
      </c>
      <c r="D3" t="s">
        <v>403</v>
      </c>
      <c r="E3" t="s">
        <v>404</v>
      </c>
      <c r="H3" t="s">
        <v>405</v>
      </c>
      <c r="N3" t="s">
        <v>406</v>
      </c>
    </row>
    <row r="4" spans="1:14">
      <c r="A4" t="s">
        <v>324</v>
      </c>
      <c r="B4">
        <v>3681</v>
      </c>
      <c r="C4">
        <v>1</v>
      </c>
      <c r="D4">
        <v>0</v>
      </c>
      <c r="E4">
        <v>3682</v>
      </c>
      <c r="F4" s="452">
        <v>94886.13</v>
      </c>
      <c r="G4" s="452">
        <v>622022.92000000004</v>
      </c>
      <c r="H4">
        <v>106</v>
      </c>
      <c r="I4" s="452">
        <v>10889.47</v>
      </c>
      <c r="J4" s="497">
        <f>E4-H4</f>
        <v>3576</v>
      </c>
      <c r="K4" s="452">
        <v>609173.35</v>
      </c>
      <c r="L4" s="496">
        <v>516247.32</v>
      </c>
      <c r="M4">
        <v>323</v>
      </c>
      <c r="N4">
        <v>24</v>
      </c>
    </row>
    <row r="5" spans="1:14">
      <c r="B5" s="452">
        <v>527044.07999999996</v>
      </c>
      <c r="C5" s="452">
        <v>92.71</v>
      </c>
      <c r="D5" s="453">
        <v>0</v>
      </c>
      <c r="E5" s="452">
        <v>527136.79</v>
      </c>
      <c r="H5" s="452">
        <v>12849.57</v>
      </c>
      <c r="N5" s="453">
        <v>0</v>
      </c>
    </row>
    <row r="6" spans="1:14">
      <c r="A6" t="s">
        <v>322</v>
      </c>
      <c r="B6">
        <v>3986</v>
      </c>
      <c r="C6">
        <v>1</v>
      </c>
      <c r="D6">
        <v>1</v>
      </c>
      <c r="E6">
        <v>3988</v>
      </c>
      <c r="F6" s="452">
        <v>97760.75</v>
      </c>
      <c r="G6" s="452">
        <v>640968.95999999996</v>
      </c>
      <c r="H6">
        <v>126</v>
      </c>
      <c r="I6" s="452">
        <v>12588.19</v>
      </c>
      <c r="J6" s="497">
        <f>E6-H6</f>
        <v>3862</v>
      </c>
      <c r="K6" s="452">
        <v>626114.9</v>
      </c>
      <c r="L6" s="496">
        <v>530620.02</v>
      </c>
      <c r="M6">
        <v>338</v>
      </c>
      <c r="N6">
        <v>59</v>
      </c>
    </row>
    <row r="7" spans="1:14">
      <c r="B7" s="452">
        <v>543032.26</v>
      </c>
      <c r="C7" s="452">
        <v>70.95</v>
      </c>
      <c r="D7" s="453">
        <v>105</v>
      </c>
      <c r="E7" s="452">
        <v>543208.21</v>
      </c>
      <c r="H7" s="452">
        <v>14854.06</v>
      </c>
      <c r="N7" s="453">
        <v>0</v>
      </c>
    </row>
    <row r="8" spans="1:14">
      <c r="A8" t="s">
        <v>42</v>
      </c>
      <c r="B8">
        <v>2432</v>
      </c>
      <c r="C8">
        <v>0</v>
      </c>
      <c r="D8">
        <v>13</v>
      </c>
      <c r="E8">
        <v>2445</v>
      </c>
      <c r="F8" s="452">
        <v>58062.46</v>
      </c>
      <c r="G8" s="452">
        <v>382444.18</v>
      </c>
      <c r="H8">
        <v>92</v>
      </c>
      <c r="I8" s="452">
        <v>7486.94</v>
      </c>
      <c r="J8" s="497">
        <f t="shared" ref="J8" si="0">E8-H8</f>
        <v>2353</v>
      </c>
      <c r="K8" s="452">
        <v>373609.59</v>
      </c>
      <c r="L8" s="496">
        <v>316894.78000000003</v>
      </c>
      <c r="M8">
        <v>183</v>
      </c>
      <c r="N8">
        <v>40</v>
      </c>
    </row>
    <row r="9" spans="1:14">
      <c r="B9" s="452">
        <v>322562.27</v>
      </c>
      <c r="C9" s="453">
        <v>0</v>
      </c>
      <c r="D9" s="452">
        <v>1819.45</v>
      </c>
      <c r="E9" s="452">
        <v>324381.71999999997</v>
      </c>
      <c r="H9" s="452">
        <v>8834.59</v>
      </c>
      <c r="N9" s="453">
        <v>0</v>
      </c>
    </row>
    <row r="10" spans="1:14">
      <c r="A10" t="s">
        <v>265</v>
      </c>
      <c r="B10">
        <v>2103</v>
      </c>
      <c r="C10">
        <v>97</v>
      </c>
      <c r="D10">
        <v>4</v>
      </c>
      <c r="E10">
        <v>2204</v>
      </c>
      <c r="F10" s="452">
        <v>51374.86</v>
      </c>
      <c r="G10" s="452">
        <v>337337.52</v>
      </c>
      <c r="H10">
        <v>87</v>
      </c>
      <c r="I10" s="452">
        <v>6729.03</v>
      </c>
      <c r="J10" s="497">
        <f t="shared" ref="J10" si="1">E10-H10</f>
        <v>2117</v>
      </c>
      <c r="K10" s="452">
        <v>329397.37</v>
      </c>
      <c r="L10" s="496">
        <v>279233.63</v>
      </c>
      <c r="M10">
        <v>264</v>
      </c>
      <c r="N10">
        <v>46</v>
      </c>
    </row>
    <row r="11" spans="1:14">
      <c r="B11" s="452">
        <v>276235.46000000002</v>
      </c>
      <c r="C11" s="452">
        <v>9174.2000000000007</v>
      </c>
      <c r="D11" s="453">
        <v>553</v>
      </c>
      <c r="E11" s="452">
        <v>285962.65999999997</v>
      </c>
      <c r="H11" s="452">
        <v>7940.15</v>
      </c>
      <c r="N11" s="453">
        <v>0</v>
      </c>
    </row>
    <row r="12" spans="1:14">
      <c r="A12" t="s">
        <v>411</v>
      </c>
      <c r="B12">
        <v>0</v>
      </c>
      <c r="C12">
        <v>0</v>
      </c>
      <c r="D12">
        <v>0</v>
      </c>
      <c r="E12">
        <v>0</v>
      </c>
      <c r="F12" s="453">
        <v>0</v>
      </c>
      <c r="G12" s="453">
        <v>0</v>
      </c>
      <c r="H12">
        <v>2</v>
      </c>
      <c r="I12" s="452">
        <v>252.18</v>
      </c>
      <c r="J12" s="497">
        <f t="shared" ref="J12" si="2">E12-H12</f>
        <v>-2</v>
      </c>
      <c r="K12" s="452">
        <v>-297.57</v>
      </c>
      <c r="L12" s="496">
        <v>-252.18</v>
      </c>
      <c r="M12">
        <v>0</v>
      </c>
      <c r="N12">
        <v>0</v>
      </c>
    </row>
    <row r="13" spans="1:14">
      <c r="B13" s="453">
        <v>0</v>
      </c>
      <c r="C13" s="453">
        <v>0</v>
      </c>
      <c r="D13" s="453">
        <v>0</v>
      </c>
      <c r="E13" s="453">
        <v>0</v>
      </c>
      <c r="H13" s="452">
        <v>297.57</v>
      </c>
      <c r="N13" s="453">
        <v>0</v>
      </c>
    </row>
    <row r="14" spans="1:14">
      <c r="A14" t="s">
        <v>410</v>
      </c>
      <c r="B14">
        <v>2480</v>
      </c>
      <c r="C14">
        <v>1</v>
      </c>
      <c r="D14">
        <v>14</v>
      </c>
      <c r="E14">
        <v>2495</v>
      </c>
      <c r="F14" s="452">
        <v>60932.1</v>
      </c>
      <c r="G14" s="452">
        <v>401470.9</v>
      </c>
      <c r="H14">
        <v>96</v>
      </c>
      <c r="I14" s="452">
        <v>8927.56</v>
      </c>
      <c r="J14" s="497">
        <f t="shared" ref="J14" si="3">E14-H14</f>
        <v>2399</v>
      </c>
      <c r="K14" s="452">
        <v>390936.38</v>
      </c>
      <c r="L14" s="496">
        <v>331611.24</v>
      </c>
      <c r="M14">
        <v>181</v>
      </c>
      <c r="N14">
        <v>56</v>
      </c>
    </row>
    <row r="15" spans="1:14">
      <c r="B15" s="452">
        <v>338358.61</v>
      </c>
      <c r="C15" s="452">
        <v>147.99</v>
      </c>
      <c r="D15" s="452">
        <v>2032.2</v>
      </c>
      <c r="E15" s="452">
        <v>340538.8</v>
      </c>
      <c r="H15" s="452">
        <v>10534.52</v>
      </c>
      <c r="N15" s="453">
        <v>0</v>
      </c>
    </row>
    <row r="16" spans="1:14">
      <c r="A16" t="s">
        <v>318</v>
      </c>
      <c r="B16">
        <v>4503</v>
      </c>
      <c r="C16">
        <v>1</v>
      </c>
      <c r="D16">
        <v>5</v>
      </c>
      <c r="E16">
        <v>4509</v>
      </c>
      <c r="F16" s="452">
        <v>105774.68</v>
      </c>
      <c r="G16" s="452">
        <v>694031.43</v>
      </c>
      <c r="H16">
        <v>215</v>
      </c>
      <c r="I16" s="452">
        <v>19853.71</v>
      </c>
      <c r="J16" s="497">
        <f t="shared" ref="J16" si="4">E16-H16</f>
        <v>4294</v>
      </c>
      <c r="K16" s="452">
        <v>670604.05000000005</v>
      </c>
      <c r="L16" s="496">
        <v>568403.04</v>
      </c>
      <c r="M16">
        <v>432</v>
      </c>
      <c r="N16">
        <v>106</v>
      </c>
    </row>
    <row r="17" spans="1:14">
      <c r="B17" s="452">
        <v>587626.12</v>
      </c>
      <c r="C17" s="452">
        <v>1.33</v>
      </c>
      <c r="D17" s="452">
        <v>629.29999999999995</v>
      </c>
      <c r="E17" s="452">
        <v>588256.75</v>
      </c>
      <c r="H17" s="452">
        <v>23427.38</v>
      </c>
      <c r="N17" s="453">
        <v>0</v>
      </c>
    </row>
    <row r="18" spans="1:14">
      <c r="A18" t="s">
        <v>310</v>
      </c>
      <c r="B18">
        <v>3606</v>
      </c>
      <c r="C18">
        <v>0</v>
      </c>
      <c r="D18">
        <v>12</v>
      </c>
      <c r="E18">
        <v>3618</v>
      </c>
      <c r="F18" s="452">
        <v>83128.240000000005</v>
      </c>
      <c r="G18" s="452">
        <v>547135.53</v>
      </c>
      <c r="H18">
        <v>151</v>
      </c>
      <c r="I18" s="452">
        <v>16168.59</v>
      </c>
      <c r="J18" s="497">
        <f t="shared" ref="J18" si="5">E18-H18</f>
        <v>3467</v>
      </c>
      <c r="K18" s="452">
        <v>528056.59</v>
      </c>
      <c r="L18" s="496">
        <v>447838.7</v>
      </c>
      <c r="M18">
        <v>285</v>
      </c>
      <c r="N18">
        <v>68</v>
      </c>
    </row>
    <row r="19" spans="1:14">
      <c r="B19" s="452">
        <v>461815.44</v>
      </c>
      <c r="C19" s="453">
        <v>0</v>
      </c>
      <c r="D19" s="452">
        <v>2191.85</v>
      </c>
      <c r="E19" s="452">
        <v>464007.29</v>
      </c>
      <c r="H19" s="452">
        <v>19078.939999999999</v>
      </c>
      <c r="N19" s="453">
        <v>0</v>
      </c>
    </row>
    <row r="20" spans="1:14">
      <c r="A20" t="s">
        <v>409</v>
      </c>
      <c r="B20">
        <v>4184</v>
      </c>
      <c r="C20">
        <v>3</v>
      </c>
      <c r="D20">
        <v>10</v>
      </c>
      <c r="E20">
        <v>4197</v>
      </c>
      <c r="F20" s="452">
        <v>96791.22</v>
      </c>
      <c r="G20" s="452">
        <v>637211.98</v>
      </c>
      <c r="H20">
        <v>148</v>
      </c>
      <c r="I20" s="452">
        <v>15577.85</v>
      </c>
      <c r="J20" s="497">
        <f t="shared" ref="J20" si="6">E20-H20</f>
        <v>4049</v>
      </c>
      <c r="K20" s="452">
        <v>618833.84</v>
      </c>
      <c r="L20" s="496">
        <v>524842.91</v>
      </c>
      <c r="M20">
        <v>318</v>
      </c>
      <c r="N20">
        <v>101</v>
      </c>
    </row>
    <row r="21" spans="1:14">
      <c r="B21" s="452">
        <v>537338.57999999996</v>
      </c>
      <c r="C21" s="452">
        <v>379.18</v>
      </c>
      <c r="D21" s="453">
        <v>2703</v>
      </c>
      <c r="E21" s="452">
        <v>540420.76</v>
      </c>
      <c r="H21" s="452">
        <v>18378.14</v>
      </c>
      <c r="N21" s="453">
        <v>0</v>
      </c>
    </row>
    <row r="22" spans="1:14">
      <c r="A22" t="s">
        <v>266</v>
      </c>
      <c r="B22">
        <v>680</v>
      </c>
      <c r="C22">
        <v>1</v>
      </c>
      <c r="D22">
        <v>0</v>
      </c>
      <c r="E22">
        <v>681</v>
      </c>
      <c r="F22" s="452">
        <v>14882.1</v>
      </c>
      <c r="G22" s="452">
        <v>97558.54</v>
      </c>
      <c r="H22">
        <v>24</v>
      </c>
      <c r="I22" s="452">
        <v>2200.2600000000002</v>
      </c>
      <c r="J22" s="497">
        <f t="shared" ref="J22" si="7">E22-H22</f>
        <v>657</v>
      </c>
      <c r="K22" s="452">
        <v>94962.23</v>
      </c>
      <c r="L22" s="496">
        <v>80476.179999999993</v>
      </c>
      <c r="M22">
        <v>42</v>
      </c>
      <c r="N22">
        <v>16</v>
      </c>
    </row>
    <row r="23" spans="1:14">
      <c r="B23" s="452">
        <v>82676.03</v>
      </c>
      <c r="C23" s="452">
        <v>0.41</v>
      </c>
      <c r="D23" s="453">
        <v>0</v>
      </c>
      <c r="E23" s="452">
        <v>82676.44</v>
      </c>
      <c r="H23" s="452">
        <v>2596.31</v>
      </c>
      <c r="N23" s="453">
        <v>0</v>
      </c>
    </row>
    <row r="24" spans="1:14">
      <c r="A24" t="s">
        <v>408</v>
      </c>
      <c r="B24">
        <v>3162</v>
      </c>
      <c r="C24">
        <v>1</v>
      </c>
      <c r="D24">
        <v>6</v>
      </c>
      <c r="E24">
        <v>3169</v>
      </c>
      <c r="F24" s="452">
        <v>71930.11</v>
      </c>
      <c r="G24" s="452">
        <v>472156.94</v>
      </c>
      <c r="H24">
        <v>110</v>
      </c>
      <c r="I24" s="452">
        <v>9304.25</v>
      </c>
      <c r="J24" s="497">
        <f t="shared" ref="J24" si="8">E24-H24</f>
        <v>3059</v>
      </c>
      <c r="K24" s="452">
        <v>461178.23</v>
      </c>
      <c r="L24" s="496">
        <v>390922.58</v>
      </c>
      <c r="M24">
        <v>176</v>
      </c>
      <c r="N24">
        <v>43</v>
      </c>
    </row>
    <row r="25" spans="1:14">
      <c r="B25" s="452">
        <v>399487.97</v>
      </c>
      <c r="C25" s="452">
        <v>116.36</v>
      </c>
      <c r="D25" s="452">
        <v>622.5</v>
      </c>
      <c r="E25" s="452">
        <v>400226.83</v>
      </c>
      <c r="H25" s="452">
        <v>10978.71</v>
      </c>
      <c r="N25" s="453">
        <v>0</v>
      </c>
    </row>
    <row r="26" spans="1:14">
      <c r="A26" t="s">
        <v>407</v>
      </c>
      <c r="B26">
        <v>2203</v>
      </c>
      <c r="C26">
        <v>2</v>
      </c>
      <c r="D26">
        <v>2</v>
      </c>
      <c r="E26">
        <v>2207</v>
      </c>
      <c r="F26" s="452">
        <v>47553.19</v>
      </c>
      <c r="G26" s="452">
        <v>311896.71999999997</v>
      </c>
      <c r="H26">
        <v>83</v>
      </c>
      <c r="I26" s="452">
        <v>8588.6299999999992</v>
      </c>
      <c r="J26" s="497">
        <f>E26-H26</f>
        <v>2124</v>
      </c>
      <c r="K26" s="452">
        <v>301799.32</v>
      </c>
      <c r="L26" s="496">
        <v>255754.9</v>
      </c>
      <c r="M26">
        <v>119</v>
      </c>
      <c r="N26">
        <v>22</v>
      </c>
    </row>
    <row r="27" spans="1:14">
      <c r="B27" s="452">
        <v>264073.55</v>
      </c>
      <c r="C27" s="452">
        <v>104.58</v>
      </c>
      <c r="D27" s="452">
        <v>165.4</v>
      </c>
      <c r="E27" s="452">
        <v>264343.53000000003</v>
      </c>
      <c r="H27" s="452">
        <v>10097.4</v>
      </c>
      <c r="N27" s="453">
        <v>0</v>
      </c>
    </row>
    <row r="28" spans="1:14">
      <c r="B28">
        <v>33020</v>
      </c>
      <c r="C28">
        <v>108</v>
      </c>
      <c r="D28">
        <v>67</v>
      </c>
      <c r="E28">
        <v>33195</v>
      </c>
      <c r="F28" s="452">
        <v>783075.83999999997</v>
      </c>
      <c r="G28" s="452">
        <v>5144235.62</v>
      </c>
      <c r="H28">
        <v>1240</v>
      </c>
      <c r="I28" s="452">
        <v>118566.67</v>
      </c>
      <c r="J28" s="498">
        <f>E28-H28</f>
        <v>31955</v>
      </c>
      <c r="K28" s="454">
        <v>5004368.3</v>
      </c>
      <c r="L28" s="496">
        <v>4242593.1100000003</v>
      </c>
      <c r="M28">
        <v>2661</v>
      </c>
      <c r="N28">
        <v>581</v>
      </c>
    </row>
    <row r="29" spans="1:14">
      <c r="B29" s="452">
        <v>4340250.37</v>
      </c>
      <c r="C29" s="452">
        <v>10087.709999999999</v>
      </c>
      <c r="D29" s="452">
        <v>10821.7</v>
      </c>
      <c r="E29" s="452">
        <v>4361159.78</v>
      </c>
      <c r="H29" s="452">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70" customWidth="1"/>
    <col min="11" max="11" width="15.5703125" customWidth="1"/>
    <col min="12" max="12" width="20.5703125" style="466" bestFit="1" customWidth="1"/>
  </cols>
  <sheetData>
    <row r="1" spans="1:14">
      <c r="A1" t="s">
        <v>388</v>
      </c>
      <c r="B1" t="s">
        <v>389</v>
      </c>
      <c r="C1" t="s">
        <v>390</v>
      </c>
      <c r="D1" t="s">
        <v>391</v>
      </c>
      <c r="E1" t="s">
        <v>392</v>
      </c>
      <c r="F1" t="s">
        <v>393</v>
      </c>
      <c r="G1" t="s">
        <v>394</v>
      </c>
      <c r="H1" t="s">
        <v>395</v>
      </c>
      <c r="I1" t="s">
        <v>396</v>
      </c>
      <c r="J1" s="469" t="s">
        <v>412</v>
      </c>
      <c r="K1" s="456" t="s">
        <v>397</v>
      </c>
      <c r="L1" t="s">
        <v>398</v>
      </c>
      <c r="M1" t="s">
        <v>399</v>
      </c>
      <c r="N1" t="s">
        <v>400</v>
      </c>
    </row>
    <row r="3" spans="1:14">
      <c r="A3" t="s">
        <v>388</v>
      </c>
      <c r="B3" t="s">
        <v>389</v>
      </c>
      <c r="C3" t="s">
        <v>390</v>
      </c>
      <c r="D3" t="s">
        <v>391</v>
      </c>
      <c r="E3" t="s">
        <v>392</v>
      </c>
      <c r="F3" t="s">
        <v>393</v>
      </c>
      <c r="G3" t="s">
        <v>394</v>
      </c>
      <c r="H3" t="s">
        <v>395</v>
      </c>
      <c r="I3" t="s">
        <v>396</v>
      </c>
      <c r="K3" t="s">
        <v>397</v>
      </c>
      <c r="L3" s="466" t="s">
        <v>398</v>
      </c>
      <c r="M3" t="s">
        <v>399</v>
      </c>
      <c r="N3" t="s">
        <v>400</v>
      </c>
    </row>
    <row r="4" spans="1:14">
      <c r="B4" t="s">
        <v>401</v>
      </c>
      <c r="C4" t="s">
        <v>402</v>
      </c>
      <c r="D4" t="s">
        <v>403</v>
      </c>
      <c r="E4" t="s">
        <v>404</v>
      </c>
      <c r="H4" t="s">
        <v>405</v>
      </c>
      <c r="N4" t="s">
        <v>406</v>
      </c>
    </row>
    <row r="5" spans="1:14">
      <c r="A5" t="s">
        <v>42</v>
      </c>
      <c r="B5">
        <v>2038</v>
      </c>
      <c r="C5">
        <v>0</v>
      </c>
      <c r="D5">
        <v>15</v>
      </c>
      <c r="E5">
        <v>2053</v>
      </c>
      <c r="F5" s="452">
        <v>46905.120000000003</v>
      </c>
      <c r="G5" s="452">
        <v>309303.45</v>
      </c>
      <c r="H5">
        <v>69</v>
      </c>
      <c r="I5" s="452">
        <v>5480.38</v>
      </c>
      <c r="J5" s="470">
        <f>E5-H5</f>
        <v>1984</v>
      </c>
      <c r="K5" s="452">
        <v>302860.06</v>
      </c>
      <c r="L5" s="467">
        <v>256917.95</v>
      </c>
      <c r="M5">
        <v>177</v>
      </c>
      <c r="N5">
        <v>29</v>
      </c>
    </row>
    <row r="6" spans="1:14">
      <c r="B6" s="452">
        <v>260578.71</v>
      </c>
      <c r="C6" s="453">
        <v>0</v>
      </c>
      <c r="D6" s="452">
        <v>1819.62</v>
      </c>
      <c r="E6" s="452">
        <v>262398.33</v>
      </c>
      <c r="H6" s="452">
        <v>6443.39</v>
      </c>
      <c r="N6" s="453">
        <v>0</v>
      </c>
    </row>
    <row r="7" spans="1:14">
      <c r="A7" t="s">
        <v>409</v>
      </c>
      <c r="B7">
        <v>3915</v>
      </c>
      <c r="C7">
        <v>2</v>
      </c>
      <c r="D7">
        <v>4</v>
      </c>
      <c r="E7">
        <v>3921</v>
      </c>
      <c r="F7" s="452">
        <v>87603.81</v>
      </c>
      <c r="G7" s="452">
        <v>574837.68999999994</v>
      </c>
      <c r="H7">
        <v>129</v>
      </c>
      <c r="I7" s="452">
        <v>13783.92</v>
      </c>
      <c r="J7" s="470">
        <f>E7-H7</f>
        <v>3792</v>
      </c>
      <c r="K7" s="452">
        <v>558572.71</v>
      </c>
      <c r="L7" s="467">
        <v>473449.96</v>
      </c>
      <c r="M7">
        <v>276</v>
      </c>
      <c r="N7">
        <v>69</v>
      </c>
    </row>
    <row r="8" spans="1:14">
      <c r="B8" s="452">
        <v>486599.78</v>
      </c>
      <c r="C8" s="452">
        <v>78.099999999999994</v>
      </c>
      <c r="D8" s="453">
        <v>556</v>
      </c>
      <c r="E8" s="452">
        <v>487233.88</v>
      </c>
      <c r="H8" s="452">
        <v>16264.98</v>
      </c>
      <c r="N8" s="453">
        <v>0</v>
      </c>
    </row>
    <row r="9" spans="1:14">
      <c r="A9" t="s">
        <v>265</v>
      </c>
      <c r="B9">
        <v>1968</v>
      </c>
      <c r="C9">
        <v>12</v>
      </c>
      <c r="D9">
        <v>12</v>
      </c>
      <c r="E9">
        <v>1992</v>
      </c>
      <c r="F9" s="452">
        <v>45674.06</v>
      </c>
      <c r="G9" s="452">
        <v>301019.27</v>
      </c>
      <c r="H9">
        <v>58</v>
      </c>
      <c r="I9" s="452">
        <v>4569.12</v>
      </c>
      <c r="J9" s="470">
        <f>E9-H9</f>
        <v>1934</v>
      </c>
      <c r="K9" s="452">
        <v>295627.78999999998</v>
      </c>
      <c r="L9" s="467">
        <v>250776.09</v>
      </c>
      <c r="M9">
        <v>220</v>
      </c>
      <c r="N9">
        <v>49</v>
      </c>
    </row>
    <row r="10" spans="1:14">
      <c r="B10" s="452">
        <v>253195.21</v>
      </c>
      <c r="C10" s="452">
        <v>544.25</v>
      </c>
      <c r="D10" s="452">
        <v>1605.75</v>
      </c>
      <c r="E10" s="452">
        <v>255345.21</v>
      </c>
      <c r="H10" s="452">
        <v>5391.48</v>
      </c>
      <c r="N10" s="453">
        <v>0</v>
      </c>
    </row>
    <row r="11" spans="1:14">
      <c r="A11" t="s">
        <v>411</v>
      </c>
      <c r="B11">
        <v>0</v>
      </c>
      <c r="C11">
        <v>0</v>
      </c>
      <c r="D11">
        <v>0</v>
      </c>
      <c r="E11">
        <v>0</v>
      </c>
      <c r="F11" s="453">
        <v>0</v>
      </c>
      <c r="G11" s="453">
        <v>0</v>
      </c>
      <c r="H11">
        <v>0</v>
      </c>
      <c r="I11" s="453">
        <v>0</v>
      </c>
      <c r="J11" s="470">
        <f>E11-H11</f>
        <v>0</v>
      </c>
      <c r="K11" s="453">
        <v>0</v>
      </c>
      <c r="L11" s="468">
        <v>0</v>
      </c>
      <c r="M11">
        <v>0</v>
      </c>
      <c r="N11">
        <v>0</v>
      </c>
    </row>
    <row r="12" spans="1:14">
      <c r="B12" s="453">
        <v>0</v>
      </c>
      <c r="C12" s="453">
        <v>0</v>
      </c>
      <c r="D12" s="453">
        <v>0</v>
      </c>
      <c r="E12" s="453">
        <v>0</v>
      </c>
      <c r="H12" s="453">
        <v>0</v>
      </c>
      <c r="N12" s="453">
        <v>0</v>
      </c>
    </row>
    <row r="13" spans="1:14">
      <c r="A13" t="s">
        <v>410</v>
      </c>
      <c r="B13">
        <v>2425</v>
      </c>
      <c r="C13">
        <v>13</v>
      </c>
      <c r="D13">
        <v>0</v>
      </c>
      <c r="E13">
        <v>2438</v>
      </c>
      <c r="F13" s="452">
        <v>58322.52</v>
      </c>
      <c r="G13" s="452">
        <v>382331.39</v>
      </c>
      <c r="H13">
        <v>82</v>
      </c>
      <c r="I13" s="452">
        <v>7502.55</v>
      </c>
      <c r="J13" s="470">
        <f>E13-H13</f>
        <v>2356</v>
      </c>
      <c r="K13" s="452">
        <v>373478.38</v>
      </c>
      <c r="L13" s="467">
        <v>316506.32</v>
      </c>
      <c r="M13">
        <v>176</v>
      </c>
      <c r="N13">
        <v>43</v>
      </c>
    </row>
    <row r="14" spans="1:14">
      <c r="B14" s="453">
        <v>323574</v>
      </c>
      <c r="C14" s="452">
        <v>434.87</v>
      </c>
      <c r="D14" s="453">
        <v>0</v>
      </c>
      <c r="E14" s="452">
        <v>324008.87</v>
      </c>
      <c r="H14" s="452">
        <v>8853.01</v>
      </c>
      <c r="N14" s="453">
        <v>0</v>
      </c>
    </row>
    <row r="15" spans="1:14">
      <c r="A15" t="s">
        <v>407</v>
      </c>
      <c r="B15">
        <v>2011</v>
      </c>
      <c r="C15">
        <v>1</v>
      </c>
      <c r="D15">
        <v>0</v>
      </c>
      <c r="E15">
        <v>2012</v>
      </c>
      <c r="F15" s="452">
        <v>41978.21</v>
      </c>
      <c r="G15" s="452">
        <v>275184.84000000003</v>
      </c>
      <c r="H15">
        <v>68</v>
      </c>
      <c r="I15" s="452">
        <v>5433.27</v>
      </c>
      <c r="J15" s="470">
        <f>E15-H15</f>
        <v>1944</v>
      </c>
      <c r="K15" s="452">
        <v>268773.62</v>
      </c>
      <c r="L15" s="467">
        <v>227773.36</v>
      </c>
      <c r="M15">
        <v>128</v>
      </c>
      <c r="N15">
        <v>16</v>
      </c>
    </row>
    <row r="16" spans="1:14">
      <c r="B16" s="452">
        <v>233152.93</v>
      </c>
      <c r="C16" s="452">
        <v>53.7</v>
      </c>
      <c r="D16" s="453">
        <v>0</v>
      </c>
      <c r="E16" s="452">
        <v>233206.63</v>
      </c>
      <c r="H16" s="452">
        <v>6411.22</v>
      </c>
      <c r="N16" s="453">
        <v>0</v>
      </c>
    </row>
    <row r="17" spans="1:14">
      <c r="A17" t="s">
        <v>408</v>
      </c>
      <c r="B17">
        <v>2736</v>
      </c>
      <c r="C17">
        <v>2</v>
      </c>
      <c r="D17">
        <v>3</v>
      </c>
      <c r="E17">
        <v>2741</v>
      </c>
      <c r="F17" s="452">
        <v>59374.71</v>
      </c>
      <c r="G17" s="452">
        <v>389501.81</v>
      </c>
      <c r="H17">
        <v>89</v>
      </c>
      <c r="I17" s="452">
        <v>8045.33</v>
      </c>
      <c r="J17" s="470">
        <f>E17-H17</f>
        <v>2652</v>
      </c>
      <c r="K17" s="452">
        <v>380008.51</v>
      </c>
      <c r="L17" s="467">
        <v>322081.77</v>
      </c>
      <c r="M17">
        <v>147</v>
      </c>
      <c r="N17">
        <v>37</v>
      </c>
    </row>
    <row r="18" spans="1:14">
      <c r="B18" s="452">
        <v>329813.58</v>
      </c>
      <c r="C18" s="452">
        <v>40.270000000000003</v>
      </c>
      <c r="D18" s="452">
        <v>273.25</v>
      </c>
      <c r="E18" s="452">
        <v>330127.09999999998</v>
      </c>
      <c r="H18" s="452">
        <v>9493.2999999999993</v>
      </c>
      <c r="N18" s="453">
        <v>0</v>
      </c>
    </row>
    <row r="19" spans="1:14">
      <c r="A19" t="s">
        <v>324</v>
      </c>
      <c r="B19">
        <v>3341</v>
      </c>
      <c r="C19">
        <v>10</v>
      </c>
      <c r="D19">
        <v>0</v>
      </c>
      <c r="E19">
        <v>3351</v>
      </c>
      <c r="F19" s="452">
        <v>83190.2</v>
      </c>
      <c r="G19" s="452">
        <v>545348.01</v>
      </c>
      <c r="H19">
        <v>89</v>
      </c>
      <c r="I19" s="452">
        <v>7711.44</v>
      </c>
      <c r="J19" s="470">
        <f>E19-H19</f>
        <v>3262</v>
      </c>
      <c r="K19" s="452">
        <v>536248.52</v>
      </c>
      <c r="L19" s="467">
        <v>454446.37</v>
      </c>
      <c r="M19">
        <v>288</v>
      </c>
      <c r="N19">
        <v>23</v>
      </c>
    </row>
    <row r="20" spans="1:14">
      <c r="B20" s="452">
        <v>461288.16</v>
      </c>
      <c r="C20" s="452">
        <v>869.65</v>
      </c>
      <c r="D20" s="453">
        <v>0</v>
      </c>
      <c r="E20" s="452">
        <v>462157.81</v>
      </c>
      <c r="H20" s="452">
        <v>9099.49</v>
      </c>
      <c r="N20" s="453">
        <v>0</v>
      </c>
    </row>
    <row r="21" spans="1:14">
      <c r="A21" t="s">
        <v>266</v>
      </c>
      <c r="B21">
        <v>587</v>
      </c>
      <c r="C21">
        <v>1</v>
      </c>
      <c r="D21">
        <v>1</v>
      </c>
      <c r="E21">
        <v>589</v>
      </c>
      <c r="F21" s="452">
        <v>12169.58</v>
      </c>
      <c r="G21" s="452">
        <v>79893.460000000006</v>
      </c>
      <c r="H21">
        <v>11</v>
      </c>
      <c r="I21" s="452">
        <v>1004.26</v>
      </c>
      <c r="J21" s="470">
        <f>E21-H21</f>
        <v>578</v>
      </c>
      <c r="K21" s="452">
        <v>78708.429999999993</v>
      </c>
      <c r="L21" s="467">
        <v>66719.62</v>
      </c>
      <c r="M21">
        <v>33</v>
      </c>
      <c r="N21">
        <v>8</v>
      </c>
    </row>
    <row r="22" spans="1:14">
      <c r="B22" s="452">
        <v>67420.89</v>
      </c>
      <c r="C22" s="452">
        <v>185.99</v>
      </c>
      <c r="D22" s="453">
        <v>117</v>
      </c>
      <c r="E22" s="452">
        <v>67723.88</v>
      </c>
      <c r="H22" s="452">
        <v>1185.03</v>
      </c>
      <c r="N22" s="453">
        <v>0</v>
      </c>
    </row>
    <row r="23" spans="1:14">
      <c r="A23" t="s">
        <v>322</v>
      </c>
      <c r="B23">
        <v>3807</v>
      </c>
      <c r="C23">
        <v>29</v>
      </c>
      <c r="D23">
        <v>2</v>
      </c>
      <c r="E23">
        <v>3838</v>
      </c>
      <c r="F23" s="452">
        <v>93128.45</v>
      </c>
      <c r="G23" s="452">
        <v>610810.30000000005</v>
      </c>
      <c r="H23">
        <v>120</v>
      </c>
      <c r="I23" s="452">
        <v>13211.61</v>
      </c>
      <c r="J23" s="470">
        <f>E23-H23</f>
        <v>3718</v>
      </c>
      <c r="K23" s="452">
        <v>595251.06999999995</v>
      </c>
      <c r="L23" s="467">
        <v>504470.24</v>
      </c>
      <c r="M23">
        <v>379</v>
      </c>
      <c r="N23">
        <v>56</v>
      </c>
    </row>
    <row r="24" spans="1:14">
      <c r="B24" s="452">
        <v>516232.08</v>
      </c>
      <c r="C24" s="452">
        <v>1137.77</v>
      </c>
      <c r="D24" s="453">
        <v>312</v>
      </c>
      <c r="E24" s="452">
        <v>517681.85</v>
      </c>
      <c r="H24" s="452">
        <v>15559.23</v>
      </c>
      <c r="N24" s="453">
        <v>0</v>
      </c>
    </row>
    <row r="25" spans="1:14">
      <c r="A25" t="s">
        <v>310</v>
      </c>
      <c r="B25">
        <v>3439</v>
      </c>
      <c r="C25">
        <v>0</v>
      </c>
      <c r="D25">
        <v>4</v>
      </c>
      <c r="E25">
        <v>3443</v>
      </c>
      <c r="F25" s="452">
        <v>77154.98</v>
      </c>
      <c r="G25" s="452">
        <v>506202.26</v>
      </c>
      <c r="H25">
        <v>146</v>
      </c>
      <c r="I25" s="452">
        <v>13964.28</v>
      </c>
      <c r="J25" s="470">
        <f>E25-H25</f>
        <v>3297</v>
      </c>
      <c r="K25" s="452">
        <v>489724.41</v>
      </c>
      <c r="L25" s="468">
        <v>415083</v>
      </c>
      <c r="M25">
        <v>248</v>
      </c>
      <c r="N25">
        <v>68</v>
      </c>
    </row>
    <row r="26" spans="1:14">
      <c r="B26" s="452">
        <v>428628.18</v>
      </c>
      <c r="C26" s="453">
        <v>0</v>
      </c>
      <c r="D26" s="452">
        <v>419.1</v>
      </c>
      <c r="E26" s="452">
        <v>429047.28</v>
      </c>
      <c r="H26" s="452">
        <v>16477.849999999999</v>
      </c>
      <c r="N26" s="453">
        <v>0</v>
      </c>
    </row>
    <row r="27" spans="1:14">
      <c r="A27" t="s">
        <v>318</v>
      </c>
      <c r="B27">
        <v>3919</v>
      </c>
      <c r="C27">
        <v>35</v>
      </c>
      <c r="D27">
        <v>3</v>
      </c>
      <c r="E27">
        <v>3957</v>
      </c>
      <c r="F27" s="452">
        <v>86922.67</v>
      </c>
      <c r="G27" s="452">
        <v>570199.9</v>
      </c>
      <c r="H27">
        <v>159</v>
      </c>
      <c r="I27" s="452">
        <v>14716.29</v>
      </c>
      <c r="J27" s="470">
        <f>E27-H27</f>
        <v>3798</v>
      </c>
      <c r="K27" s="452">
        <v>552834.68000000005</v>
      </c>
      <c r="L27" s="467">
        <v>468560.94</v>
      </c>
      <c r="M27">
        <v>311</v>
      </c>
      <c r="N27">
        <v>85</v>
      </c>
    </row>
    <row r="28" spans="1:14">
      <c r="B28" s="452">
        <v>481429.66</v>
      </c>
      <c r="C28" s="452">
        <v>1464.67</v>
      </c>
      <c r="D28" s="452">
        <v>382.9</v>
      </c>
      <c r="E28" s="452">
        <v>483277.23</v>
      </c>
      <c r="H28" s="452">
        <v>17365.22</v>
      </c>
      <c r="N28" s="453">
        <v>0</v>
      </c>
    </row>
    <row r="29" spans="1:14">
      <c r="B29">
        <v>30186</v>
      </c>
      <c r="C29">
        <v>105</v>
      </c>
      <c r="D29">
        <v>44</v>
      </c>
      <c r="E29">
        <v>30335</v>
      </c>
      <c r="F29" s="452">
        <v>692424.31</v>
      </c>
      <c r="G29" s="452">
        <v>4544632.38</v>
      </c>
      <c r="H29">
        <v>1020</v>
      </c>
      <c r="I29" s="452">
        <v>95422.46</v>
      </c>
      <c r="J29" s="471">
        <f>E29-H29</f>
        <v>29315</v>
      </c>
      <c r="K29" s="454">
        <v>4432088.18</v>
      </c>
      <c r="L29" s="467">
        <v>3756785.61</v>
      </c>
      <c r="M29">
        <v>2383</v>
      </c>
      <c r="N29">
        <v>483</v>
      </c>
    </row>
    <row r="30" spans="1:14">
      <c r="B30" s="452">
        <v>3841913.18</v>
      </c>
      <c r="C30" s="452">
        <v>4809.2700000000004</v>
      </c>
      <c r="D30" s="452">
        <v>5485.62</v>
      </c>
      <c r="E30" s="452">
        <v>3852208.07</v>
      </c>
      <c r="H30" s="452">
        <v>112544.2</v>
      </c>
    </row>
    <row r="35" spans="1:13">
      <c r="A35" t="s">
        <v>388</v>
      </c>
      <c r="B35" t="s">
        <v>389</v>
      </c>
      <c r="C35" t="s">
        <v>390</v>
      </c>
      <c r="D35" t="s">
        <v>391</v>
      </c>
      <c r="E35" t="s">
        <v>392</v>
      </c>
      <c r="F35" t="s">
        <v>393</v>
      </c>
      <c r="G35" t="s">
        <v>394</v>
      </c>
      <c r="H35" t="s">
        <v>395</v>
      </c>
      <c r="I35" t="s">
        <v>396</v>
      </c>
      <c r="J35" s="470" t="s">
        <v>397</v>
      </c>
      <c r="K35" t="s">
        <v>398</v>
      </c>
      <c r="L35" s="466" t="s">
        <v>399</v>
      </c>
      <c r="M35" t="s">
        <v>400</v>
      </c>
    </row>
    <row r="36" spans="1:13">
      <c r="B36" t="s">
        <v>401</v>
      </c>
      <c r="C36" t="s">
        <v>402</v>
      </c>
      <c r="D36" t="s">
        <v>403</v>
      </c>
      <c r="E36" t="s">
        <v>404</v>
      </c>
      <c r="H36" t="s">
        <v>405</v>
      </c>
      <c r="M36" t="s">
        <v>406</v>
      </c>
    </row>
    <row r="37" spans="1:13">
      <c r="B37">
        <v>32467</v>
      </c>
      <c r="C37">
        <v>17</v>
      </c>
      <c r="D37">
        <v>55</v>
      </c>
      <c r="E37">
        <v>32539</v>
      </c>
      <c r="F37" s="452">
        <v>788744.3</v>
      </c>
      <c r="G37" s="452">
        <v>5181331.3</v>
      </c>
      <c r="H37">
        <v>1259</v>
      </c>
      <c r="I37" s="452">
        <v>117152.59</v>
      </c>
      <c r="J37" s="470">
        <v>5043138.1900000004</v>
      </c>
      <c r="K37" s="452">
        <v>4275434.41</v>
      </c>
      <c r="L37" s="466">
        <v>2458</v>
      </c>
      <c r="M37">
        <v>558</v>
      </c>
    </row>
    <row r="38" spans="1:13">
      <c r="B38" s="452">
        <v>4379567.8</v>
      </c>
      <c r="C38" s="452">
        <v>2274.3000000000002</v>
      </c>
      <c r="D38" s="452">
        <v>10744.9</v>
      </c>
      <c r="E38" s="453">
        <v>4392587</v>
      </c>
      <c r="H38" s="452">
        <v>138193.10999999999</v>
      </c>
    </row>
    <row r="40" spans="1:13">
      <c r="A40" s="455" t="s">
        <v>449</v>
      </c>
    </row>
    <row r="41" spans="1:13">
      <c r="A41" t="s">
        <v>388</v>
      </c>
      <c r="B41" t="s">
        <v>389</v>
      </c>
      <c r="C41" t="s">
        <v>390</v>
      </c>
      <c r="D41" t="s">
        <v>391</v>
      </c>
      <c r="E41" t="s">
        <v>392</v>
      </c>
      <c r="F41" t="s">
        <v>393</v>
      </c>
      <c r="G41" t="s">
        <v>394</v>
      </c>
      <c r="H41" t="s">
        <v>395</v>
      </c>
      <c r="I41" t="s">
        <v>396</v>
      </c>
      <c r="J41" s="470" t="s">
        <v>397</v>
      </c>
      <c r="K41" t="s">
        <v>398</v>
      </c>
      <c r="L41" s="466" t="s">
        <v>399</v>
      </c>
      <c r="M41" t="s">
        <v>400</v>
      </c>
    </row>
    <row r="42" spans="1:13">
      <c r="B42" t="s">
        <v>401</v>
      </c>
      <c r="C42" t="s">
        <v>402</v>
      </c>
      <c r="D42" t="s">
        <v>403</v>
      </c>
      <c r="E42" t="s">
        <v>404</v>
      </c>
      <c r="H42" t="s">
        <v>405</v>
      </c>
      <c r="M42" t="s">
        <v>406</v>
      </c>
    </row>
    <row r="43" spans="1:13">
      <c r="B43">
        <v>33020</v>
      </c>
      <c r="C43">
        <v>108</v>
      </c>
      <c r="D43">
        <v>67</v>
      </c>
      <c r="E43">
        <v>33195</v>
      </c>
      <c r="F43" s="452">
        <v>783075.83999999997</v>
      </c>
      <c r="G43" s="452">
        <v>5144235.62</v>
      </c>
      <c r="H43">
        <v>1240</v>
      </c>
      <c r="I43" s="452">
        <v>118566.67</v>
      </c>
      <c r="J43" s="470">
        <v>5004368.3</v>
      </c>
      <c r="K43" s="452">
        <v>4242593.1100000003</v>
      </c>
      <c r="L43" s="466">
        <v>2661</v>
      </c>
      <c r="M43">
        <v>581</v>
      </c>
    </row>
    <row r="44" spans="1:13">
      <c r="B44" s="452">
        <v>4340250.37</v>
      </c>
      <c r="C44" s="452">
        <v>10087.709999999999</v>
      </c>
      <c r="D44" s="452">
        <v>10821.7</v>
      </c>
      <c r="E44" s="452">
        <v>4361159.78</v>
      </c>
      <c r="H44" s="452">
        <v>139867.32999999999</v>
      </c>
    </row>
    <row r="46" spans="1:13">
      <c r="A46" s="455" t="s">
        <v>450</v>
      </c>
    </row>
    <row r="47" spans="1:13">
      <c r="A47" t="s">
        <v>388</v>
      </c>
      <c r="B47" t="s">
        <v>389</v>
      </c>
      <c r="C47" t="s">
        <v>390</v>
      </c>
      <c r="D47" t="s">
        <v>391</v>
      </c>
      <c r="E47" t="s">
        <v>392</v>
      </c>
      <c r="F47" t="s">
        <v>393</v>
      </c>
      <c r="G47" t="s">
        <v>394</v>
      </c>
      <c r="H47" t="s">
        <v>395</v>
      </c>
      <c r="I47" t="s">
        <v>396</v>
      </c>
      <c r="J47" s="470" t="s">
        <v>397</v>
      </c>
      <c r="K47" t="s">
        <v>398</v>
      </c>
      <c r="L47" s="466" t="s">
        <v>399</v>
      </c>
      <c r="M47" t="s">
        <v>400</v>
      </c>
    </row>
    <row r="48" spans="1:13">
      <c r="B48" t="s">
        <v>401</v>
      </c>
      <c r="C48" t="s">
        <v>402</v>
      </c>
      <c r="D48" t="s">
        <v>403</v>
      </c>
      <c r="E48" t="s">
        <v>404</v>
      </c>
      <c r="H48" t="s">
        <v>405</v>
      </c>
      <c r="M48" t="s">
        <v>406</v>
      </c>
    </row>
    <row r="49" spans="1:13">
      <c r="B49">
        <v>30185</v>
      </c>
      <c r="C49">
        <v>105</v>
      </c>
      <c r="D49">
        <v>44</v>
      </c>
      <c r="E49">
        <v>30334</v>
      </c>
      <c r="F49" s="452">
        <v>692407.93</v>
      </c>
      <c r="G49" s="453">
        <v>4544525</v>
      </c>
      <c r="H49">
        <v>1020</v>
      </c>
      <c r="I49" s="452">
        <v>95422.46</v>
      </c>
      <c r="J49" s="470">
        <v>4431980.8</v>
      </c>
      <c r="K49" s="452">
        <v>3756694.61</v>
      </c>
      <c r="L49" s="466">
        <v>2383</v>
      </c>
      <c r="M49">
        <v>483</v>
      </c>
    </row>
    <row r="50" spans="1:13">
      <c r="B50" s="452">
        <v>3841822.18</v>
      </c>
      <c r="C50" s="452">
        <v>4809.2700000000004</v>
      </c>
      <c r="D50" s="452">
        <v>5485.62</v>
      </c>
      <c r="E50" s="452">
        <v>3852117.07</v>
      </c>
      <c r="H50" s="452">
        <v>112544.2</v>
      </c>
    </row>
    <row r="52" spans="1:13">
      <c r="A52" s="455" t="s">
        <v>451</v>
      </c>
    </row>
    <row r="53" spans="1:13">
      <c r="A53" t="s">
        <v>388</v>
      </c>
      <c r="B53" t="s">
        <v>389</v>
      </c>
      <c r="C53" t="s">
        <v>390</v>
      </c>
      <c r="D53" t="s">
        <v>391</v>
      </c>
      <c r="E53" t="s">
        <v>392</v>
      </c>
      <c r="F53" t="s">
        <v>393</v>
      </c>
      <c r="G53" t="s">
        <v>394</v>
      </c>
      <c r="H53" t="s">
        <v>395</v>
      </c>
      <c r="I53" t="s">
        <v>396</v>
      </c>
      <c r="J53" s="470" t="s">
        <v>397</v>
      </c>
      <c r="K53" t="s">
        <v>398</v>
      </c>
      <c r="L53" s="466" t="s">
        <v>399</v>
      </c>
      <c r="M53" t="s">
        <v>400</v>
      </c>
    </row>
    <row r="54" spans="1:13">
      <c r="B54" t="s">
        <v>401</v>
      </c>
      <c r="C54" t="s">
        <v>402</v>
      </c>
      <c r="D54" t="s">
        <v>403</v>
      </c>
      <c r="E54" t="s">
        <v>404</v>
      </c>
      <c r="H54" t="s">
        <v>405</v>
      </c>
      <c r="M54" t="s">
        <v>406</v>
      </c>
    </row>
    <row r="55" spans="1:13">
      <c r="B55">
        <v>39695</v>
      </c>
      <c r="C55">
        <v>19</v>
      </c>
      <c r="D55">
        <v>95</v>
      </c>
      <c r="E55">
        <v>39809</v>
      </c>
      <c r="F55" s="452">
        <v>887852.17</v>
      </c>
      <c r="G55" s="452">
        <v>5836775.0899999999</v>
      </c>
      <c r="H55">
        <v>1419</v>
      </c>
      <c r="I55" s="452">
        <v>147179.79</v>
      </c>
      <c r="J55" s="470">
        <v>5663103.6299999999</v>
      </c>
      <c r="K55" s="452">
        <v>4801743.13</v>
      </c>
      <c r="L55" s="466">
        <v>2896</v>
      </c>
      <c r="M55">
        <v>625</v>
      </c>
    </row>
    <row r="56" spans="1:13">
      <c r="B56" s="452">
        <v>4930915.9800000004</v>
      </c>
      <c r="C56" s="452">
        <v>1501.14</v>
      </c>
      <c r="D56" s="452">
        <v>16505.8</v>
      </c>
      <c r="E56" s="452">
        <v>4948922.92</v>
      </c>
      <c r="H56" s="452">
        <v>173671.46</v>
      </c>
    </row>
    <row r="59" spans="1:13">
      <c r="A59" t="s">
        <v>388</v>
      </c>
      <c r="B59" t="s">
        <v>389</v>
      </c>
      <c r="C59" t="s">
        <v>390</v>
      </c>
      <c r="D59" t="s">
        <v>391</v>
      </c>
      <c r="E59" t="s">
        <v>392</v>
      </c>
      <c r="F59" t="s">
        <v>393</v>
      </c>
      <c r="G59" t="s">
        <v>394</v>
      </c>
      <c r="H59" t="s">
        <v>395</v>
      </c>
      <c r="I59" t="s">
        <v>396</v>
      </c>
      <c r="J59" s="470" t="s">
        <v>397</v>
      </c>
      <c r="K59" t="s">
        <v>398</v>
      </c>
      <c r="L59" s="466" t="s">
        <v>399</v>
      </c>
      <c r="M59" t="s">
        <v>400</v>
      </c>
    </row>
    <row r="60" spans="1:13">
      <c r="B60" t="s">
        <v>401</v>
      </c>
      <c r="C60" t="s">
        <v>402</v>
      </c>
      <c r="D60" t="s">
        <v>403</v>
      </c>
      <c r="E60" t="s">
        <v>404</v>
      </c>
      <c r="H60" t="s">
        <v>405</v>
      </c>
      <c r="M60" t="s">
        <v>406</v>
      </c>
    </row>
    <row r="61" spans="1:13">
      <c r="B61">
        <v>35514</v>
      </c>
      <c r="C61">
        <v>12</v>
      </c>
      <c r="D61">
        <v>150</v>
      </c>
      <c r="E61">
        <v>35676</v>
      </c>
      <c r="F61" s="452">
        <v>779371.06</v>
      </c>
      <c r="G61" s="452">
        <v>5140831.87</v>
      </c>
      <c r="H61">
        <v>1672</v>
      </c>
      <c r="I61" s="452">
        <v>167026.53</v>
      </c>
      <c r="J61" s="470">
        <v>4943818.34</v>
      </c>
      <c r="K61" s="452">
        <v>4194434.28</v>
      </c>
      <c r="L61" s="466">
        <v>2539</v>
      </c>
      <c r="M61">
        <v>488</v>
      </c>
    </row>
    <row r="62" spans="1:13">
      <c r="B62" s="452">
        <v>4328939.47</v>
      </c>
      <c r="C62" s="452">
        <v>859.79</v>
      </c>
      <c r="D62" s="452">
        <v>31661.55</v>
      </c>
      <c r="E62" s="452">
        <v>4361460.8099999996</v>
      </c>
      <c r="H62" s="452">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388</v>
      </c>
      <c r="B2" t="s">
        <v>389</v>
      </c>
      <c r="C2" t="s">
        <v>390</v>
      </c>
      <c r="D2" t="s">
        <v>391</v>
      </c>
      <c r="E2" t="s">
        <v>392</v>
      </c>
      <c r="F2" t="s">
        <v>393</v>
      </c>
      <c r="G2" t="s">
        <v>394</v>
      </c>
      <c r="H2" t="s">
        <v>395</v>
      </c>
      <c r="I2" t="s">
        <v>396</v>
      </c>
      <c r="J2" t="s">
        <v>416</v>
      </c>
      <c r="K2" t="s">
        <v>397</v>
      </c>
      <c r="L2" t="s">
        <v>398</v>
      </c>
      <c r="M2" t="s">
        <v>399</v>
      </c>
      <c r="N2" t="s">
        <v>400</v>
      </c>
    </row>
    <row r="3" spans="1:14">
      <c r="B3" t="s">
        <v>401</v>
      </c>
      <c r="C3" t="s">
        <v>402</v>
      </c>
      <c r="D3" t="s">
        <v>403</v>
      </c>
      <c r="E3" t="s">
        <v>404</v>
      </c>
      <c r="H3" t="s">
        <v>405</v>
      </c>
      <c r="N3" t="s">
        <v>406</v>
      </c>
    </row>
    <row r="4" spans="1:14">
      <c r="A4" t="s">
        <v>42</v>
      </c>
      <c r="B4">
        <v>2930</v>
      </c>
      <c r="C4">
        <v>0</v>
      </c>
      <c r="D4">
        <v>18</v>
      </c>
      <c r="E4">
        <v>2948</v>
      </c>
      <c r="F4" s="452">
        <v>64518.66</v>
      </c>
      <c r="G4" s="452">
        <v>425211.67</v>
      </c>
      <c r="H4">
        <v>110</v>
      </c>
      <c r="I4" s="452">
        <v>10293.290000000001</v>
      </c>
      <c r="J4" s="452">
        <f>E4-H4</f>
        <v>2838</v>
      </c>
      <c r="K4" s="452">
        <v>413065.6</v>
      </c>
      <c r="L4" s="452">
        <v>350399.72</v>
      </c>
      <c r="M4">
        <v>207</v>
      </c>
      <c r="N4">
        <v>39</v>
      </c>
    </row>
    <row r="5" spans="1:14">
      <c r="B5" s="452">
        <v>358429.21</v>
      </c>
      <c r="C5" s="453">
        <v>0</v>
      </c>
      <c r="D5" s="452">
        <v>2263.8000000000002</v>
      </c>
      <c r="E5" s="452">
        <v>360693.01</v>
      </c>
      <c r="H5" s="452">
        <v>12146.07</v>
      </c>
      <c r="N5" s="453">
        <v>0</v>
      </c>
    </row>
    <row r="6" spans="1:14">
      <c r="A6" t="s">
        <v>409</v>
      </c>
      <c r="B6">
        <v>5169</v>
      </c>
      <c r="C6">
        <v>0</v>
      </c>
      <c r="D6">
        <v>38</v>
      </c>
      <c r="E6">
        <v>5207</v>
      </c>
      <c r="F6" s="452">
        <v>112754.56</v>
      </c>
      <c r="G6" s="452">
        <v>747579.23</v>
      </c>
      <c r="H6">
        <v>184</v>
      </c>
      <c r="I6" s="452">
        <v>20325.740000000002</v>
      </c>
      <c r="J6" s="452">
        <f>E6-H6</f>
        <v>5023</v>
      </c>
      <c r="K6" s="452">
        <v>723594.87</v>
      </c>
      <c r="L6" s="452">
        <v>614498.93000000005</v>
      </c>
      <c r="M6">
        <v>343</v>
      </c>
      <c r="N6">
        <v>99</v>
      </c>
    </row>
    <row r="7" spans="1:14">
      <c r="B7" s="452">
        <v>626401.47</v>
      </c>
      <c r="C7" s="453">
        <v>0</v>
      </c>
      <c r="D7" s="452">
        <v>8423.2000000000007</v>
      </c>
      <c r="E7" s="452">
        <v>634824.67000000004</v>
      </c>
      <c r="H7" s="452">
        <v>23984.36</v>
      </c>
      <c r="N7" s="453">
        <v>0</v>
      </c>
    </row>
    <row r="8" spans="1:14">
      <c r="A8" t="s">
        <v>265</v>
      </c>
      <c r="B8">
        <v>3063</v>
      </c>
      <c r="C8">
        <v>0</v>
      </c>
      <c r="D8">
        <v>6</v>
      </c>
      <c r="E8">
        <v>3069</v>
      </c>
      <c r="F8" s="452">
        <v>69592.460000000006</v>
      </c>
      <c r="G8" s="452">
        <v>457105.36</v>
      </c>
      <c r="H8">
        <v>112</v>
      </c>
      <c r="I8" s="452">
        <v>9407.69</v>
      </c>
      <c r="J8" s="452">
        <f>E8-H8</f>
        <v>2957</v>
      </c>
      <c r="K8" s="452">
        <v>446004.46</v>
      </c>
      <c r="L8" s="452">
        <v>378105.21</v>
      </c>
      <c r="M8">
        <v>335</v>
      </c>
      <c r="N8">
        <v>71</v>
      </c>
    </row>
    <row r="9" spans="1:14">
      <c r="B9" s="452">
        <v>386619.35</v>
      </c>
      <c r="C9" s="453">
        <v>0</v>
      </c>
      <c r="D9" s="452">
        <v>893.55</v>
      </c>
      <c r="E9" s="452">
        <v>387512.9</v>
      </c>
      <c r="H9" s="452">
        <v>11100.9</v>
      </c>
      <c r="N9" s="453">
        <v>0</v>
      </c>
    </row>
    <row r="10" spans="1:14">
      <c r="A10" t="s">
        <v>411</v>
      </c>
      <c r="B10">
        <v>0</v>
      </c>
      <c r="C10">
        <v>0</v>
      </c>
      <c r="D10">
        <v>0</v>
      </c>
      <c r="E10">
        <v>0</v>
      </c>
      <c r="F10" s="453">
        <v>0</v>
      </c>
      <c r="G10" s="453">
        <v>0</v>
      </c>
      <c r="H10">
        <v>0</v>
      </c>
      <c r="I10" s="453">
        <v>0</v>
      </c>
      <c r="J10" s="453"/>
      <c r="K10" s="453">
        <v>0</v>
      </c>
      <c r="L10" s="453">
        <v>0</v>
      </c>
      <c r="M10">
        <v>0</v>
      </c>
      <c r="N10">
        <v>0</v>
      </c>
    </row>
    <row r="11" spans="1:14">
      <c r="B11" s="453">
        <v>0</v>
      </c>
      <c r="C11" s="453">
        <v>0</v>
      </c>
      <c r="D11" s="453">
        <v>0</v>
      </c>
      <c r="E11" s="453">
        <v>0</v>
      </c>
      <c r="H11" s="453">
        <v>0</v>
      </c>
      <c r="N11" s="453">
        <v>0</v>
      </c>
    </row>
    <row r="12" spans="1:14">
      <c r="A12" t="s">
        <v>410</v>
      </c>
      <c r="B12">
        <v>3173</v>
      </c>
      <c r="C12">
        <v>0</v>
      </c>
      <c r="D12">
        <v>2</v>
      </c>
      <c r="E12">
        <v>3175</v>
      </c>
      <c r="F12" s="452">
        <v>71375.42</v>
      </c>
      <c r="G12" s="452">
        <v>468856.86</v>
      </c>
      <c r="H12">
        <v>102</v>
      </c>
      <c r="I12" s="452">
        <v>9715.9699999999993</v>
      </c>
      <c r="J12" s="452">
        <f>E12-H12</f>
        <v>3073</v>
      </c>
      <c r="K12" s="452">
        <v>457392.02</v>
      </c>
      <c r="L12" s="452">
        <v>387765.47</v>
      </c>
      <c r="M12">
        <v>279</v>
      </c>
      <c r="N12">
        <v>55</v>
      </c>
    </row>
    <row r="13" spans="1:14">
      <c r="B13" s="452">
        <v>396522.94</v>
      </c>
      <c r="C13" s="453">
        <v>0</v>
      </c>
      <c r="D13" s="452">
        <v>958.5</v>
      </c>
      <c r="E13" s="452">
        <v>397481.44</v>
      </c>
      <c r="H13" s="452">
        <v>11464.84</v>
      </c>
      <c r="N13" s="453">
        <v>0</v>
      </c>
    </row>
    <row r="14" spans="1:14">
      <c r="A14" t="s">
        <v>407</v>
      </c>
      <c r="B14">
        <v>3089</v>
      </c>
      <c r="C14">
        <v>0</v>
      </c>
      <c r="D14">
        <v>5</v>
      </c>
      <c r="E14">
        <v>3094</v>
      </c>
      <c r="F14" s="452">
        <v>66655.48</v>
      </c>
      <c r="G14" s="452">
        <v>437661.07</v>
      </c>
      <c r="H14">
        <v>85</v>
      </c>
      <c r="I14" s="452">
        <v>8795.19</v>
      </c>
      <c r="J14" s="452">
        <f>E14-H14</f>
        <v>3009</v>
      </c>
      <c r="K14" s="452">
        <v>427282.79</v>
      </c>
      <c r="L14" s="452">
        <v>362210.4</v>
      </c>
      <c r="M14">
        <v>169</v>
      </c>
      <c r="N14">
        <v>26</v>
      </c>
    </row>
    <row r="15" spans="1:14">
      <c r="B15" s="452">
        <v>370299.79</v>
      </c>
      <c r="C15" s="453">
        <v>0</v>
      </c>
      <c r="D15" s="452">
        <v>705.8</v>
      </c>
      <c r="E15" s="452">
        <v>371005.59</v>
      </c>
      <c r="H15" s="452">
        <v>10378.280000000001</v>
      </c>
      <c r="N15" s="453">
        <v>0</v>
      </c>
    </row>
    <row r="16" spans="1:14">
      <c r="A16" t="s">
        <v>408</v>
      </c>
      <c r="B16">
        <v>4012</v>
      </c>
      <c r="C16">
        <v>2</v>
      </c>
      <c r="D16">
        <v>16</v>
      </c>
      <c r="E16">
        <v>4030</v>
      </c>
      <c r="F16" s="452">
        <v>88089.32</v>
      </c>
      <c r="G16" s="452">
        <v>579211.31999999995</v>
      </c>
      <c r="H16">
        <v>141</v>
      </c>
      <c r="I16" s="452">
        <v>13588.77</v>
      </c>
      <c r="J16" s="452">
        <f>E16-H16</f>
        <v>3889</v>
      </c>
      <c r="K16" s="452">
        <v>563177.02</v>
      </c>
      <c r="L16" s="452">
        <v>477533.24</v>
      </c>
      <c r="M16">
        <v>191</v>
      </c>
      <c r="N16">
        <v>52</v>
      </c>
    </row>
    <row r="17" spans="1:14">
      <c r="B17" s="452">
        <v>489193.62</v>
      </c>
      <c r="C17" s="452">
        <v>182.88</v>
      </c>
      <c r="D17" s="452">
        <v>1745.5</v>
      </c>
      <c r="E17" s="453">
        <v>491122</v>
      </c>
      <c r="H17" s="452">
        <v>16034.3</v>
      </c>
      <c r="N17" s="453">
        <v>0</v>
      </c>
    </row>
    <row r="18" spans="1:14">
      <c r="A18" t="s">
        <v>324</v>
      </c>
      <c r="B18">
        <v>3599</v>
      </c>
      <c r="C18">
        <v>0</v>
      </c>
      <c r="D18">
        <v>0</v>
      </c>
      <c r="E18">
        <v>3599</v>
      </c>
      <c r="F18" s="452">
        <v>82084.09</v>
      </c>
      <c r="G18" s="452">
        <v>538097.13</v>
      </c>
      <c r="H18">
        <v>97</v>
      </c>
      <c r="I18" s="452">
        <v>8527.9</v>
      </c>
      <c r="J18" s="452">
        <f>E18-H18</f>
        <v>3502</v>
      </c>
      <c r="K18" s="452">
        <v>528034.22</v>
      </c>
      <c r="L18" s="452">
        <v>447485.14</v>
      </c>
      <c r="M18">
        <v>331</v>
      </c>
      <c r="N18">
        <v>37</v>
      </c>
    </row>
    <row r="19" spans="1:14">
      <c r="B19" s="452">
        <v>456013.04</v>
      </c>
      <c r="C19" s="453">
        <v>0</v>
      </c>
      <c r="D19" s="453">
        <v>0</v>
      </c>
      <c r="E19" s="452">
        <v>456013.04</v>
      </c>
      <c r="H19" s="452">
        <v>10062.91</v>
      </c>
      <c r="N19" s="453">
        <v>0</v>
      </c>
    </row>
    <row r="20" spans="1:14">
      <c r="A20" t="s">
        <v>266</v>
      </c>
      <c r="B20">
        <v>1154</v>
      </c>
      <c r="C20">
        <v>0</v>
      </c>
      <c r="D20">
        <v>1</v>
      </c>
      <c r="E20">
        <v>1155</v>
      </c>
      <c r="F20" s="452">
        <v>26138.31</v>
      </c>
      <c r="G20" s="452">
        <v>171449.92</v>
      </c>
      <c r="H20">
        <v>44</v>
      </c>
      <c r="I20" s="452">
        <v>6714.53</v>
      </c>
      <c r="J20" s="452">
        <f>E20-H20</f>
        <v>1111</v>
      </c>
      <c r="K20" s="452">
        <v>163526.78</v>
      </c>
      <c r="L20" s="452">
        <v>138597.07999999999</v>
      </c>
      <c r="M20">
        <v>68</v>
      </c>
      <c r="N20">
        <v>21</v>
      </c>
    </row>
    <row r="21" spans="1:14">
      <c r="B21" s="452">
        <v>145210.21</v>
      </c>
      <c r="C21" s="453">
        <v>0</v>
      </c>
      <c r="D21" s="452">
        <v>101.4</v>
      </c>
      <c r="E21" s="452">
        <v>145311.60999999999</v>
      </c>
      <c r="H21" s="452">
        <v>7923.14</v>
      </c>
      <c r="N21" s="453">
        <v>0</v>
      </c>
    </row>
    <row r="22" spans="1:14">
      <c r="A22" t="s">
        <v>322</v>
      </c>
      <c r="B22">
        <v>4470</v>
      </c>
      <c r="C22">
        <v>4</v>
      </c>
      <c r="D22">
        <v>1</v>
      </c>
      <c r="E22">
        <v>4475</v>
      </c>
      <c r="F22" s="452">
        <v>105957.36</v>
      </c>
      <c r="G22" s="452">
        <v>694750.53</v>
      </c>
      <c r="H22">
        <v>181</v>
      </c>
      <c r="I22" s="452">
        <v>22813.81</v>
      </c>
      <c r="J22" s="452">
        <f>E22-H22</f>
        <v>4294</v>
      </c>
      <c r="K22" s="452">
        <v>667830.24</v>
      </c>
      <c r="L22" s="452">
        <v>565979.36</v>
      </c>
      <c r="M22">
        <v>271</v>
      </c>
      <c r="N22">
        <v>71</v>
      </c>
    </row>
    <row r="23" spans="1:14">
      <c r="B23" s="452">
        <v>588428.01</v>
      </c>
      <c r="C23" s="452">
        <v>213.96</v>
      </c>
      <c r="D23" s="452">
        <v>151.19999999999999</v>
      </c>
      <c r="E23" s="452">
        <v>588793.17000000004</v>
      </c>
      <c r="H23" s="452">
        <v>26920.29</v>
      </c>
      <c r="N23" s="453">
        <v>0</v>
      </c>
    </row>
    <row r="24" spans="1:14">
      <c r="A24" t="s">
        <v>310</v>
      </c>
      <c r="B24">
        <v>4297</v>
      </c>
      <c r="C24">
        <v>1</v>
      </c>
      <c r="D24">
        <v>7</v>
      </c>
      <c r="E24">
        <v>4305</v>
      </c>
      <c r="F24" s="452">
        <v>96112.06</v>
      </c>
      <c r="G24" s="452">
        <v>631146.87</v>
      </c>
      <c r="H24">
        <v>172</v>
      </c>
      <c r="I24" s="452">
        <v>17832.97</v>
      </c>
      <c r="J24" s="452">
        <f>E24-H24</f>
        <v>4133</v>
      </c>
      <c r="K24" s="452">
        <v>610103.97</v>
      </c>
      <c r="L24" s="452">
        <v>517201.84</v>
      </c>
      <c r="M24">
        <v>329</v>
      </c>
      <c r="N24">
        <v>75</v>
      </c>
    </row>
    <row r="25" spans="1:14">
      <c r="B25" s="452">
        <v>533864.82999999996</v>
      </c>
      <c r="C25" s="452">
        <v>78.73</v>
      </c>
      <c r="D25" s="452">
        <v>1091.25</v>
      </c>
      <c r="E25" s="452">
        <v>535034.81000000006</v>
      </c>
      <c r="H25" s="452">
        <v>21042.9</v>
      </c>
      <c r="N25" s="453">
        <v>0</v>
      </c>
    </row>
    <row r="26" spans="1:14">
      <c r="A26" t="s">
        <v>318</v>
      </c>
      <c r="B26">
        <v>4748</v>
      </c>
      <c r="C26">
        <v>12</v>
      </c>
      <c r="D26">
        <v>1</v>
      </c>
      <c r="E26">
        <v>4761</v>
      </c>
      <c r="F26" s="452">
        <v>104978.29</v>
      </c>
      <c r="G26" s="452">
        <v>688352.57</v>
      </c>
      <c r="H26">
        <v>191</v>
      </c>
      <c r="I26" s="452">
        <v>19163.939999999999</v>
      </c>
      <c r="J26" s="452">
        <f>E26-H26</f>
        <v>4570</v>
      </c>
      <c r="K26" s="452">
        <v>665739.12</v>
      </c>
      <c r="L26" s="452">
        <v>564210.34</v>
      </c>
      <c r="M26">
        <v>364</v>
      </c>
      <c r="N26">
        <v>80</v>
      </c>
    </row>
    <row r="27" spans="1:14">
      <c r="B27" s="452">
        <v>582177.11</v>
      </c>
      <c r="C27" s="452">
        <v>1025.57</v>
      </c>
      <c r="D27" s="452">
        <v>171.6</v>
      </c>
      <c r="E27" s="452">
        <v>583374.28</v>
      </c>
      <c r="H27" s="452">
        <v>22613.45</v>
      </c>
      <c r="N27" s="453">
        <v>0</v>
      </c>
    </row>
    <row r="28" spans="1:14">
      <c r="B28">
        <v>39704</v>
      </c>
      <c r="C28">
        <v>19</v>
      </c>
      <c r="D28">
        <v>95</v>
      </c>
      <c r="E28">
        <v>39818</v>
      </c>
      <c r="F28" s="452">
        <v>888256.01</v>
      </c>
      <c r="G28" s="452">
        <v>5839422.5300000003</v>
      </c>
      <c r="H28">
        <v>1419</v>
      </c>
      <c r="I28" s="452">
        <v>147179.79</v>
      </c>
      <c r="J28" s="454">
        <f>SUM(J4:J26)</f>
        <v>38399</v>
      </c>
      <c r="K28" s="454">
        <v>5665751.0700000003</v>
      </c>
      <c r="L28" s="452">
        <v>4803986.7300000004</v>
      </c>
      <c r="M28">
        <v>2887</v>
      </c>
      <c r="N28">
        <v>626</v>
      </c>
    </row>
    <row r="29" spans="1:14">
      <c r="B29" s="452">
        <v>4933159.58</v>
      </c>
      <c r="C29" s="452">
        <v>1501.14</v>
      </c>
      <c r="D29" s="452">
        <v>16505.8</v>
      </c>
      <c r="E29" s="452">
        <v>4951166.5199999996</v>
      </c>
      <c r="H29" s="452">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79" customWidth="1"/>
    <col min="11" max="11" width="13.42578125" customWidth="1"/>
    <col min="12" max="12" width="20.5703125" bestFit="1" customWidth="1"/>
  </cols>
  <sheetData>
    <row r="2" spans="1:14">
      <c r="A2" t="s">
        <v>388</v>
      </c>
      <c r="B2" t="s">
        <v>389</v>
      </c>
      <c r="C2" t="s">
        <v>390</v>
      </c>
      <c r="D2" t="s">
        <v>391</v>
      </c>
      <c r="E2" s="478" t="s">
        <v>392</v>
      </c>
      <c r="F2" t="s">
        <v>393</v>
      </c>
      <c r="G2" t="s">
        <v>394</v>
      </c>
      <c r="H2" s="478" t="s">
        <v>395</v>
      </c>
      <c r="I2" t="s">
        <v>396</v>
      </c>
      <c r="J2" s="479" t="s">
        <v>170</v>
      </c>
      <c r="K2" t="s">
        <v>397</v>
      </c>
      <c r="L2" t="s">
        <v>398</v>
      </c>
      <c r="M2" t="s">
        <v>399</v>
      </c>
      <c r="N2" t="s">
        <v>400</v>
      </c>
    </row>
    <row r="3" spans="1:14">
      <c r="B3" t="s">
        <v>401</v>
      </c>
      <c r="C3" t="s">
        <v>402</v>
      </c>
      <c r="D3" t="s">
        <v>403</v>
      </c>
      <c r="E3" s="478" t="s">
        <v>404</v>
      </c>
      <c r="F3" s="466"/>
      <c r="G3" s="466"/>
      <c r="H3" s="478" t="s">
        <v>405</v>
      </c>
      <c r="N3" t="s">
        <v>406</v>
      </c>
    </row>
    <row r="4" spans="1:14">
      <c r="A4" t="s">
        <v>42</v>
      </c>
      <c r="B4">
        <v>2744</v>
      </c>
      <c r="C4">
        <v>0</v>
      </c>
      <c r="D4">
        <v>8</v>
      </c>
      <c r="E4">
        <v>2752</v>
      </c>
      <c r="F4" s="452">
        <v>60471.3</v>
      </c>
      <c r="G4" s="452">
        <v>397586.84</v>
      </c>
      <c r="H4">
        <v>95</v>
      </c>
      <c r="I4" s="452">
        <v>8642.56</v>
      </c>
      <c r="J4" s="479">
        <f>E4-H4</f>
        <v>2657</v>
      </c>
      <c r="K4" s="452">
        <v>387409.76</v>
      </c>
      <c r="L4" s="452">
        <v>328472.98</v>
      </c>
      <c r="M4">
        <v>215</v>
      </c>
      <c r="N4">
        <v>41</v>
      </c>
    </row>
    <row r="5" spans="1:14">
      <c r="B5" s="452">
        <v>335944.34</v>
      </c>
      <c r="C5" s="453">
        <v>0</v>
      </c>
      <c r="D5" s="452">
        <v>1171.2</v>
      </c>
      <c r="E5" s="452">
        <v>337115.54</v>
      </c>
      <c r="H5" s="452">
        <v>10177.08</v>
      </c>
      <c r="N5" s="453">
        <v>0</v>
      </c>
    </row>
    <row r="6" spans="1:14">
      <c r="A6" t="s">
        <v>409</v>
      </c>
      <c r="B6">
        <v>3939</v>
      </c>
      <c r="C6">
        <v>3</v>
      </c>
      <c r="D6">
        <v>115</v>
      </c>
      <c r="E6">
        <v>4057</v>
      </c>
      <c r="F6" s="452">
        <v>85297.81</v>
      </c>
      <c r="G6" s="452">
        <v>585709.80000000005</v>
      </c>
      <c r="H6">
        <v>251</v>
      </c>
      <c r="I6" s="452">
        <v>26212.09</v>
      </c>
      <c r="J6" s="479">
        <f>E6-H6</f>
        <v>3806</v>
      </c>
      <c r="K6" s="452">
        <v>554786.67000000004</v>
      </c>
      <c r="L6" s="452">
        <v>474199.9</v>
      </c>
      <c r="M6">
        <v>267</v>
      </c>
      <c r="N6">
        <v>65</v>
      </c>
    </row>
    <row r="7" spans="1:14">
      <c r="B7" s="452">
        <v>473529.65</v>
      </c>
      <c r="C7" s="452">
        <v>337.94</v>
      </c>
      <c r="D7" s="452">
        <v>26544.400000000001</v>
      </c>
      <c r="E7" s="452">
        <v>500411.99</v>
      </c>
      <c r="H7" s="452">
        <v>30923.13</v>
      </c>
      <c r="N7" s="453">
        <v>0</v>
      </c>
    </row>
    <row r="8" spans="1:14">
      <c r="A8" t="s">
        <v>265</v>
      </c>
      <c r="B8">
        <v>2753</v>
      </c>
      <c r="C8">
        <v>2</v>
      </c>
      <c r="D8">
        <v>2</v>
      </c>
      <c r="E8">
        <v>2757</v>
      </c>
      <c r="F8" s="452">
        <v>59561.93</v>
      </c>
      <c r="G8" s="452">
        <v>390727.21</v>
      </c>
      <c r="H8">
        <v>108</v>
      </c>
      <c r="I8" s="452">
        <v>9690.67</v>
      </c>
      <c r="J8" s="479">
        <f>E8-H8</f>
        <v>2649</v>
      </c>
      <c r="K8" s="452">
        <v>379292.31</v>
      </c>
      <c r="L8" s="452">
        <v>321474.61</v>
      </c>
      <c r="M8">
        <v>362</v>
      </c>
      <c r="N8">
        <v>48</v>
      </c>
    </row>
    <row r="9" spans="1:14">
      <c r="B9" s="452">
        <v>330774.32</v>
      </c>
      <c r="C9" s="452">
        <v>131.16</v>
      </c>
      <c r="D9" s="452">
        <v>259.8</v>
      </c>
      <c r="E9" s="452">
        <v>331165.28000000003</v>
      </c>
      <c r="H9" s="452">
        <v>11434.9</v>
      </c>
      <c r="N9" s="453">
        <v>0</v>
      </c>
    </row>
    <row r="10" spans="1:14">
      <c r="A10" t="s">
        <v>411</v>
      </c>
      <c r="B10">
        <v>0</v>
      </c>
      <c r="C10">
        <v>0</v>
      </c>
      <c r="D10">
        <v>0</v>
      </c>
      <c r="E10">
        <v>0</v>
      </c>
      <c r="F10" s="453">
        <v>0</v>
      </c>
      <c r="G10" s="453">
        <v>0</v>
      </c>
      <c r="H10">
        <v>0</v>
      </c>
      <c r="I10" s="453">
        <v>0</v>
      </c>
      <c r="K10" s="453">
        <v>0</v>
      </c>
      <c r="L10" s="453">
        <v>0</v>
      </c>
      <c r="M10">
        <v>0</v>
      </c>
      <c r="N10">
        <v>0</v>
      </c>
    </row>
    <row r="11" spans="1:14">
      <c r="B11" s="453">
        <v>0</v>
      </c>
      <c r="C11" s="453">
        <v>0</v>
      </c>
      <c r="D11" s="453">
        <v>0</v>
      </c>
      <c r="E11" s="453">
        <v>0</v>
      </c>
      <c r="H11" s="453">
        <v>0</v>
      </c>
      <c r="N11" s="453">
        <v>0</v>
      </c>
    </row>
    <row r="12" spans="1:14">
      <c r="A12" t="s">
        <v>410</v>
      </c>
      <c r="B12">
        <v>2854</v>
      </c>
      <c r="C12">
        <v>2</v>
      </c>
      <c r="D12">
        <v>6</v>
      </c>
      <c r="E12">
        <v>2862</v>
      </c>
      <c r="F12" s="452">
        <v>65530.12</v>
      </c>
      <c r="G12" s="452">
        <v>430637.3</v>
      </c>
      <c r="H12">
        <v>137</v>
      </c>
      <c r="I12" s="452">
        <v>14302.92</v>
      </c>
      <c r="J12" s="479">
        <f>E12-H12</f>
        <v>2725</v>
      </c>
      <c r="K12" s="452">
        <v>413759.86</v>
      </c>
      <c r="L12" s="452">
        <v>350804.26</v>
      </c>
      <c r="M12">
        <v>170</v>
      </c>
      <c r="N12">
        <v>38</v>
      </c>
    </row>
    <row r="13" spans="1:14">
      <c r="B13" s="452">
        <v>363969.6</v>
      </c>
      <c r="C13" s="452">
        <v>79.53</v>
      </c>
      <c r="D13" s="452">
        <v>1058.05</v>
      </c>
      <c r="E13" s="452">
        <v>365107.18</v>
      </c>
      <c r="H13" s="452">
        <v>16877.439999999999</v>
      </c>
      <c r="N13" s="453">
        <v>0</v>
      </c>
    </row>
    <row r="14" spans="1:14">
      <c r="A14" t="s">
        <v>407</v>
      </c>
      <c r="B14">
        <v>2883</v>
      </c>
      <c r="C14">
        <v>0</v>
      </c>
      <c r="D14">
        <v>2</v>
      </c>
      <c r="E14">
        <v>2885</v>
      </c>
      <c r="F14" s="452">
        <v>61034.63</v>
      </c>
      <c r="G14" s="452">
        <v>400401.05</v>
      </c>
      <c r="H14">
        <v>120</v>
      </c>
      <c r="I14" s="452">
        <v>13162.92</v>
      </c>
      <c r="J14" s="479">
        <f>E14-H14</f>
        <v>2765</v>
      </c>
      <c r="K14" s="452">
        <v>384890.29</v>
      </c>
      <c r="L14" s="452">
        <v>326203.5</v>
      </c>
      <c r="M14">
        <v>153</v>
      </c>
      <c r="N14">
        <v>36</v>
      </c>
    </row>
    <row r="15" spans="1:14">
      <c r="B15" s="452">
        <v>339072.42</v>
      </c>
      <c r="C15" s="453">
        <v>0</v>
      </c>
      <c r="D15" s="453">
        <v>294</v>
      </c>
      <c r="E15" s="452">
        <v>339366.42</v>
      </c>
      <c r="H15" s="452">
        <v>15510.76</v>
      </c>
      <c r="N15" s="453">
        <v>0</v>
      </c>
    </row>
    <row r="16" spans="1:14">
      <c r="A16" t="s">
        <v>408</v>
      </c>
      <c r="B16">
        <v>3664</v>
      </c>
      <c r="C16">
        <v>0</v>
      </c>
      <c r="D16">
        <v>4</v>
      </c>
      <c r="E16">
        <v>3668</v>
      </c>
      <c r="F16" s="452">
        <v>77398.94</v>
      </c>
      <c r="G16" s="452">
        <v>507886.97</v>
      </c>
      <c r="H16">
        <v>195</v>
      </c>
      <c r="I16" s="452">
        <v>18078.53</v>
      </c>
      <c r="J16" s="479">
        <f>E16-H16</f>
        <v>3473</v>
      </c>
      <c r="K16" s="452">
        <v>486555.05</v>
      </c>
      <c r="L16" s="452">
        <v>412409.5</v>
      </c>
      <c r="M16">
        <v>158</v>
      </c>
      <c r="N16">
        <v>34</v>
      </c>
    </row>
    <row r="17" spans="1:14">
      <c r="B17" s="452">
        <v>429986.43</v>
      </c>
      <c r="C17" s="453">
        <v>0</v>
      </c>
      <c r="D17" s="452">
        <v>501.6</v>
      </c>
      <c r="E17" s="452">
        <v>430488.03</v>
      </c>
      <c r="H17" s="452">
        <v>21331.919999999998</v>
      </c>
      <c r="N17" s="453">
        <v>0</v>
      </c>
    </row>
    <row r="18" spans="1:14">
      <c r="A18" t="s">
        <v>324</v>
      </c>
      <c r="B18">
        <v>3348</v>
      </c>
      <c r="C18">
        <v>0</v>
      </c>
      <c r="D18">
        <v>1</v>
      </c>
      <c r="E18">
        <v>3349</v>
      </c>
      <c r="F18" s="452">
        <v>74206.17</v>
      </c>
      <c r="G18" s="452">
        <v>486633.25</v>
      </c>
      <c r="H18">
        <v>129</v>
      </c>
      <c r="I18" s="452">
        <v>12927.83</v>
      </c>
      <c r="J18" s="479">
        <f>E18-H18</f>
        <v>3220</v>
      </c>
      <c r="K18" s="452">
        <v>471378.42</v>
      </c>
      <c r="L18" s="452">
        <v>399499.25</v>
      </c>
      <c r="M18">
        <v>292</v>
      </c>
      <c r="N18">
        <v>27</v>
      </c>
    </row>
    <row r="19" spans="1:14">
      <c r="B19" s="452">
        <v>412248.58</v>
      </c>
      <c r="C19" s="453">
        <v>0</v>
      </c>
      <c r="D19" s="452">
        <v>178.5</v>
      </c>
      <c r="E19" s="452">
        <v>412427.08</v>
      </c>
      <c r="H19" s="452">
        <v>15254.83</v>
      </c>
      <c r="N19" s="453">
        <v>0</v>
      </c>
    </row>
    <row r="20" spans="1:14">
      <c r="A20" t="s">
        <v>266</v>
      </c>
      <c r="B20">
        <v>1395</v>
      </c>
      <c r="C20">
        <v>0</v>
      </c>
      <c r="D20">
        <v>0</v>
      </c>
      <c r="E20">
        <v>1395</v>
      </c>
      <c r="F20" s="452">
        <v>31845.19</v>
      </c>
      <c r="G20" s="452">
        <v>208759.41</v>
      </c>
      <c r="H20">
        <v>58</v>
      </c>
      <c r="I20" s="452">
        <v>5906.94</v>
      </c>
      <c r="J20" s="479">
        <f>E20-H20</f>
        <v>1337</v>
      </c>
      <c r="K20" s="452">
        <v>201789.22</v>
      </c>
      <c r="L20" s="452">
        <v>171007.28</v>
      </c>
      <c r="M20">
        <v>105</v>
      </c>
      <c r="N20">
        <v>26</v>
      </c>
    </row>
    <row r="21" spans="1:14">
      <c r="B21" s="452">
        <v>176914.22</v>
      </c>
      <c r="C21" s="453">
        <v>0</v>
      </c>
      <c r="D21" s="453">
        <v>0</v>
      </c>
      <c r="E21" s="452">
        <v>176914.22</v>
      </c>
      <c r="H21" s="452">
        <v>6970.19</v>
      </c>
      <c r="N21" s="453">
        <v>0</v>
      </c>
    </row>
    <row r="22" spans="1:14">
      <c r="A22" t="s">
        <v>322</v>
      </c>
      <c r="B22">
        <v>4104</v>
      </c>
      <c r="C22">
        <v>1</v>
      </c>
      <c r="D22">
        <v>4</v>
      </c>
      <c r="E22">
        <v>4109</v>
      </c>
      <c r="F22" s="452">
        <v>93636.66</v>
      </c>
      <c r="G22" s="452">
        <v>614338.93999999994</v>
      </c>
      <c r="H22">
        <v>207</v>
      </c>
      <c r="I22" s="452">
        <v>21331.95</v>
      </c>
      <c r="J22" s="479">
        <f>E22-H22</f>
        <v>3902</v>
      </c>
      <c r="K22" s="452">
        <v>589167.24</v>
      </c>
      <c r="L22" s="452">
        <v>499370.33</v>
      </c>
      <c r="M22">
        <v>260</v>
      </c>
      <c r="N22">
        <v>55</v>
      </c>
    </row>
    <row r="23" spans="1:14">
      <c r="B23" s="452">
        <v>520084.99</v>
      </c>
      <c r="C23" s="452">
        <v>124.99</v>
      </c>
      <c r="D23" s="452">
        <v>492.3</v>
      </c>
      <c r="E23" s="452">
        <v>520702.28</v>
      </c>
      <c r="H23" s="452">
        <v>25171.7</v>
      </c>
      <c r="N23" s="453">
        <v>0</v>
      </c>
    </row>
    <row r="24" spans="1:14">
      <c r="A24" t="s">
        <v>310</v>
      </c>
      <c r="B24">
        <v>4019</v>
      </c>
      <c r="C24">
        <v>0</v>
      </c>
      <c r="D24">
        <v>6</v>
      </c>
      <c r="E24">
        <v>4025</v>
      </c>
      <c r="F24" s="452">
        <v>85790.68</v>
      </c>
      <c r="G24" s="452">
        <v>563314.63</v>
      </c>
      <c r="H24">
        <v>201</v>
      </c>
      <c r="I24" s="452">
        <v>20906.13</v>
      </c>
      <c r="J24" s="479">
        <f>E24-H24</f>
        <v>3824</v>
      </c>
      <c r="K24" s="452">
        <v>538645.4</v>
      </c>
      <c r="L24" s="452">
        <v>456617.82</v>
      </c>
      <c r="M24">
        <v>267</v>
      </c>
      <c r="N24">
        <v>67</v>
      </c>
    </row>
    <row r="25" spans="1:14">
      <c r="B25" s="452">
        <v>476604.05</v>
      </c>
      <c r="C25" s="453">
        <v>0</v>
      </c>
      <c r="D25" s="452">
        <v>919.9</v>
      </c>
      <c r="E25" s="452">
        <v>477523.95</v>
      </c>
      <c r="H25" s="452">
        <v>24669.23</v>
      </c>
      <c r="N25" s="453">
        <v>0</v>
      </c>
    </row>
    <row r="26" spans="1:14">
      <c r="A26" t="s">
        <v>318</v>
      </c>
      <c r="B26">
        <v>3811</v>
      </c>
      <c r="C26">
        <v>4</v>
      </c>
      <c r="D26">
        <v>2</v>
      </c>
      <c r="E26">
        <v>3817</v>
      </c>
      <c r="F26" s="452">
        <v>84597.63</v>
      </c>
      <c r="G26" s="452">
        <v>554836.47</v>
      </c>
      <c r="H26">
        <v>171</v>
      </c>
      <c r="I26" s="452">
        <v>15863.98</v>
      </c>
      <c r="J26" s="479">
        <f>E26-H26</f>
        <v>3646</v>
      </c>
      <c r="K26" s="452">
        <v>536144.12</v>
      </c>
      <c r="L26" s="452">
        <v>454374.86</v>
      </c>
      <c r="M26">
        <v>290</v>
      </c>
      <c r="N26">
        <v>51</v>
      </c>
    </row>
    <row r="27" spans="1:14">
      <c r="B27" s="452">
        <v>469810.87</v>
      </c>
      <c r="C27" s="452">
        <v>186.17</v>
      </c>
      <c r="D27" s="452">
        <v>241.8</v>
      </c>
      <c r="E27" s="452">
        <v>470238.84</v>
      </c>
      <c r="H27" s="452">
        <v>18692.349999999999</v>
      </c>
      <c r="J27" s="479">
        <f>SUM(J4:J26)</f>
        <v>34004</v>
      </c>
      <c r="K27" s="452">
        <f>SUM(K4:K26)</f>
        <v>4943818.3400000008</v>
      </c>
      <c r="N27" s="453">
        <v>0</v>
      </c>
    </row>
    <row r="30" spans="1:14">
      <c r="B30">
        <v>35514</v>
      </c>
      <c r="C30">
        <v>12</v>
      </c>
      <c r="D30">
        <v>150</v>
      </c>
      <c r="E30">
        <v>35676</v>
      </c>
      <c r="F30" s="452">
        <v>779371.06</v>
      </c>
      <c r="G30" s="452">
        <v>5140831.87</v>
      </c>
      <c r="H30">
        <v>1672</v>
      </c>
      <c r="I30" s="452">
        <v>167026.53</v>
      </c>
      <c r="J30" s="479">
        <v>4943818.34</v>
      </c>
      <c r="K30" s="452">
        <v>4194434.28</v>
      </c>
      <c r="L30">
        <v>2539</v>
      </c>
      <c r="M30">
        <v>488</v>
      </c>
    </row>
    <row r="31" spans="1:14">
      <c r="B31" s="452">
        <v>4328939.47</v>
      </c>
      <c r="C31" s="452">
        <v>859.79</v>
      </c>
      <c r="D31" s="452">
        <v>31661.55</v>
      </c>
      <c r="E31" s="452">
        <v>4361460.8099999996</v>
      </c>
      <c r="H31" s="452">
        <v>197013.53</v>
      </c>
    </row>
    <row r="32" spans="1:14">
      <c r="J32" s="479">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388</v>
      </c>
      <c r="B2" t="s">
        <v>389</v>
      </c>
      <c r="C2" t="s">
        <v>390</v>
      </c>
      <c r="D2" t="s">
        <v>391</v>
      </c>
      <c r="E2" t="s">
        <v>392</v>
      </c>
      <c r="F2" t="s">
        <v>393</v>
      </c>
      <c r="G2" t="s">
        <v>394</v>
      </c>
      <c r="H2" t="s">
        <v>395</v>
      </c>
      <c r="I2" t="s">
        <v>396</v>
      </c>
      <c r="K2" t="s">
        <v>397</v>
      </c>
      <c r="L2" t="s">
        <v>398</v>
      </c>
      <c r="M2" t="s">
        <v>399</v>
      </c>
      <c r="N2" t="s">
        <v>400</v>
      </c>
    </row>
    <row r="3" spans="1:14">
      <c r="B3" t="s">
        <v>401</v>
      </c>
      <c r="C3" t="s">
        <v>402</v>
      </c>
      <c r="D3" t="s">
        <v>403</v>
      </c>
      <c r="E3" t="s">
        <v>404</v>
      </c>
      <c r="H3" t="s">
        <v>405</v>
      </c>
      <c r="N3" t="s">
        <v>406</v>
      </c>
    </row>
    <row r="4" spans="1:14">
      <c r="A4" t="s">
        <v>42</v>
      </c>
      <c r="B4">
        <v>2744</v>
      </c>
      <c r="C4">
        <v>0</v>
      </c>
      <c r="D4">
        <v>8</v>
      </c>
      <c r="E4">
        <v>2752</v>
      </c>
      <c r="F4" s="452">
        <v>60471.3</v>
      </c>
      <c r="G4" s="452">
        <v>397586.84</v>
      </c>
      <c r="H4">
        <v>95</v>
      </c>
      <c r="I4" s="452">
        <v>8642.56</v>
      </c>
      <c r="J4" s="452"/>
      <c r="K4" s="452">
        <v>387409.76</v>
      </c>
      <c r="L4" s="452">
        <v>328472.98</v>
      </c>
      <c r="M4">
        <v>215</v>
      </c>
      <c r="N4">
        <v>41</v>
      </c>
    </row>
    <row r="5" spans="1:14">
      <c r="B5" s="452">
        <v>335944.34</v>
      </c>
      <c r="C5" s="452">
        <v>0</v>
      </c>
      <c r="D5" s="452">
        <v>1171.2</v>
      </c>
      <c r="E5" s="452">
        <v>337115.54</v>
      </c>
      <c r="H5" s="452">
        <v>10177.08</v>
      </c>
      <c r="N5" s="453">
        <v>0</v>
      </c>
    </row>
    <row r="6" spans="1:14">
      <c r="A6" t="s">
        <v>409</v>
      </c>
      <c r="B6">
        <v>3939</v>
      </c>
      <c r="C6">
        <v>3</v>
      </c>
      <c r="D6">
        <v>115</v>
      </c>
      <c r="E6">
        <v>4057</v>
      </c>
      <c r="F6" s="452">
        <v>85297.81</v>
      </c>
      <c r="G6" s="452">
        <v>585709.80000000005</v>
      </c>
      <c r="H6">
        <v>251</v>
      </c>
      <c r="I6" s="452">
        <v>26212.09</v>
      </c>
      <c r="J6" s="452"/>
      <c r="K6" s="452">
        <v>554786.67000000004</v>
      </c>
      <c r="L6" s="452">
        <v>474199.9</v>
      </c>
      <c r="M6">
        <v>267</v>
      </c>
      <c r="N6">
        <v>65</v>
      </c>
    </row>
    <row r="7" spans="1:14">
      <c r="B7" s="452">
        <v>473529.65</v>
      </c>
      <c r="C7" s="452">
        <v>337.94</v>
      </c>
      <c r="D7" s="452">
        <v>26544.400000000001</v>
      </c>
      <c r="E7" s="452">
        <v>500411.99</v>
      </c>
      <c r="H7" s="452">
        <v>30923.13</v>
      </c>
      <c r="N7" s="453">
        <v>0</v>
      </c>
    </row>
    <row r="8" spans="1:14">
      <c r="A8" t="s">
        <v>265</v>
      </c>
      <c r="B8">
        <v>2753</v>
      </c>
      <c r="C8">
        <v>2</v>
      </c>
      <c r="D8">
        <v>2</v>
      </c>
      <c r="E8">
        <v>2757</v>
      </c>
      <c r="F8" s="452">
        <v>59561.93</v>
      </c>
      <c r="G8" s="452">
        <v>390727.21</v>
      </c>
      <c r="H8">
        <v>108</v>
      </c>
      <c r="I8" s="452">
        <v>9690.67</v>
      </c>
      <c r="J8" s="452"/>
      <c r="K8" s="452">
        <v>379292.31</v>
      </c>
      <c r="L8" s="452">
        <v>321474.61</v>
      </c>
      <c r="M8">
        <v>362</v>
      </c>
      <c r="N8">
        <v>48</v>
      </c>
    </row>
    <row r="9" spans="1:14">
      <c r="B9" s="452">
        <v>330774.32</v>
      </c>
      <c r="C9" s="452">
        <v>131.16</v>
      </c>
      <c r="D9" s="452">
        <v>259.8</v>
      </c>
      <c r="E9" s="452">
        <v>331165.28000000003</v>
      </c>
      <c r="H9" s="452">
        <v>11434.9</v>
      </c>
      <c r="N9" s="453">
        <v>0</v>
      </c>
    </row>
    <row r="10" spans="1:14">
      <c r="A10" t="s">
        <v>411</v>
      </c>
      <c r="B10">
        <v>0</v>
      </c>
      <c r="C10">
        <v>0</v>
      </c>
      <c r="D10">
        <v>0</v>
      </c>
      <c r="E10">
        <v>0</v>
      </c>
      <c r="F10" s="453">
        <v>0</v>
      </c>
      <c r="G10" s="453">
        <v>0</v>
      </c>
      <c r="H10">
        <v>0</v>
      </c>
      <c r="I10" s="453">
        <v>0</v>
      </c>
      <c r="J10" s="453"/>
      <c r="K10" s="453">
        <v>0</v>
      </c>
      <c r="L10" s="453">
        <v>0</v>
      </c>
      <c r="M10">
        <v>0</v>
      </c>
      <c r="N10">
        <v>0</v>
      </c>
    </row>
    <row r="11" spans="1:14">
      <c r="B11" s="453">
        <v>0</v>
      </c>
      <c r="C11" s="453">
        <v>0</v>
      </c>
      <c r="D11" s="453">
        <v>0</v>
      </c>
      <c r="E11" s="453">
        <v>0</v>
      </c>
      <c r="H11" s="453">
        <v>0</v>
      </c>
      <c r="N11" s="453">
        <v>0</v>
      </c>
    </row>
    <row r="12" spans="1:14">
      <c r="A12" t="s">
        <v>410</v>
      </c>
      <c r="B12">
        <v>2854</v>
      </c>
      <c r="C12">
        <v>2</v>
      </c>
      <c r="D12">
        <v>6</v>
      </c>
      <c r="E12">
        <v>2862</v>
      </c>
      <c r="F12" s="452">
        <v>65530.12</v>
      </c>
      <c r="G12" s="452">
        <v>430637.3</v>
      </c>
      <c r="H12">
        <v>137</v>
      </c>
      <c r="I12" s="452">
        <v>14302.92</v>
      </c>
      <c r="J12" s="452"/>
      <c r="K12" s="452">
        <v>413759.86</v>
      </c>
      <c r="L12" s="452">
        <v>350804.26</v>
      </c>
      <c r="M12">
        <v>170</v>
      </c>
      <c r="N12">
        <v>38</v>
      </c>
    </row>
    <row r="13" spans="1:14">
      <c r="B13" s="452">
        <v>363969.6</v>
      </c>
      <c r="C13" s="452">
        <v>79.53</v>
      </c>
      <c r="D13" s="452">
        <v>1058.05</v>
      </c>
      <c r="E13" s="452">
        <v>365107.18</v>
      </c>
      <c r="H13" s="452">
        <v>16877.439999999999</v>
      </c>
      <c r="N13" s="453">
        <v>0</v>
      </c>
    </row>
    <row r="14" spans="1:14">
      <c r="A14" t="s">
        <v>407</v>
      </c>
      <c r="B14">
        <v>2883</v>
      </c>
      <c r="C14">
        <v>0</v>
      </c>
      <c r="D14">
        <v>2</v>
      </c>
      <c r="E14">
        <v>2885</v>
      </c>
      <c r="F14" s="452">
        <v>61034.63</v>
      </c>
      <c r="G14" s="452">
        <v>400401.05</v>
      </c>
      <c r="H14">
        <v>120</v>
      </c>
      <c r="I14" s="452">
        <v>13162.92</v>
      </c>
      <c r="J14" s="452"/>
      <c r="K14" s="452">
        <v>384890.29</v>
      </c>
      <c r="L14" s="452">
        <v>326203.5</v>
      </c>
      <c r="M14">
        <v>153</v>
      </c>
      <c r="N14">
        <v>36</v>
      </c>
    </row>
    <row r="15" spans="1:14">
      <c r="B15" s="452">
        <v>339072.42</v>
      </c>
      <c r="C15" s="453">
        <v>0</v>
      </c>
      <c r="D15" s="453">
        <v>294</v>
      </c>
      <c r="E15" s="452">
        <v>339366.42</v>
      </c>
      <c r="H15" s="452">
        <v>15510.76</v>
      </c>
      <c r="N15" s="453">
        <v>0</v>
      </c>
    </row>
    <row r="16" spans="1:14">
      <c r="A16" t="s">
        <v>408</v>
      </c>
      <c r="B16">
        <v>3664</v>
      </c>
      <c r="C16">
        <v>0</v>
      </c>
      <c r="D16">
        <v>4</v>
      </c>
      <c r="E16">
        <v>3668</v>
      </c>
      <c r="F16" s="452">
        <v>77398.94</v>
      </c>
      <c r="G16" s="452">
        <v>507886.97</v>
      </c>
      <c r="H16">
        <v>195</v>
      </c>
      <c r="I16" s="452">
        <v>18078.53</v>
      </c>
      <c r="J16" s="452"/>
      <c r="K16" s="452">
        <v>486555.05</v>
      </c>
      <c r="L16" s="452">
        <v>412409.5</v>
      </c>
      <c r="M16">
        <v>158</v>
      </c>
      <c r="N16">
        <v>34</v>
      </c>
    </row>
    <row r="17" spans="1:14">
      <c r="B17" s="452">
        <v>429986.43</v>
      </c>
      <c r="C17" s="453">
        <v>0</v>
      </c>
      <c r="D17" s="452">
        <v>501.6</v>
      </c>
      <c r="E17" s="452">
        <v>430488.03</v>
      </c>
      <c r="H17" s="452">
        <v>21331.919999999998</v>
      </c>
      <c r="N17" s="453">
        <v>0</v>
      </c>
    </row>
    <row r="18" spans="1:14">
      <c r="A18" t="s">
        <v>324</v>
      </c>
      <c r="B18">
        <v>3348</v>
      </c>
      <c r="C18">
        <v>0</v>
      </c>
      <c r="D18">
        <v>1</v>
      </c>
      <c r="E18">
        <v>3349</v>
      </c>
      <c r="F18" s="452">
        <v>74206.17</v>
      </c>
      <c r="G18" s="452">
        <v>486633.25</v>
      </c>
      <c r="H18">
        <v>129</v>
      </c>
      <c r="I18" s="452">
        <v>12927.83</v>
      </c>
      <c r="J18" s="452"/>
      <c r="K18" s="452">
        <v>471378.42</v>
      </c>
      <c r="L18" s="452">
        <v>399499.25</v>
      </c>
      <c r="M18">
        <v>292</v>
      </c>
      <c r="N18">
        <v>27</v>
      </c>
    </row>
    <row r="19" spans="1:14">
      <c r="B19" s="452">
        <v>412248.58</v>
      </c>
      <c r="C19" s="453">
        <v>0</v>
      </c>
      <c r="D19" s="452">
        <v>178.5</v>
      </c>
      <c r="E19" s="452">
        <v>412427.08</v>
      </c>
      <c r="H19" s="452">
        <v>15254.83</v>
      </c>
      <c r="N19" s="453">
        <v>0</v>
      </c>
    </row>
    <row r="20" spans="1:14">
      <c r="A20" t="s">
        <v>266</v>
      </c>
      <c r="B20">
        <v>1395</v>
      </c>
      <c r="C20">
        <v>0</v>
      </c>
      <c r="D20">
        <v>0</v>
      </c>
      <c r="E20">
        <v>1395</v>
      </c>
      <c r="F20" s="452">
        <v>31845.19</v>
      </c>
      <c r="G20" s="452">
        <v>208759.41</v>
      </c>
      <c r="H20">
        <v>58</v>
      </c>
      <c r="I20" s="452">
        <v>5906.94</v>
      </c>
      <c r="J20" s="452"/>
      <c r="K20" s="452">
        <v>201789.22</v>
      </c>
      <c r="L20" s="452">
        <v>171007.28</v>
      </c>
      <c r="M20">
        <v>105</v>
      </c>
      <c r="N20">
        <v>26</v>
      </c>
    </row>
    <row r="21" spans="1:14">
      <c r="B21" s="452">
        <v>176914.22</v>
      </c>
      <c r="C21" s="453">
        <v>0</v>
      </c>
      <c r="D21" s="453">
        <v>0</v>
      </c>
      <c r="E21" s="452">
        <v>176914.22</v>
      </c>
      <c r="H21" s="452">
        <v>6970.19</v>
      </c>
      <c r="N21" s="453">
        <v>0</v>
      </c>
    </row>
    <row r="22" spans="1:14">
      <c r="A22" t="s">
        <v>322</v>
      </c>
      <c r="B22">
        <v>4104</v>
      </c>
      <c r="C22">
        <v>1</v>
      </c>
      <c r="D22">
        <v>4</v>
      </c>
      <c r="E22">
        <v>4109</v>
      </c>
      <c r="F22" s="452">
        <v>93636.66</v>
      </c>
      <c r="G22" s="452">
        <v>614338.93999999994</v>
      </c>
      <c r="H22">
        <v>207</v>
      </c>
      <c r="I22" s="452">
        <v>21331.95</v>
      </c>
      <c r="J22" s="452"/>
      <c r="K22" s="452">
        <v>589167.24</v>
      </c>
      <c r="L22" s="452">
        <v>499370.33</v>
      </c>
      <c r="M22">
        <v>260</v>
      </c>
      <c r="N22">
        <v>55</v>
      </c>
    </row>
    <row r="23" spans="1:14">
      <c r="B23" s="452">
        <v>520084.99</v>
      </c>
      <c r="C23" s="452">
        <v>124.99</v>
      </c>
      <c r="D23" s="452">
        <v>492.3</v>
      </c>
      <c r="E23" s="452">
        <v>520702.28</v>
      </c>
      <c r="H23" s="452">
        <v>25171.7</v>
      </c>
      <c r="N23" s="453">
        <v>0</v>
      </c>
    </row>
    <row r="24" spans="1:14">
      <c r="A24" t="s">
        <v>310</v>
      </c>
      <c r="B24">
        <v>4019</v>
      </c>
      <c r="C24">
        <v>0</v>
      </c>
      <c r="D24">
        <v>6</v>
      </c>
      <c r="E24">
        <v>4025</v>
      </c>
      <c r="F24" s="452">
        <v>85790.68</v>
      </c>
      <c r="G24" s="452">
        <v>563314.63</v>
      </c>
      <c r="H24">
        <v>201</v>
      </c>
      <c r="I24" s="452">
        <v>20906.13</v>
      </c>
      <c r="J24" s="452"/>
      <c r="K24" s="452">
        <v>538645.4</v>
      </c>
      <c r="L24" s="452">
        <v>456617.82</v>
      </c>
      <c r="M24">
        <v>267</v>
      </c>
      <c r="N24">
        <v>67</v>
      </c>
    </row>
    <row r="25" spans="1:14">
      <c r="B25" s="452">
        <v>476604.05</v>
      </c>
      <c r="C25" s="453">
        <v>0</v>
      </c>
      <c r="D25" s="452">
        <v>919.9</v>
      </c>
      <c r="E25" s="452">
        <v>477523.95</v>
      </c>
      <c r="H25" s="452">
        <v>24669.23</v>
      </c>
      <c r="N25" s="453">
        <v>0</v>
      </c>
    </row>
    <row r="26" spans="1:14">
      <c r="A26" t="s">
        <v>318</v>
      </c>
      <c r="B26">
        <v>3811</v>
      </c>
      <c r="C26">
        <v>4</v>
      </c>
      <c r="D26">
        <v>2</v>
      </c>
      <c r="E26">
        <v>3817</v>
      </c>
      <c r="F26" s="452">
        <v>84597.63</v>
      </c>
      <c r="G26" s="452">
        <v>554836.47</v>
      </c>
      <c r="H26">
        <v>171</v>
      </c>
      <c r="I26" s="452">
        <v>15863.98</v>
      </c>
      <c r="J26" s="452"/>
      <c r="K26" s="452">
        <v>536144.12</v>
      </c>
      <c r="L26" s="452">
        <v>454374.86</v>
      </c>
      <c r="M26">
        <v>290</v>
      </c>
      <c r="N26">
        <v>51</v>
      </c>
    </row>
    <row r="27" spans="1:14">
      <c r="B27" s="452">
        <v>469810.87</v>
      </c>
      <c r="C27" s="452">
        <v>186.17</v>
      </c>
      <c r="D27" s="452">
        <v>241.8</v>
      </c>
      <c r="E27" s="452">
        <v>470238.84</v>
      </c>
      <c r="H27" s="452">
        <v>18692.349999999999</v>
      </c>
      <c r="N27" s="453">
        <v>0</v>
      </c>
    </row>
    <row r="28" spans="1:14">
      <c r="B28">
        <v>35514</v>
      </c>
      <c r="C28">
        <v>12</v>
      </c>
      <c r="D28">
        <v>150</v>
      </c>
      <c r="E28">
        <v>35676</v>
      </c>
      <c r="F28" s="452">
        <v>779371.06</v>
      </c>
      <c r="G28" s="452">
        <v>5140831.87</v>
      </c>
      <c r="H28">
        <v>1672</v>
      </c>
      <c r="I28" s="452">
        <v>167026.53</v>
      </c>
      <c r="J28" s="452"/>
      <c r="K28" s="452">
        <v>4943818.34</v>
      </c>
      <c r="L28" s="452">
        <v>4194434.28</v>
      </c>
      <c r="M28">
        <v>2539</v>
      </c>
      <c r="N28">
        <v>488</v>
      </c>
    </row>
    <row r="29" spans="1:14">
      <c r="B29" s="452">
        <v>4328939.47</v>
      </c>
      <c r="C29" s="452">
        <v>859.79</v>
      </c>
      <c r="D29" s="452">
        <v>31661.55</v>
      </c>
      <c r="E29" s="452">
        <v>4361460.8099999996</v>
      </c>
      <c r="H29" s="452">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388</v>
      </c>
      <c r="B2" t="s">
        <v>389</v>
      </c>
      <c r="C2" t="s">
        <v>390</v>
      </c>
      <c r="D2" t="s">
        <v>391</v>
      </c>
      <c r="E2" t="s">
        <v>392</v>
      </c>
      <c r="F2" t="s">
        <v>393</v>
      </c>
      <c r="G2" t="s">
        <v>394</v>
      </c>
      <c r="H2" t="s">
        <v>395</v>
      </c>
      <c r="I2" t="s">
        <v>396</v>
      </c>
      <c r="J2" s="455" t="s">
        <v>454</v>
      </c>
      <c r="K2" t="s">
        <v>397</v>
      </c>
      <c r="L2" t="s">
        <v>398</v>
      </c>
      <c r="M2" t="s">
        <v>399</v>
      </c>
      <c r="N2" t="s">
        <v>400</v>
      </c>
    </row>
    <row r="3" spans="1:14">
      <c r="B3" t="s">
        <v>401</v>
      </c>
      <c r="C3" t="s">
        <v>402</v>
      </c>
      <c r="D3" t="s">
        <v>403</v>
      </c>
      <c r="E3" t="s">
        <v>404</v>
      </c>
      <c r="H3" t="s">
        <v>405</v>
      </c>
      <c r="N3" t="s">
        <v>406</v>
      </c>
    </row>
    <row r="4" spans="1:14">
      <c r="A4" t="s">
        <v>42</v>
      </c>
      <c r="B4">
        <v>2302</v>
      </c>
      <c r="C4">
        <v>0</v>
      </c>
      <c r="D4">
        <v>13</v>
      </c>
      <c r="E4">
        <v>2315</v>
      </c>
      <c r="F4" s="452">
        <v>50884.83</v>
      </c>
      <c r="G4" s="452">
        <v>335305.07</v>
      </c>
      <c r="H4">
        <v>89</v>
      </c>
      <c r="I4" s="452">
        <v>7489.47</v>
      </c>
      <c r="J4" s="452"/>
      <c r="K4" s="452">
        <v>326467.5</v>
      </c>
      <c r="L4" s="452">
        <v>276930.77</v>
      </c>
      <c r="M4">
        <v>189</v>
      </c>
      <c r="N4">
        <v>47</v>
      </c>
    </row>
    <row r="5" spans="1:14">
      <c r="B5" s="452">
        <v>282687.94</v>
      </c>
      <c r="C5" s="453">
        <v>0</v>
      </c>
      <c r="D5" s="452">
        <v>1732.3</v>
      </c>
      <c r="E5" s="452">
        <v>284420.24</v>
      </c>
      <c r="H5" s="452">
        <v>8837.57</v>
      </c>
      <c r="N5" s="453">
        <v>0</v>
      </c>
    </row>
    <row r="6" spans="1:14">
      <c r="A6" t="s">
        <v>409</v>
      </c>
      <c r="B6">
        <v>3448</v>
      </c>
      <c r="C6">
        <v>1</v>
      </c>
      <c r="D6">
        <v>17</v>
      </c>
      <c r="E6">
        <v>3466</v>
      </c>
      <c r="F6" s="452">
        <v>76609.759999999995</v>
      </c>
      <c r="G6" s="453">
        <v>504931</v>
      </c>
      <c r="H6">
        <v>179</v>
      </c>
      <c r="I6" s="452">
        <v>18598.509999999998</v>
      </c>
      <c r="J6" s="452"/>
      <c r="K6" s="452">
        <v>483018.96</v>
      </c>
      <c r="L6" s="452">
        <v>409722.73</v>
      </c>
      <c r="M6">
        <v>275</v>
      </c>
      <c r="N6">
        <v>51</v>
      </c>
    </row>
    <row r="7" spans="1:14">
      <c r="B7" s="452">
        <v>425498.12</v>
      </c>
      <c r="C7" s="452">
        <v>105.32</v>
      </c>
      <c r="D7" s="452">
        <v>2717.8</v>
      </c>
      <c r="E7" s="452">
        <v>428321.24</v>
      </c>
      <c r="H7" s="452">
        <v>21912.04</v>
      </c>
      <c r="N7" s="453">
        <v>0</v>
      </c>
    </row>
    <row r="8" spans="1:14">
      <c r="A8" t="s">
        <v>265</v>
      </c>
      <c r="B8">
        <v>2542</v>
      </c>
      <c r="C8">
        <v>1</v>
      </c>
      <c r="D8">
        <v>11</v>
      </c>
      <c r="E8">
        <v>2554</v>
      </c>
      <c r="F8" s="452">
        <v>55947.77</v>
      </c>
      <c r="G8" s="452">
        <v>368252.95</v>
      </c>
      <c r="H8">
        <v>80</v>
      </c>
      <c r="I8" s="452">
        <v>7571.51</v>
      </c>
      <c r="J8" s="452"/>
      <c r="K8" s="452">
        <v>359318.8</v>
      </c>
      <c r="L8" s="452">
        <v>304733.67</v>
      </c>
      <c r="M8">
        <v>344</v>
      </c>
      <c r="N8">
        <v>46</v>
      </c>
    </row>
    <row r="9" spans="1:14">
      <c r="B9" s="452">
        <v>310719.09999999998</v>
      </c>
      <c r="C9" s="452">
        <v>94.68</v>
      </c>
      <c r="D9" s="452">
        <v>1491.4</v>
      </c>
      <c r="E9" s="452">
        <v>312305.18</v>
      </c>
      <c r="H9" s="452">
        <v>8934.15</v>
      </c>
      <c r="N9" s="453">
        <v>0</v>
      </c>
    </row>
    <row r="10" spans="1:14">
      <c r="A10" t="s">
        <v>411</v>
      </c>
      <c r="B10">
        <v>0</v>
      </c>
      <c r="C10">
        <v>0</v>
      </c>
      <c r="D10">
        <v>0</v>
      </c>
      <c r="E10">
        <v>0</v>
      </c>
      <c r="F10" s="453">
        <v>0</v>
      </c>
      <c r="G10" s="453">
        <v>0</v>
      </c>
      <c r="H10">
        <v>0</v>
      </c>
      <c r="I10" s="453">
        <v>0</v>
      </c>
      <c r="J10" s="453"/>
      <c r="K10" s="453">
        <v>0</v>
      </c>
      <c r="L10" s="453">
        <v>0</v>
      </c>
      <c r="M10">
        <v>0</v>
      </c>
      <c r="N10">
        <v>0</v>
      </c>
    </row>
    <row r="11" spans="1:14">
      <c r="B11" s="453">
        <v>0</v>
      </c>
      <c r="C11" s="453">
        <v>0</v>
      </c>
      <c r="D11" s="453">
        <v>0</v>
      </c>
      <c r="E11" s="453">
        <v>0</v>
      </c>
      <c r="H11" s="453">
        <v>0</v>
      </c>
      <c r="N11" s="453">
        <v>0</v>
      </c>
    </row>
    <row r="12" spans="1:14">
      <c r="A12" t="s">
        <v>410</v>
      </c>
      <c r="B12">
        <v>2463</v>
      </c>
      <c r="C12">
        <v>2</v>
      </c>
      <c r="D12">
        <v>0</v>
      </c>
      <c r="E12">
        <v>2465</v>
      </c>
      <c r="F12" s="452">
        <v>58141.64</v>
      </c>
      <c r="G12" s="452">
        <v>381146.47</v>
      </c>
      <c r="H12">
        <v>123</v>
      </c>
      <c r="I12" s="452">
        <v>12000.07</v>
      </c>
      <c r="J12" s="452"/>
      <c r="K12" s="452">
        <v>366986.39</v>
      </c>
      <c r="L12" s="452">
        <v>311004.76</v>
      </c>
      <c r="M12">
        <v>114</v>
      </c>
      <c r="N12">
        <v>58</v>
      </c>
    </row>
    <row r="13" spans="1:14">
      <c r="B13" s="452">
        <v>322207.84999999998</v>
      </c>
      <c r="C13" s="452">
        <v>796.98</v>
      </c>
      <c r="D13" s="453">
        <v>0</v>
      </c>
      <c r="E13" s="452">
        <v>323004.83</v>
      </c>
      <c r="H13" s="452">
        <v>14160.08</v>
      </c>
      <c r="N13" s="453">
        <v>0</v>
      </c>
    </row>
    <row r="14" spans="1:14">
      <c r="A14" t="s">
        <v>407</v>
      </c>
      <c r="B14">
        <v>2562</v>
      </c>
      <c r="C14">
        <v>1</v>
      </c>
      <c r="D14">
        <v>6</v>
      </c>
      <c r="E14">
        <v>2569</v>
      </c>
      <c r="F14" s="452">
        <v>56065.08</v>
      </c>
      <c r="G14" s="452">
        <v>368381.16</v>
      </c>
      <c r="H14">
        <v>109</v>
      </c>
      <c r="I14" s="452">
        <v>10733.22</v>
      </c>
      <c r="J14" s="452"/>
      <c r="K14" s="452">
        <v>355716.2</v>
      </c>
      <c r="L14" s="452">
        <v>301582.86</v>
      </c>
      <c r="M14">
        <v>135</v>
      </c>
      <c r="N14">
        <v>20</v>
      </c>
    </row>
    <row r="15" spans="1:14">
      <c r="B15" s="452">
        <v>311383.53000000003</v>
      </c>
      <c r="C15" s="452">
        <v>82.65</v>
      </c>
      <c r="D15" s="452">
        <v>849.9</v>
      </c>
      <c r="E15" s="452">
        <v>312316.08</v>
      </c>
      <c r="H15" s="452">
        <v>12664.96</v>
      </c>
      <c r="N15" s="453">
        <v>0</v>
      </c>
    </row>
    <row r="16" spans="1:14">
      <c r="A16" t="s">
        <v>408</v>
      </c>
      <c r="B16">
        <v>3156</v>
      </c>
      <c r="C16">
        <v>2</v>
      </c>
      <c r="D16">
        <v>10</v>
      </c>
      <c r="E16">
        <v>3168</v>
      </c>
      <c r="F16" s="452">
        <v>70255.850000000006</v>
      </c>
      <c r="G16" s="452">
        <v>462142.67</v>
      </c>
      <c r="H16">
        <v>147</v>
      </c>
      <c r="I16" s="452">
        <v>15492.92</v>
      </c>
      <c r="J16" s="452"/>
      <c r="K16" s="452">
        <v>443861.5</v>
      </c>
      <c r="L16" s="452">
        <v>376393.9</v>
      </c>
      <c r="M16">
        <v>151</v>
      </c>
      <c r="N16">
        <v>40</v>
      </c>
    </row>
    <row r="17" spans="1:14">
      <c r="B17" s="452">
        <v>390237.14</v>
      </c>
      <c r="C17" s="452">
        <v>68.08</v>
      </c>
      <c r="D17" s="452">
        <v>1581.6</v>
      </c>
      <c r="E17" s="452">
        <v>391886.82</v>
      </c>
      <c r="H17" s="452">
        <v>18281.169999999998</v>
      </c>
      <c r="N17" s="453">
        <v>0</v>
      </c>
    </row>
    <row r="18" spans="1:14">
      <c r="A18" t="s">
        <v>324</v>
      </c>
      <c r="B18">
        <v>2910</v>
      </c>
      <c r="C18">
        <v>2</v>
      </c>
      <c r="D18">
        <v>1</v>
      </c>
      <c r="E18">
        <v>2913</v>
      </c>
      <c r="F18" s="452">
        <v>65821.460000000006</v>
      </c>
      <c r="G18" s="452">
        <v>431568.34</v>
      </c>
      <c r="H18">
        <v>106</v>
      </c>
      <c r="I18" s="452">
        <v>10076.27</v>
      </c>
      <c r="J18" s="452"/>
      <c r="K18" s="452">
        <v>419678.34</v>
      </c>
      <c r="L18" s="452">
        <v>355670.61</v>
      </c>
      <c r="M18">
        <v>298</v>
      </c>
      <c r="N18">
        <v>26</v>
      </c>
    </row>
    <row r="19" spans="1:14">
      <c r="B19" s="453">
        <v>365450</v>
      </c>
      <c r="C19" s="452">
        <v>218.68</v>
      </c>
      <c r="D19" s="452">
        <v>78.2</v>
      </c>
      <c r="E19" s="452">
        <v>365746.88</v>
      </c>
      <c r="H19" s="453">
        <v>11890</v>
      </c>
      <c r="N19" s="453">
        <v>0</v>
      </c>
    </row>
    <row r="20" spans="1:14">
      <c r="A20" t="s">
        <v>266</v>
      </c>
      <c r="B20">
        <v>1601</v>
      </c>
      <c r="C20">
        <v>1</v>
      </c>
      <c r="D20">
        <v>0</v>
      </c>
      <c r="E20">
        <v>1602</v>
      </c>
      <c r="F20" s="452">
        <v>39082.65</v>
      </c>
      <c r="G20" s="452">
        <v>256204.79999999999</v>
      </c>
      <c r="H20">
        <v>67</v>
      </c>
      <c r="I20" s="452">
        <v>8141.43</v>
      </c>
      <c r="J20" s="452"/>
      <c r="K20" s="452">
        <v>246597.92</v>
      </c>
      <c r="L20" s="452">
        <v>208980.72</v>
      </c>
      <c r="M20">
        <v>129</v>
      </c>
      <c r="N20">
        <v>16</v>
      </c>
    </row>
    <row r="21" spans="1:14">
      <c r="B21" s="452">
        <v>217120.02</v>
      </c>
      <c r="C21" s="452">
        <v>2.13</v>
      </c>
      <c r="D21" s="453">
        <v>0</v>
      </c>
      <c r="E21" s="452">
        <v>217122.15</v>
      </c>
      <c r="H21" s="452">
        <v>9606.8799999999992</v>
      </c>
      <c r="N21" s="453">
        <v>0</v>
      </c>
    </row>
    <row r="22" spans="1:14">
      <c r="A22" t="s">
        <v>322</v>
      </c>
      <c r="B22">
        <v>3583</v>
      </c>
      <c r="C22">
        <v>1</v>
      </c>
      <c r="D22">
        <v>4</v>
      </c>
      <c r="E22">
        <v>3588</v>
      </c>
      <c r="F22" s="452">
        <v>82441.899999999994</v>
      </c>
      <c r="G22" s="452">
        <v>540986.26</v>
      </c>
      <c r="H22">
        <v>151</v>
      </c>
      <c r="I22" s="452">
        <v>17300.240000000002</v>
      </c>
      <c r="J22" s="452"/>
      <c r="K22" s="452">
        <v>520571.98</v>
      </c>
      <c r="L22" s="452">
        <v>441244.12</v>
      </c>
      <c r="M22">
        <v>216</v>
      </c>
      <c r="N22">
        <v>58</v>
      </c>
    </row>
    <row r="23" spans="1:14">
      <c r="B23" s="452">
        <v>457991.91</v>
      </c>
      <c r="C23" s="452">
        <v>11.25</v>
      </c>
      <c r="D23" s="452">
        <v>541.20000000000005</v>
      </c>
      <c r="E23" s="452">
        <v>458544.36</v>
      </c>
      <c r="H23" s="452">
        <v>20414.28</v>
      </c>
      <c r="N23" s="453">
        <v>0</v>
      </c>
    </row>
    <row r="24" spans="1:14">
      <c r="A24" t="s">
        <v>310</v>
      </c>
      <c r="B24">
        <v>3598</v>
      </c>
      <c r="C24">
        <v>1</v>
      </c>
      <c r="D24">
        <v>8</v>
      </c>
      <c r="E24">
        <v>3607</v>
      </c>
      <c r="F24" s="452">
        <v>80069.47</v>
      </c>
      <c r="G24" s="452">
        <v>526017.80000000005</v>
      </c>
      <c r="H24">
        <v>189</v>
      </c>
      <c r="I24" s="452">
        <v>24120.92</v>
      </c>
      <c r="J24" s="452"/>
      <c r="K24" s="452">
        <v>497555.12</v>
      </c>
      <c r="L24" s="452">
        <v>421827.41</v>
      </c>
      <c r="M24">
        <v>274</v>
      </c>
      <c r="N24">
        <v>65</v>
      </c>
    </row>
    <row r="25" spans="1:14">
      <c r="B25" s="452">
        <v>444760.85</v>
      </c>
      <c r="C25" s="452">
        <v>62.58</v>
      </c>
      <c r="D25" s="452">
        <v>1124.9000000000001</v>
      </c>
      <c r="E25" s="452">
        <v>445948.33</v>
      </c>
      <c r="H25" s="452">
        <v>28462.68</v>
      </c>
      <c r="N25" s="453">
        <v>0</v>
      </c>
    </row>
    <row r="26" spans="1:14">
      <c r="A26" t="s">
        <v>318</v>
      </c>
      <c r="B26">
        <v>3580</v>
      </c>
      <c r="C26">
        <v>1</v>
      </c>
      <c r="D26">
        <v>6</v>
      </c>
      <c r="E26">
        <v>3587</v>
      </c>
      <c r="F26" s="452">
        <v>78933.7</v>
      </c>
      <c r="G26" s="452">
        <v>518299.19</v>
      </c>
      <c r="H26">
        <v>198</v>
      </c>
      <c r="I26" s="452">
        <v>18093.14</v>
      </c>
      <c r="J26" s="452"/>
      <c r="K26" s="452">
        <v>496949.29</v>
      </c>
      <c r="L26" s="452">
        <v>421272.35</v>
      </c>
      <c r="M26">
        <v>236</v>
      </c>
      <c r="N26">
        <v>68</v>
      </c>
    </row>
    <row r="27" spans="1:14">
      <c r="B27" s="452">
        <v>438409.71</v>
      </c>
      <c r="C27" s="452">
        <v>103.18</v>
      </c>
      <c r="D27" s="452">
        <v>852.6</v>
      </c>
      <c r="E27" s="452">
        <v>439365.49</v>
      </c>
      <c r="H27" s="452">
        <v>21349.9</v>
      </c>
      <c r="N27" s="453">
        <v>0</v>
      </c>
    </row>
    <row r="28" spans="1:14">
      <c r="B28">
        <v>31745</v>
      </c>
      <c r="C28">
        <v>13</v>
      </c>
      <c r="D28">
        <v>76</v>
      </c>
      <c r="E28">
        <v>31834</v>
      </c>
      <c r="F28" s="452">
        <v>714254.11</v>
      </c>
      <c r="G28" s="452">
        <v>4693235.71</v>
      </c>
      <c r="H28">
        <v>1438</v>
      </c>
      <c r="I28" s="452">
        <v>149617.69</v>
      </c>
      <c r="J28" s="452"/>
      <c r="K28" s="452">
        <v>4516722.01</v>
      </c>
      <c r="L28" s="452">
        <v>3829363.91</v>
      </c>
      <c r="M28">
        <v>2361</v>
      </c>
      <c r="N28">
        <v>495</v>
      </c>
    </row>
    <row r="29" spans="1:14">
      <c r="B29" s="452">
        <v>3966466.17</v>
      </c>
      <c r="C29" s="452">
        <v>1545.53</v>
      </c>
      <c r="D29" s="452">
        <v>10969.9</v>
      </c>
      <c r="E29" s="452">
        <v>3978981.6</v>
      </c>
      <c r="H29" s="452">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388</v>
      </c>
      <c r="B2" t="s">
        <v>389</v>
      </c>
      <c r="C2" t="s">
        <v>390</v>
      </c>
      <c r="D2" t="s">
        <v>391</v>
      </c>
      <c r="E2" t="s">
        <v>392</v>
      </c>
      <c r="F2" t="s">
        <v>393</v>
      </c>
      <c r="G2" t="s">
        <v>394</v>
      </c>
      <c r="H2" t="s">
        <v>395</v>
      </c>
      <c r="I2" t="s">
        <v>396</v>
      </c>
      <c r="K2" t="s">
        <v>397</v>
      </c>
      <c r="L2" t="s">
        <v>398</v>
      </c>
      <c r="M2" t="s">
        <v>399</v>
      </c>
      <c r="N2" t="s">
        <v>400</v>
      </c>
    </row>
    <row r="3" spans="1:14">
      <c r="B3" t="s">
        <v>401</v>
      </c>
      <c r="C3" t="s">
        <v>402</v>
      </c>
      <c r="D3" t="s">
        <v>403</v>
      </c>
      <c r="E3" t="s">
        <v>404</v>
      </c>
      <c r="H3" t="s">
        <v>405</v>
      </c>
      <c r="N3" t="s">
        <v>406</v>
      </c>
    </row>
    <row r="4" spans="1:14">
      <c r="A4" t="s">
        <v>42</v>
      </c>
      <c r="B4">
        <v>2254</v>
      </c>
      <c r="C4">
        <v>1</v>
      </c>
      <c r="D4">
        <v>13</v>
      </c>
      <c r="E4">
        <v>2268</v>
      </c>
      <c r="F4" s="452">
        <v>51141.37</v>
      </c>
      <c r="G4" s="452">
        <v>336943.44</v>
      </c>
      <c r="H4">
        <v>90</v>
      </c>
      <c r="I4" s="452">
        <v>10338.959999999999</v>
      </c>
      <c r="J4" s="452"/>
      <c r="K4" s="452">
        <v>324766.02</v>
      </c>
      <c r="L4" s="452">
        <v>275463.11</v>
      </c>
      <c r="M4">
        <v>195</v>
      </c>
      <c r="N4">
        <v>39</v>
      </c>
    </row>
    <row r="5" spans="1:14">
      <c r="B5" s="452">
        <v>283950.25</v>
      </c>
      <c r="C5" s="452">
        <v>162.53</v>
      </c>
      <c r="D5" s="452">
        <v>1689.29</v>
      </c>
      <c r="E5" s="452">
        <v>285802.07</v>
      </c>
      <c r="H5" s="452">
        <v>12177.42</v>
      </c>
      <c r="N5" s="453">
        <v>0</v>
      </c>
    </row>
    <row r="6" spans="1:14">
      <c r="A6" t="s">
        <v>409</v>
      </c>
      <c r="B6">
        <v>3218</v>
      </c>
      <c r="C6">
        <v>1</v>
      </c>
      <c r="D6">
        <v>59</v>
      </c>
      <c r="E6">
        <v>3278</v>
      </c>
      <c r="F6" s="452">
        <v>73159.7</v>
      </c>
      <c r="G6" s="452">
        <v>494625.05</v>
      </c>
      <c r="H6">
        <v>165</v>
      </c>
      <c r="I6" s="452">
        <v>17633.419999999998</v>
      </c>
      <c r="J6" s="452"/>
      <c r="K6" s="452">
        <v>473952.35</v>
      </c>
      <c r="L6" s="452">
        <v>403831.93</v>
      </c>
      <c r="M6">
        <v>220</v>
      </c>
      <c r="N6">
        <v>68</v>
      </c>
    </row>
    <row r="7" spans="1:14">
      <c r="B7" s="452">
        <v>406402.65</v>
      </c>
      <c r="C7" s="452">
        <v>31.8</v>
      </c>
      <c r="D7" s="452">
        <v>15030.9</v>
      </c>
      <c r="E7" s="452">
        <v>421465.35</v>
      </c>
      <c r="H7" s="452">
        <v>20672.7</v>
      </c>
      <c r="N7" s="453">
        <v>0</v>
      </c>
    </row>
    <row r="8" spans="1:14">
      <c r="A8" t="s">
        <v>265</v>
      </c>
      <c r="B8">
        <v>2332</v>
      </c>
      <c r="C8">
        <v>0</v>
      </c>
      <c r="D8">
        <v>7</v>
      </c>
      <c r="E8">
        <v>2339</v>
      </c>
      <c r="F8" s="452">
        <v>52300.22</v>
      </c>
      <c r="G8" s="452">
        <v>343735.53</v>
      </c>
      <c r="H8">
        <v>85</v>
      </c>
      <c r="I8" s="452">
        <v>7479.2</v>
      </c>
      <c r="J8" s="452"/>
      <c r="K8" s="452">
        <v>334910.28000000003</v>
      </c>
      <c r="L8" s="452">
        <v>283956.11</v>
      </c>
      <c r="M8">
        <v>287</v>
      </c>
      <c r="N8">
        <v>50</v>
      </c>
    </row>
    <row r="9" spans="1:14">
      <c r="B9" s="452">
        <v>290553.11</v>
      </c>
      <c r="C9" s="453">
        <v>0</v>
      </c>
      <c r="D9" s="452">
        <v>882.2</v>
      </c>
      <c r="E9" s="452">
        <v>291435.31</v>
      </c>
      <c r="H9" s="452">
        <v>8825.25</v>
      </c>
      <c r="N9" s="453">
        <v>0</v>
      </c>
    </row>
    <row r="10" spans="1:14">
      <c r="A10" t="s">
        <v>411</v>
      </c>
      <c r="B10">
        <v>0</v>
      </c>
      <c r="C10">
        <v>0</v>
      </c>
      <c r="D10">
        <v>0</v>
      </c>
      <c r="E10">
        <v>0</v>
      </c>
      <c r="F10" s="453">
        <v>0</v>
      </c>
      <c r="G10" s="453">
        <v>0</v>
      </c>
      <c r="H10">
        <v>0</v>
      </c>
      <c r="I10" s="453">
        <v>0</v>
      </c>
      <c r="J10" s="453"/>
      <c r="K10" s="453">
        <v>0</v>
      </c>
      <c r="L10" s="453">
        <v>0</v>
      </c>
      <c r="M10">
        <v>0</v>
      </c>
      <c r="N10">
        <v>0</v>
      </c>
    </row>
    <row r="11" spans="1:14">
      <c r="B11" s="453">
        <v>0</v>
      </c>
      <c r="C11" s="453">
        <v>0</v>
      </c>
      <c r="D11" s="453">
        <v>0</v>
      </c>
      <c r="E11" s="453">
        <v>0</v>
      </c>
      <c r="H11" s="453">
        <v>0</v>
      </c>
      <c r="N11" s="453">
        <v>0</v>
      </c>
    </row>
    <row r="12" spans="1:14">
      <c r="A12" t="s">
        <v>410</v>
      </c>
      <c r="B12">
        <v>2418</v>
      </c>
      <c r="C12">
        <v>1</v>
      </c>
      <c r="D12">
        <v>0</v>
      </c>
      <c r="E12">
        <v>2419</v>
      </c>
      <c r="F12" s="452">
        <v>56627.96</v>
      </c>
      <c r="G12" s="452">
        <v>371223.57</v>
      </c>
      <c r="H12">
        <v>130</v>
      </c>
      <c r="I12" s="452">
        <v>13147.59</v>
      </c>
      <c r="J12" s="452"/>
      <c r="K12" s="452">
        <v>355709.42</v>
      </c>
      <c r="L12" s="452">
        <v>301448.02</v>
      </c>
      <c r="M12">
        <v>127</v>
      </c>
      <c r="N12">
        <v>33</v>
      </c>
    </row>
    <row r="13" spans="1:14">
      <c r="B13" s="452">
        <v>314531.18</v>
      </c>
      <c r="C13" s="452">
        <v>64.430000000000007</v>
      </c>
      <c r="D13" s="453">
        <v>0</v>
      </c>
      <c r="E13" s="452">
        <v>314595.61</v>
      </c>
      <c r="H13" s="452">
        <v>15514.15</v>
      </c>
      <c r="N13" s="453">
        <v>0</v>
      </c>
    </row>
    <row r="14" spans="1:14">
      <c r="A14" t="s">
        <v>407</v>
      </c>
      <c r="B14">
        <v>2361</v>
      </c>
      <c r="C14">
        <v>0</v>
      </c>
      <c r="D14">
        <v>1</v>
      </c>
      <c r="E14">
        <v>2362</v>
      </c>
      <c r="F14" s="452">
        <v>51697.23</v>
      </c>
      <c r="G14" s="452">
        <v>339002.28</v>
      </c>
      <c r="H14">
        <v>93</v>
      </c>
      <c r="I14" s="452">
        <v>8787.35</v>
      </c>
      <c r="J14" s="452"/>
      <c r="K14" s="452">
        <v>328633.45</v>
      </c>
      <c r="L14" s="452">
        <v>278517.7</v>
      </c>
      <c r="M14">
        <v>131</v>
      </c>
      <c r="N14">
        <v>13</v>
      </c>
    </row>
    <row r="15" spans="1:14">
      <c r="B15" s="452">
        <v>287200.05</v>
      </c>
      <c r="C15" s="453">
        <v>0</v>
      </c>
      <c r="D15" s="453">
        <v>105</v>
      </c>
      <c r="E15" s="452">
        <v>287305.05</v>
      </c>
      <c r="H15" s="452">
        <v>10368.83</v>
      </c>
      <c r="N15" s="453">
        <v>0</v>
      </c>
    </row>
    <row r="16" spans="1:14">
      <c r="A16" t="s">
        <v>408</v>
      </c>
      <c r="B16">
        <v>3084</v>
      </c>
      <c r="C16">
        <v>1</v>
      </c>
      <c r="D16">
        <v>10</v>
      </c>
      <c r="E16">
        <v>3095</v>
      </c>
      <c r="F16" s="452">
        <v>67940.820000000007</v>
      </c>
      <c r="G16" s="452">
        <v>446514.27</v>
      </c>
      <c r="H16">
        <v>140</v>
      </c>
      <c r="I16" s="452">
        <v>16102.71</v>
      </c>
      <c r="J16" s="452"/>
      <c r="K16" s="452">
        <v>427513.39</v>
      </c>
      <c r="L16" s="452">
        <v>362470.74</v>
      </c>
      <c r="M16">
        <v>120</v>
      </c>
      <c r="N16">
        <v>32</v>
      </c>
    </row>
    <row r="17" spans="1:14">
      <c r="B17" s="452">
        <v>377343.66</v>
      </c>
      <c r="C17" s="452">
        <v>98.64</v>
      </c>
      <c r="D17" s="452">
        <v>1131.1500000000001</v>
      </c>
      <c r="E17" s="452">
        <v>378573.45</v>
      </c>
      <c r="H17" s="452">
        <v>19000.88</v>
      </c>
      <c r="N17" s="453">
        <v>0</v>
      </c>
    </row>
    <row r="18" spans="1:14">
      <c r="A18" t="s">
        <v>324</v>
      </c>
      <c r="B18">
        <v>2691</v>
      </c>
      <c r="C18">
        <v>2</v>
      </c>
      <c r="D18">
        <v>0</v>
      </c>
      <c r="E18">
        <v>2693</v>
      </c>
      <c r="F18" s="452">
        <v>61545.93</v>
      </c>
      <c r="G18" s="452">
        <v>403461.02</v>
      </c>
      <c r="H18">
        <v>106</v>
      </c>
      <c r="I18" s="452">
        <v>9916.93</v>
      </c>
      <c r="J18" s="452"/>
      <c r="K18" s="452">
        <v>391759.05</v>
      </c>
      <c r="L18" s="452">
        <v>331998.15999999997</v>
      </c>
      <c r="M18">
        <v>253</v>
      </c>
      <c r="N18">
        <v>23</v>
      </c>
    </row>
    <row r="19" spans="1:14">
      <c r="B19" s="452">
        <v>341471.78</v>
      </c>
      <c r="C19" s="452">
        <v>443.31</v>
      </c>
      <c r="D19" s="453">
        <v>0</v>
      </c>
      <c r="E19" s="452">
        <v>341915.09</v>
      </c>
      <c r="H19" s="452">
        <v>11701.97</v>
      </c>
      <c r="N19" s="453">
        <v>0</v>
      </c>
    </row>
    <row r="20" spans="1:14">
      <c r="A20" t="s">
        <v>266</v>
      </c>
      <c r="B20">
        <v>1320</v>
      </c>
      <c r="C20">
        <v>1</v>
      </c>
      <c r="D20">
        <v>55</v>
      </c>
      <c r="E20">
        <v>1376</v>
      </c>
      <c r="F20" s="452">
        <v>32483.81</v>
      </c>
      <c r="G20" s="452">
        <v>224072.91</v>
      </c>
      <c r="H20">
        <v>54</v>
      </c>
      <c r="I20" s="452">
        <v>6533.73</v>
      </c>
      <c r="J20" s="452"/>
      <c r="K20" s="452">
        <v>216363.12</v>
      </c>
      <c r="L20" s="452">
        <v>185055.37</v>
      </c>
      <c r="M20">
        <v>104</v>
      </c>
      <c r="N20">
        <v>16</v>
      </c>
    </row>
    <row r="21" spans="1:14">
      <c r="B21" s="452">
        <v>180459.41</v>
      </c>
      <c r="C21" s="452">
        <v>3.96</v>
      </c>
      <c r="D21" s="452">
        <v>11125.73</v>
      </c>
      <c r="E21" s="452">
        <v>191589.1</v>
      </c>
      <c r="H21" s="452">
        <v>7709.79</v>
      </c>
      <c r="N21" s="453">
        <v>0</v>
      </c>
    </row>
    <row r="22" spans="1:14">
      <c r="A22" t="s">
        <v>322</v>
      </c>
      <c r="B22">
        <v>3278</v>
      </c>
      <c r="C22">
        <v>1</v>
      </c>
      <c r="D22">
        <v>5</v>
      </c>
      <c r="E22">
        <v>3284</v>
      </c>
      <c r="F22" s="452">
        <v>77443.66</v>
      </c>
      <c r="G22" s="452">
        <v>508383.95</v>
      </c>
      <c r="H22">
        <v>175</v>
      </c>
      <c r="I22" s="452">
        <v>16937.169999999998</v>
      </c>
      <c r="J22" s="452"/>
      <c r="K22" s="452">
        <v>488398.1</v>
      </c>
      <c r="L22" s="452">
        <v>414003.12</v>
      </c>
      <c r="M22">
        <v>203</v>
      </c>
      <c r="N22">
        <v>53</v>
      </c>
    </row>
    <row r="23" spans="1:14">
      <c r="B23" s="452">
        <v>429804.12</v>
      </c>
      <c r="C23" s="452">
        <v>429.77</v>
      </c>
      <c r="D23" s="452">
        <v>706.4</v>
      </c>
      <c r="E23" s="452">
        <v>430940.29</v>
      </c>
      <c r="H23" s="452">
        <v>19985.849999999999</v>
      </c>
      <c r="N23" s="453">
        <v>0</v>
      </c>
    </row>
    <row r="24" spans="1:14">
      <c r="A24" t="s">
        <v>310</v>
      </c>
      <c r="B24">
        <v>3453</v>
      </c>
      <c r="C24">
        <v>0</v>
      </c>
      <c r="D24">
        <v>11</v>
      </c>
      <c r="E24">
        <v>3464</v>
      </c>
      <c r="F24" s="452">
        <v>77084.710000000006</v>
      </c>
      <c r="G24" s="452">
        <v>507153.5</v>
      </c>
      <c r="H24">
        <v>188</v>
      </c>
      <c r="I24" s="452">
        <v>21152.26</v>
      </c>
      <c r="J24" s="452"/>
      <c r="K24" s="452">
        <v>482193.84</v>
      </c>
      <c r="L24" s="452">
        <v>408916.53</v>
      </c>
      <c r="M24">
        <v>206</v>
      </c>
      <c r="N24">
        <v>68</v>
      </c>
    </row>
    <row r="25" spans="1:14">
      <c r="B25" s="452">
        <v>428242.29</v>
      </c>
      <c r="C25" s="453">
        <v>0</v>
      </c>
      <c r="D25" s="452">
        <v>1826.5</v>
      </c>
      <c r="E25" s="452">
        <v>430068.79</v>
      </c>
      <c r="H25" s="452">
        <v>24959.66</v>
      </c>
      <c r="N25" s="453">
        <v>0</v>
      </c>
    </row>
    <row r="26" spans="1:14">
      <c r="A26" t="s">
        <v>318</v>
      </c>
      <c r="B26">
        <v>3311</v>
      </c>
      <c r="C26">
        <v>1</v>
      </c>
      <c r="D26">
        <v>3</v>
      </c>
      <c r="E26">
        <v>3315</v>
      </c>
      <c r="F26" s="452">
        <v>76556.86</v>
      </c>
      <c r="G26" s="452">
        <v>502256.33</v>
      </c>
      <c r="H26">
        <v>166</v>
      </c>
      <c r="I26" s="452">
        <v>14459.81</v>
      </c>
      <c r="J26" s="452"/>
      <c r="K26" s="452">
        <v>485193.76</v>
      </c>
      <c r="L26" s="452">
        <v>411239.66</v>
      </c>
      <c r="M26">
        <v>230</v>
      </c>
      <c r="N26">
        <v>75</v>
      </c>
    </row>
    <row r="27" spans="1:14">
      <c r="B27" s="452">
        <v>425258.94</v>
      </c>
      <c r="C27" s="452">
        <v>49.73</v>
      </c>
      <c r="D27" s="452">
        <v>390.8</v>
      </c>
      <c r="E27" s="452">
        <v>425699.47</v>
      </c>
      <c r="H27" s="452">
        <v>17062.57</v>
      </c>
      <c r="N27" s="453">
        <v>0</v>
      </c>
    </row>
    <row r="28" spans="1:14">
      <c r="B28">
        <v>29720</v>
      </c>
      <c r="C28">
        <v>9</v>
      </c>
      <c r="D28">
        <v>164</v>
      </c>
      <c r="E28">
        <v>29893</v>
      </c>
      <c r="F28" s="452">
        <v>677982.27</v>
      </c>
      <c r="G28" s="452">
        <v>4477371.8499999996</v>
      </c>
      <c r="H28">
        <v>1392</v>
      </c>
      <c r="I28" s="452">
        <v>142489.12</v>
      </c>
      <c r="J28" s="452"/>
      <c r="K28" s="452">
        <v>4309392.7699999996</v>
      </c>
      <c r="L28" s="452">
        <v>3656900.46</v>
      </c>
      <c r="M28">
        <v>2076</v>
      </c>
      <c r="N28">
        <v>470</v>
      </c>
    </row>
    <row r="29" spans="1:14">
      <c r="B29" s="452">
        <v>3765217.44</v>
      </c>
      <c r="C29" s="452">
        <v>1284.17</v>
      </c>
      <c r="D29" s="452">
        <v>32887.97</v>
      </c>
      <c r="E29" s="452">
        <v>3799389.58</v>
      </c>
      <c r="H29" s="452">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388</v>
      </c>
      <c r="B2" t="s">
        <v>389</v>
      </c>
      <c r="C2" t="s">
        <v>390</v>
      </c>
      <c r="D2" t="s">
        <v>391</v>
      </c>
      <c r="E2" t="s">
        <v>392</v>
      </c>
      <c r="F2" t="s">
        <v>393</v>
      </c>
      <c r="G2" t="s">
        <v>394</v>
      </c>
      <c r="H2" t="s">
        <v>395</v>
      </c>
      <c r="I2" t="s">
        <v>396</v>
      </c>
      <c r="J2" t="s">
        <v>397</v>
      </c>
      <c r="K2" t="s">
        <v>398</v>
      </c>
      <c r="L2" t="s">
        <v>399</v>
      </c>
      <c r="M2" t="s">
        <v>400</v>
      </c>
    </row>
    <row r="3" spans="1:13">
      <c r="B3" t="s">
        <v>401</v>
      </c>
      <c r="C3" t="s">
        <v>402</v>
      </c>
      <c r="D3" t="s">
        <v>403</v>
      </c>
      <c r="E3" t="s">
        <v>404</v>
      </c>
      <c r="H3" t="s">
        <v>405</v>
      </c>
      <c r="M3" t="s">
        <v>406</v>
      </c>
    </row>
    <row r="4" spans="1:13">
      <c r="A4" t="s">
        <v>42</v>
      </c>
      <c r="B4">
        <v>2177</v>
      </c>
      <c r="C4">
        <v>0</v>
      </c>
      <c r="D4">
        <v>11</v>
      </c>
      <c r="E4">
        <v>2188</v>
      </c>
      <c r="F4" s="452">
        <v>51022.47</v>
      </c>
      <c r="G4" s="452">
        <v>336116.93</v>
      </c>
      <c r="H4">
        <v>69</v>
      </c>
      <c r="I4" s="452">
        <v>6773.26</v>
      </c>
      <c r="J4" s="452">
        <v>328124.48</v>
      </c>
      <c r="K4" s="452">
        <v>278321.2</v>
      </c>
      <c r="L4">
        <v>236</v>
      </c>
      <c r="M4">
        <v>36</v>
      </c>
    </row>
    <row r="5" spans="1:13">
      <c r="B5" s="452">
        <v>283452.98</v>
      </c>
      <c r="C5" s="453">
        <v>0</v>
      </c>
      <c r="D5" s="452">
        <v>1641.48</v>
      </c>
      <c r="E5" s="452">
        <v>285094.46000000002</v>
      </c>
      <c r="H5" s="452">
        <v>7992.45</v>
      </c>
      <c r="M5" s="453">
        <v>0</v>
      </c>
    </row>
    <row r="6" spans="1:13">
      <c r="A6" t="s">
        <v>409</v>
      </c>
      <c r="B6">
        <v>3249</v>
      </c>
      <c r="C6">
        <v>2</v>
      </c>
      <c r="D6">
        <v>19</v>
      </c>
      <c r="E6">
        <v>3270</v>
      </c>
      <c r="F6" s="452">
        <v>77470.240000000005</v>
      </c>
      <c r="G6" s="453">
        <v>511089</v>
      </c>
      <c r="H6">
        <v>172</v>
      </c>
      <c r="I6" s="452">
        <v>17157.73</v>
      </c>
      <c r="J6" s="452">
        <v>490905.13</v>
      </c>
      <c r="K6" s="452">
        <v>416461.03</v>
      </c>
      <c r="L6">
        <v>242</v>
      </c>
      <c r="M6">
        <v>54</v>
      </c>
    </row>
    <row r="7" spans="1:13">
      <c r="B7" s="452">
        <v>429930.94</v>
      </c>
      <c r="C7" s="452">
        <v>453.55</v>
      </c>
      <c r="D7" s="452">
        <v>3234.27</v>
      </c>
      <c r="E7" s="452">
        <v>433618.76</v>
      </c>
      <c r="H7" s="452">
        <v>20183.87</v>
      </c>
      <c r="M7" s="453">
        <v>0</v>
      </c>
    </row>
    <row r="8" spans="1:13">
      <c r="A8" t="s">
        <v>265</v>
      </c>
      <c r="B8">
        <v>2506</v>
      </c>
      <c r="C8">
        <v>0</v>
      </c>
      <c r="D8">
        <v>4</v>
      </c>
      <c r="E8">
        <v>2510</v>
      </c>
      <c r="F8" s="452">
        <v>56912.95</v>
      </c>
      <c r="G8" s="452">
        <v>373809.25</v>
      </c>
      <c r="H8">
        <v>84</v>
      </c>
      <c r="I8" s="452">
        <v>7427.77</v>
      </c>
      <c r="J8" s="452">
        <v>365066.89</v>
      </c>
      <c r="K8" s="452">
        <v>309468.53000000003</v>
      </c>
      <c r="L8">
        <v>371</v>
      </c>
      <c r="M8">
        <v>42</v>
      </c>
    </row>
    <row r="9" spans="1:13">
      <c r="B9" s="452">
        <v>316178.32</v>
      </c>
      <c r="C9" s="453">
        <v>0</v>
      </c>
      <c r="D9" s="452">
        <v>717.98</v>
      </c>
      <c r="E9" s="452">
        <v>316896.3</v>
      </c>
      <c r="H9" s="452">
        <v>8742.36</v>
      </c>
      <c r="M9" s="453">
        <v>0</v>
      </c>
    </row>
    <row r="10" spans="1:13">
      <c r="A10" t="s">
        <v>411</v>
      </c>
      <c r="B10">
        <v>0</v>
      </c>
      <c r="C10">
        <v>0</v>
      </c>
      <c r="D10">
        <v>0</v>
      </c>
      <c r="E10">
        <v>0</v>
      </c>
      <c r="F10" s="453">
        <v>0</v>
      </c>
      <c r="G10" s="453">
        <v>0</v>
      </c>
      <c r="H10">
        <v>0</v>
      </c>
      <c r="I10" s="453">
        <v>0</v>
      </c>
      <c r="J10" s="453">
        <v>0</v>
      </c>
      <c r="K10" s="453">
        <v>0</v>
      </c>
      <c r="L10">
        <v>0</v>
      </c>
      <c r="M10">
        <v>0</v>
      </c>
    </row>
    <row r="11" spans="1:13">
      <c r="B11" s="453">
        <v>0</v>
      </c>
      <c r="C11" s="453">
        <v>0</v>
      </c>
      <c r="D11" s="453">
        <v>0</v>
      </c>
      <c r="E11" s="453">
        <v>0</v>
      </c>
      <c r="H11" s="453">
        <v>0</v>
      </c>
      <c r="M11" s="453">
        <v>0</v>
      </c>
    </row>
    <row r="12" spans="1:13">
      <c r="A12" t="s">
        <v>410</v>
      </c>
      <c r="B12">
        <v>2428</v>
      </c>
      <c r="C12">
        <v>0</v>
      </c>
      <c r="D12">
        <v>2</v>
      </c>
      <c r="E12">
        <v>2430</v>
      </c>
      <c r="F12" s="452">
        <v>58135.51</v>
      </c>
      <c r="G12" s="452">
        <v>381414.1</v>
      </c>
      <c r="H12">
        <v>102</v>
      </c>
      <c r="I12" s="452">
        <v>11105.68</v>
      </c>
      <c r="J12" s="452">
        <v>368309.4</v>
      </c>
      <c r="K12" s="452">
        <v>312172.90999999997</v>
      </c>
      <c r="L12">
        <v>141</v>
      </c>
      <c r="M12">
        <v>43</v>
      </c>
    </row>
    <row r="13" spans="1:13">
      <c r="B13" s="452">
        <v>322970.69</v>
      </c>
      <c r="C13" s="453">
        <v>0</v>
      </c>
      <c r="D13" s="452">
        <v>307.89999999999998</v>
      </c>
      <c r="E13" s="452">
        <v>323278.59000000003</v>
      </c>
      <c r="H13" s="452">
        <v>13104.7</v>
      </c>
      <c r="M13" s="453">
        <v>0</v>
      </c>
    </row>
    <row r="14" spans="1:13">
      <c r="A14" t="s">
        <v>407</v>
      </c>
      <c r="B14">
        <v>2621</v>
      </c>
      <c r="C14">
        <v>0</v>
      </c>
      <c r="D14">
        <v>2</v>
      </c>
      <c r="E14">
        <v>2623</v>
      </c>
      <c r="F14" s="452">
        <v>58714.15</v>
      </c>
      <c r="G14" s="452">
        <v>385218.5</v>
      </c>
      <c r="H14">
        <v>93</v>
      </c>
      <c r="I14" s="452">
        <v>8684.64</v>
      </c>
      <c r="J14" s="453">
        <v>374971</v>
      </c>
      <c r="K14" s="452">
        <v>317819.71000000002</v>
      </c>
      <c r="L14">
        <v>195</v>
      </c>
      <c r="M14">
        <v>29</v>
      </c>
    </row>
    <row r="15" spans="1:13">
      <c r="B15" s="452">
        <v>326184.42</v>
      </c>
      <c r="C15" s="453">
        <v>0</v>
      </c>
      <c r="D15" s="452">
        <v>319.93</v>
      </c>
      <c r="E15" s="452">
        <v>326504.34999999998</v>
      </c>
      <c r="H15" s="452">
        <v>10247.5</v>
      </c>
      <c r="M15" s="453">
        <v>0</v>
      </c>
    </row>
    <row r="16" spans="1:13">
      <c r="A16" t="s">
        <v>408</v>
      </c>
      <c r="B16">
        <v>2922</v>
      </c>
      <c r="C16">
        <v>1</v>
      </c>
      <c r="D16">
        <v>11</v>
      </c>
      <c r="E16">
        <v>2934</v>
      </c>
      <c r="F16" s="452">
        <v>67587.63</v>
      </c>
      <c r="G16" s="452">
        <v>444400.04</v>
      </c>
      <c r="H16">
        <v>115</v>
      </c>
      <c r="I16" s="452">
        <v>11391.52</v>
      </c>
      <c r="J16" s="452">
        <v>430958.37</v>
      </c>
      <c r="K16" s="452">
        <v>365420.89</v>
      </c>
      <c r="L16">
        <v>131</v>
      </c>
      <c r="M16">
        <v>20</v>
      </c>
    </row>
    <row r="17" spans="1:13">
      <c r="B17" s="452">
        <v>375439.69</v>
      </c>
      <c r="C17" s="452">
        <v>41.77</v>
      </c>
      <c r="D17" s="452">
        <v>1330.95</v>
      </c>
      <c r="E17" s="452">
        <v>376812.41</v>
      </c>
      <c r="H17" s="452">
        <v>13441.67</v>
      </c>
      <c r="M17" s="453">
        <v>0</v>
      </c>
    </row>
    <row r="18" spans="1:13">
      <c r="A18" t="s">
        <v>324</v>
      </c>
      <c r="B18">
        <v>2617</v>
      </c>
      <c r="C18">
        <v>0</v>
      </c>
      <c r="D18">
        <v>1</v>
      </c>
      <c r="E18">
        <v>2618</v>
      </c>
      <c r="F18" s="452">
        <v>59573.41</v>
      </c>
      <c r="G18" s="452">
        <v>390623.99</v>
      </c>
      <c r="H18">
        <v>69</v>
      </c>
      <c r="I18" s="452">
        <v>6967.41</v>
      </c>
      <c r="J18" s="452">
        <v>382402.45</v>
      </c>
      <c r="K18" s="452">
        <v>324083.17</v>
      </c>
      <c r="L18">
        <v>264</v>
      </c>
      <c r="M18">
        <v>16</v>
      </c>
    </row>
    <row r="19" spans="1:13">
      <c r="B19" s="452">
        <v>330958.58</v>
      </c>
      <c r="C19" s="453">
        <v>0</v>
      </c>
      <c r="D19" s="453">
        <v>92</v>
      </c>
      <c r="E19" s="452">
        <v>331050.58</v>
      </c>
      <c r="H19" s="452">
        <v>8221.5400000000009</v>
      </c>
      <c r="M19" s="453">
        <v>0</v>
      </c>
    </row>
    <row r="20" spans="1:13">
      <c r="A20" t="s">
        <v>266</v>
      </c>
      <c r="B20">
        <v>1633</v>
      </c>
      <c r="C20">
        <v>0</v>
      </c>
      <c r="D20">
        <v>3</v>
      </c>
      <c r="E20">
        <v>1636</v>
      </c>
      <c r="F20" s="452">
        <v>40610.78</v>
      </c>
      <c r="G20" s="452">
        <v>266670.36</v>
      </c>
      <c r="H20">
        <v>65</v>
      </c>
      <c r="I20" s="452">
        <v>7652.68</v>
      </c>
      <c r="J20" s="452">
        <v>257668.64</v>
      </c>
      <c r="K20" s="452">
        <v>218406.9</v>
      </c>
      <c r="L20">
        <v>155</v>
      </c>
      <c r="M20">
        <v>21</v>
      </c>
    </row>
    <row r="21" spans="1:13">
      <c r="B21" s="452">
        <v>225612.84</v>
      </c>
      <c r="C21" s="453">
        <v>0</v>
      </c>
      <c r="D21" s="452">
        <v>446.74</v>
      </c>
      <c r="E21" s="452">
        <v>226059.58</v>
      </c>
      <c r="H21" s="452">
        <v>9001.7199999999993</v>
      </c>
      <c r="M21" s="453">
        <v>0</v>
      </c>
    </row>
    <row r="22" spans="1:13">
      <c r="A22" t="s">
        <v>322</v>
      </c>
      <c r="B22">
        <v>3277</v>
      </c>
      <c r="C22">
        <v>0</v>
      </c>
      <c r="D22">
        <v>4</v>
      </c>
      <c r="E22">
        <v>3281</v>
      </c>
      <c r="F22" s="452">
        <v>78812.98</v>
      </c>
      <c r="G22" s="452">
        <v>517036.42</v>
      </c>
      <c r="H22">
        <v>145</v>
      </c>
      <c r="I22" s="452">
        <v>13530.92</v>
      </c>
      <c r="J22" s="452">
        <v>501069.93</v>
      </c>
      <c r="K22" s="452">
        <v>424692.52</v>
      </c>
      <c r="L22">
        <v>263</v>
      </c>
      <c r="M22">
        <v>35</v>
      </c>
    </row>
    <row r="23" spans="1:13">
      <c r="B23" s="452">
        <v>437845.42</v>
      </c>
      <c r="C23" s="453">
        <v>0</v>
      </c>
      <c r="D23" s="452">
        <v>378.02</v>
      </c>
      <c r="E23" s="452">
        <v>438223.44</v>
      </c>
      <c r="H23" s="452">
        <v>15966.49</v>
      </c>
      <c r="M23" s="453">
        <v>0</v>
      </c>
    </row>
    <row r="24" spans="1:13">
      <c r="A24" t="s">
        <v>310</v>
      </c>
      <c r="B24">
        <v>3164</v>
      </c>
      <c r="C24">
        <v>1</v>
      </c>
      <c r="D24">
        <v>6</v>
      </c>
      <c r="E24">
        <v>3171</v>
      </c>
      <c r="F24" s="452">
        <v>71947.070000000007</v>
      </c>
      <c r="G24" s="452">
        <v>472592.76</v>
      </c>
      <c r="H24">
        <v>163</v>
      </c>
      <c r="I24" s="452">
        <v>15033.53</v>
      </c>
      <c r="J24" s="452">
        <v>454853.2</v>
      </c>
      <c r="K24" s="452">
        <v>385612.16</v>
      </c>
      <c r="L24">
        <v>224</v>
      </c>
      <c r="M24">
        <v>46</v>
      </c>
    </row>
    <row r="25" spans="1:13">
      <c r="B25" s="452">
        <v>399628.96</v>
      </c>
      <c r="C25" s="452">
        <v>69.489999999999995</v>
      </c>
      <c r="D25" s="452">
        <v>947.24</v>
      </c>
      <c r="E25" s="452">
        <v>400645.69</v>
      </c>
      <c r="H25" s="452">
        <v>17739.560000000001</v>
      </c>
      <c r="M25" s="453">
        <v>0</v>
      </c>
    </row>
    <row r="26" spans="1:13">
      <c r="A26" t="s">
        <v>318</v>
      </c>
      <c r="B26">
        <v>3221</v>
      </c>
      <c r="C26">
        <v>3</v>
      </c>
      <c r="D26">
        <v>3</v>
      </c>
      <c r="E26">
        <v>3227</v>
      </c>
      <c r="F26" s="452">
        <v>76580.929999999993</v>
      </c>
      <c r="G26" s="452">
        <v>502406.46</v>
      </c>
      <c r="H26">
        <v>138</v>
      </c>
      <c r="I26" s="452">
        <v>12451.36</v>
      </c>
      <c r="J26" s="452">
        <v>487713.85</v>
      </c>
      <c r="K26" s="452">
        <v>413374.17</v>
      </c>
      <c r="L26">
        <v>257</v>
      </c>
      <c r="M26">
        <v>58</v>
      </c>
    </row>
    <row r="27" spans="1:13">
      <c r="B27" s="452">
        <v>425357.94</v>
      </c>
      <c r="C27" s="452">
        <v>85.39</v>
      </c>
      <c r="D27" s="452">
        <v>382.2</v>
      </c>
      <c r="E27" s="452">
        <v>425825.53</v>
      </c>
      <c r="H27" s="452">
        <v>14692.61</v>
      </c>
      <c r="M27" s="453">
        <v>0</v>
      </c>
    </row>
    <row r="28" spans="1:13">
      <c r="B28">
        <v>29815</v>
      </c>
      <c r="C28">
        <v>7</v>
      </c>
      <c r="D28">
        <v>66</v>
      </c>
      <c r="E28">
        <v>29888</v>
      </c>
      <c r="F28" s="452">
        <v>697368.12</v>
      </c>
      <c r="G28" s="452">
        <v>4581377.8099999996</v>
      </c>
      <c r="H28">
        <v>1215</v>
      </c>
      <c r="I28" s="452">
        <v>118176.5</v>
      </c>
      <c r="J28" s="452">
        <v>4442043.3600000003</v>
      </c>
      <c r="K28" s="452">
        <v>3765833.19</v>
      </c>
      <c r="L28">
        <v>2479</v>
      </c>
      <c r="M28">
        <v>400</v>
      </c>
    </row>
    <row r="29" spans="1:13">
      <c r="B29" s="452">
        <v>3873560.78</v>
      </c>
      <c r="C29" s="452">
        <v>650.20000000000005</v>
      </c>
      <c r="D29" s="452">
        <v>9798.7099999999991</v>
      </c>
      <c r="E29" s="452">
        <v>3884009.69</v>
      </c>
      <c r="H29" s="452">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78" bestFit="1" customWidth="1"/>
  </cols>
  <sheetData>
    <row r="2" spans="1:13">
      <c r="A2" t="s">
        <v>388</v>
      </c>
      <c r="B2" t="s">
        <v>389</v>
      </c>
      <c r="C2" t="s">
        <v>390</v>
      </c>
      <c r="D2" t="s">
        <v>391</v>
      </c>
      <c r="E2" t="s">
        <v>392</v>
      </c>
      <c r="F2" t="s">
        <v>393</v>
      </c>
      <c r="G2" t="s">
        <v>394</v>
      </c>
      <c r="H2" t="s">
        <v>395</v>
      </c>
      <c r="I2" t="s">
        <v>396</v>
      </c>
      <c r="J2" t="s">
        <v>397</v>
      </c>
      <c r="K2" s="478" t="s">
        <v>398</v>
      </c>
      <c r="L2" t="s">
        <v>399</v>
      </c>
      <c r="M2" t="s">
        <v>400</v>
      </c>
    </row>
    <row r="3" spans="1:13">
      <c r="B3" t="s">
        <v>401</v>
      </c>
      <c r="C3" t="s">
        <v>402</v>
      </c>
      <c r="D3" t="s">
        <v>403</v>
      </c>
      <c r="E3" t="s">
        <v>404</v>
      </c>
      <c r="H3" t="s">
        <v>405</v>
      </c>
      <c r="M3" t="s">
        <v>406</v>
      </c>
    </row>
    <row r="4" spans="1:13">
      <c r="A4" t="s">
        <v>407</v>
      </c>
      <c r="B4">
        <v>2442</v>
      </c>
      <c r="C4">
        <v>1</v>
      </c>
      <c r="D4">
        <v>0</v>
      </c>
      <c r="E4">
        <v>2443</v>
      </c>
      <c r="F4" s="452">
        <v>63077.1</v>
      </c>
      <c r="G4" s="452">
        <v>413503.04</v>
      </c>
      <c r="H4">
        <v>89</v>
      </c>
      <c r="I4" s="452">
        <v>8860.33</v>
      </c>
      <c r="J4" s="452">
        <v>403048.06</v>
      </c>
      <c r="K4" s="500">
        <v>341565.61</v>
      </c>
      <c r="L4">
        <v>180</v>
      </c>
      <c r="M4">
        <v>27</v>
      </c>
    </row>
    <row r="5" spans="1:13">
      <c r="B5" s="452">
        <v>350346.6</v>
      </c>
      <c r="C5" s="452">
        <v>79.34</v>
      </c>
      <c r="D5" s="453">
        <v>0</v>
      </c>
      <c r="E5" s="452">
        <v>350425.94</v>
      </c>
      <c r="H5" s="452">
        <v>10454.98</v>
      </c>
      <c r="M5" s="453">
        <v>0</v>
      </c>
    </row>
    <row r="6" spans="1:13">
      <c r="A6" t="s">
        <v>408</v>
      </c>
      <c r="B6">
        <v>3077</v>
      </c>
      <c r="C6">
        <v>0</v>
      </c>
      <c r="D6">
        <v>3</v>
      </c>
      <c r="E6">
        <v>3080</v>
      </c>
      <c r="F6" s="452">
        <v>82104.600000000006</v>
      </c>
      <c r="G6" s="452">
        <v>538519.57999999996</v>
      </c>
      <c r="H6">
        <v>107</v>
      </c>
      <c r="I6" s="452">
        <v>11971.11</v>
      </c>
      <c r="J6" s="452">
        <v>524393.80000000005</v>
      </c>
      <c r="K6" s="500">
        <v>444443.87</v>
      </c>
      <c r="L6">
        <v>130</v>
      </c>
      <c r="M6">
        <v>30</v>
      </c>
    </row>
    <row r="7" spans="1:13">
      <c r="B7" s="452">
        <v>456131.34</v>
      </c>
      <c r="C7" s="453">
        <v>0</v>
      </c>
      <c r="D7" s="452">
        <v>283.64</v>
      </c>
      <c r="E7" s="452">
        <v>456414.98</v>
      </c>
      <c r="H7" s="452">
        <v>14125.78</v>
      </c>
      <c r="M7" s="453">
        <v>0</v>
      </c>
    </row>
    <row r="8" spans="1:13">
      <c r="A8" t="s">
        <v>265</v>
      </c>
      <c r="B8">
        <v>2608</v>
      </c>
      <c r="C8">
        <v>1</v>
      </c>
      <c r="D8">
        <v>7</v>
      </c>
      <c r="E8">
        <v>2616</v>
      </c>
      <c r="F8" s="452">
        <v>68471.28</v>
      </c>
      <c r="G8" s="452">
        <v>449800.74</v>
      </c>
      <c r="H8">
        <v>103</v>
      </c>
      <c r="I8" s="452">
        <v>9888.25</v>
      </c>
      <c r="J8" s="452">
        <v>438132.75</v>
      </c>
      <c r="K8" s="500">
        <v>371441.21</v>
      </c>
      <c r="L8">
        <v>347</v>
      </c>
      <c r="M8">
        <v>49</v>
      </c>
    </row>
    <row r="9" spans="1:13">
      <c r="B9" s="452">
        <v>380249.07</v>
      </c>
      <c r="C9" s="452">
        <v>146.87</v>
      </c>
      <c r="D9" s="452">
        <v>933.52</v>
      </c>
      <c r="E9" s="452">
        <v>381329.46</v>
      </c>
      <c r="H9" s="452">
        <v>11667.99</v>
      </c>
      <c r="M9" s="453">
        <v>0</v>
      </c>
    </row>
    <row r="10" spans="1:13">
      <c r="A10" t="s">
        <v>324</v>
      </c>
      <c r="B10">
        <v>2536</v>
      </c>
      <c r="C10">
        <v>0</v>
      </c>
      <c r="D10">
        <v>40</v>
      </c>
      <c r="E10">
        <v>2576</v>
      </c>
      <c r="F10" s="452">
        <v>67374.600000000006</v>
      </c>
      <c r="G10" s="452">
        <v>450812.77</v>
      </c>
      <c r="H10">
        <v>71</v>
      </c>
      <c r="I10" s="452">
        <v>7241.19</v>
      </c>
      <c r="J10" s="452">
        <v>442268.17</v>
      </c>
      <c r="K10" s="500">
        <v>376196.98</v>
      </c>
      <c r="L10">
        <v>229</v>
      </c>
      <c r="M10">
        <v>15</v>
      </c>
    </row>
    <row r="11" spans="1:13">
      <c r="B11" s="452">
        <v>374302.24</v>
      </c>
      <c r="C11" s="453">
        <v>0</v>
      </c>
      <c r="D11" s="452">
        <v>9135.93</v>
      </c>
      <c r="E11" s="452">
        <v>383438.17</v>
      </c>
      <c r="H11" s="452">
        <v>8544.6</v>
      </c>
      <c r="M11" s="453">
        <v>0</v>
      </c>
    </row>
    <row r="12" spans="1:13">
      <c r="A12" t="s">
        <v>42</v>
      </c>
      <c r="B12">
        <v>2156</v>
      </c>
      <c r="C12">
        <v>0</v>
      </c>
      <c r="D12">
        <v>14</v>
      </c>
      <c r="E12">
        <v>2170</v>
      </c>
      <c r="F12" s="452">
        <v>58585.95</v>
      </c>
      <c r="G12" s="452">
        <v>386455.22</v>
      </c>
      <c r="H12">
        <v>86</v>
      </c>
      <c r="I12" s="453">
        <v>10025</v>
      </c>
      <c r="J12" s="452">
        <v>374625.73</v>
      </c>
      <c r="K12" s="500">
        <v>317844.28000000003</v>
      </c>
      <c r="L12">
        <v>152</v>
      </c>
      <c r="M12">
        <v>45</v>
      </c>
    </row>
    <row r="13" spans="1:13">
      <c r="B13" s="452">
        <v>325476.15000000002</v>
      </c>
      <c r="C13" s="453">
        <v>0</v>
      </c>
      <c r="D13" s="452">
        <v>2393.12</v>
      </c>
      <c r="E13" s="452">
        <v>327869.27</v>
      </c>
      <c r="H13" s="452">
        <v>11829.49</v>
      </c>
      <c r="M13" s="453">
        <v>0</v>
      </c>
    </row>
    <row r="14" spans="1:13">
      <c r="A14" t="s">
        <v>318</v>
      </c>
      <c r="B14">
        <v>3250</v>
      </c>
      <c r="C14">
        <v>1</v>
      </c>
      <c r="D14">
        <v>4</v>
      </c>
      <c r="E14">
        <v>3255</v>
      </c>
      <c r="F14" s="452">
        <v>86837.93</v>
      </c>
      <c r="G14" s="452">
        <v>570151.53</v>
      </c>
      <c r="H14">
        <v>157</v>
      </c>
      <c r="I14" s="452">
        <v>15227.18</v>
      </c>
      <c r="J14" s="452">
        <v>552183.47</v>
      </c>
      <c r="K14" s="500">
        <v>468086.42</v>
      </c>
      <c r="L14">
        <v>255</v>
      </c>
      <c r="M14">
        <v>83</v>
      </c>
    </row>
    <row r="15" spans="1:13">
      <c r="B15" s="452">
        <v>481982.56</v>
      </c>
      <c r="C15" s="452">
        <v>447.8</v>
      </c>
      <c r="D15" s="452">
        <v>883.24</v>
      </c>
      <c r="E15" s="452">
        <v>483313.6</v>
      </c>
      <c r="H15" s="452">
        <v>17968.060000000001</v>
      </c>
      <c r="M15" s="453">
        <v>0</v>
      </c>
    </row>
    <row r="16" spans="1:13">
      <c r="A16" t="s">
        <v>409</v>
      </c>
      <c r="B16">
        <v>3321</v>
      </c>
      <c r="C16">
        <v>1</v>
      </c>
      <c r="D16">
        <v>28</v>
      </c>
      <c r="E16">
        <v>3350</v>
      </c>
      <c r="F16" s="452">
        <v>90150.48</v>
      </c>
      <c r="G16" s="452">
        <v>596644.92000000004</v>
      </c>
      <c r="H16">
        <v>172</v>
      </c>
      <c r="I16" s="452">
        <v>18663.650000000001</v>
      </c>
      <c r="J16" s="452">
        <v>574646.19999999995</v>
      </c>
      <c r="K16" s="500">
        <v>487830.79</v>
      </c>
      <c r="L16">
        <v>304</v>
      </c>
      <c r="M16">
        <v>45</v>
      </c>
    </row>
    <row r="17" spans="1:13">
      <c r="B17" s="452">
        <v>500693.66</v>
      </c>
      <c r="C17" s="452">
        <v>142.33000000000001</v>
      </c>
      <c r="D17" s="452">
        <v>5658.45</v>
      </c>
      <c r="E17" s="452">
        <v>506494.44</v>
      </c>
      <c r="H17" s="452">
        <v>21998.720000000001</v>
      </c>
      <c r="M17" s="453">
        <v>0</v>
      </c>
    </row>
    <row r="18" spans="1:13">
      <c r="A18" t="s">
        <v>411</v>
      </c>
      <c r="B18">
        <v>0</v>
      </c>
      <c r="C18">
        <v>0</v>
      </c>
      <c r="D18">
        <v>0</v>
      </c>
      <c r="E18">
        <v>0</v>
      </c>
      <c r="F18" s="453">
        <v>0</v>
      </c>
      <c r="G18" s="453">
        <v>0</v>
      </c>
      <c r="H18">
        <v>0</v>
      </c>
      <c r="I18" s="453">
        <v>0</v>
      </c>
      <c r="J18" s="453">
        <v>0</v>
      </c>
      <c r="K18" s="501">
        <v>0</v>
      </c>
      <c r="L18">
        <v>0</v>
      </c>
      <c r="M18">
        <v>0</v>
      </c>
    </row>
    <row r="19" spans="1:13">
      <c r="B19" s="453">
        <v>0</v>
      </c>
      <c r="C19" s="453">
        <v>0</v>
      </c>
      <c r="D19" s="453">
        <v>0</v>
      </c>
      <c r="E19" s="453">
        <v>0</v>
      </c>
      <c r="H19" s="453">
        <v>0</v>
      </c>
      <c r="M19" s="453">
        <v>0</v>
      </c>
    </row>
    <row r="20" spans="1:13">
      <c r="A20" t="s">
        <v>266</v>
      </c>
      <c r="B20">
        <v>1476</v>
      </c>
      <c r="C20">
        <v>0</v>
      </c>
      <c r="D20">
        <v>0</v>
      </c>
      <c r="E20">
        <v>1476</v>
      </c>
      <c r="F20" s="452">
        <v>40285.19</v>
      </c>
      <c r="G20" s="452">
        <v>264092.55</v>
      </c>
      <c r="H20">
        <v>51</v>
      </c>
      <c r="I20" s="452">
        <v>6433.56</v>
      </c>
      <c r="J20" s="452">
        <v>256500.95</v>
      </c>
      <c r="K20" s="500">
        <v>217373.8</v>
      </c>
      <c r="L20">
        <v>131</v>
      </c>
      <c r="M20">
        <v>11</v>
      </c>
    </row>
    <row r="21" spans="1:13">
      <c r="B21" s="452">
        <v>223807.35999999999</v>
      </c>
      <c r="C21" s="453">
        <v>0</v>
      </c>
      <c r="D21" s="453">
        <v>0</v>
      </c>
      <c r="E21" s="452">
        <v>223807.35999999999</v>
      </c>
      <c r="H21" s="452">
        <v>7591.6</v>
      </c>
      <c r="M21" s="453">
        <v>0</v>
      </c>
    </row>
    <row r="22" spans="1:13">
      <c r="A22" t="s">
        <v>310</v>
      </c>
      <c r="B22">
        <v>3284</v>
      </c>
      <c r="C22">
        <v>1</v>
      </c>
      <c r="D22">
        <v>44</v>
      </c>
      <c r="E22">
        <v>3329</v>
      </c>
      <c r="F22" s="452">
        <v>86399.57</v>
      </c>
      <c r="G22" s="452">
        <v>576042.96</v>
      </c>
      <c r="H22">
        <v>179</v>
      </c>
      <c r="I22" s="452">
        <v>16690.05</v>
      </c>
      <c r="J22" s="452">
        <v>556348.69999999995</v>
      </c>
      <c r="K22" s="500">
        <v>472953.34</v>
      </c>
      <c r="L22">
        <v>234</v>
      </c>
      <c r="M22">
        <v>62</v>
      </c>
    </row>
    <row r="23" spans="1:13">
      <c r="B23" s="452">
        <v>479991.87</v>
      </c>
      <c r="C23" s="452">
        <v>1.1299999999999999</v>
      </c>
      <c r="D23" s="452">
        <v>9650.39</v>
      </c>
      <c r="E23" s="452">
        <v>489643.39</v>
      </c>
      <c r="H23" s="452">
        <v>19694.259999999998</v>
      </c>
      <c r="M23" s="453">
        <v>0</v>
      </c>
    </row>
    <row r="24" spans="1:13">
      <c r="A24" t="s">
        <v>410</v>
      </c>
      <c r="B24">
        <v>2409</v>
      </c>
      <c r="C24">
        <v>0</v>
      </c>
      <c r="D24">
        <v>1</v>
      </c>
      <c r="E24">
        <v>2410</v>
      </c>
      <c r="F24" s="452">
        <v>65117.17</v>
      </c>
      <c r="G24" s="452">
        <v>427005.84</v>
      </c>
      <c r="H24">
        <v>111</v>
      </c>
      <c r="I24" s="452">
        <v>12853.82</v>
      </c>
      <c r="J24" s="452">
        <v>411838.33</v>
      </c>
      <c r="K24" s="500">
        <v>349034.85</v>
      </c>
      <c r="L24">
        <v>139</v>
      </c>
      <c r="M24">
        <v>50</v>
      </c>
    </row>
    <row r="25" spans="1:13">
      <c r="B25" s="452">
        <v>361755.71</v>
      </c>
      <c r="C25" s="453">
        <v>0</v>
      </c>
      <c r="D25" s="452">
        <v>132.96</v>
      </c>
      <c r="E25" s="452">
        <v>361888.67</v>
      </c>
      <c r="H25" s="452">
        <v>15167.51</v>
      </c>
      <c r="M25" s="453">
        <v>0</v>
      </c>
    </row>
    <row r="26" spans="1:13">
      <c r="A26" t="s">
        <v>322</v>
      </c>
      <c r="B26">
        <v>3284</v>
      </c>
      <c r="C26">
        <v>0</v>
      </c>
      <c r="D26">
        <v>2</v>
      </c>
      <c r="E26">
        <v>3286</v>
      </c>
      <c r="F26" s="452">
        <v>87866.78</v>
      </c>
      <c r="G26" s="452">
        <v>576281.67000000004</v>
      </c>
      <c r="H26">
        <v>148</v>
      </c>
      <c r="I26" s="452">
        <v>14188.46</v>
      </c>
      <c r="J26" s="452">
        <v>559539.29</v>
      </c>
      <c r="K26" s="500">
        <v>474226.43</v>
      </c>
      <c r="L26">
        <v>214</v>
      </c>
      <c r="M26">
        <v>50</v>
      </c>
    </row>
    <row r="27" spans="1:13">
      <c r="B27" s="452">
        <v>488147.95</v>
      </c>
      <c r="C27" s="453">
        <v>0</v>
      </c>
      <c r="D27" s="452">
        <v>266.94</v>
      </c>
      <c r="E27" s="452">
        <v>488414.89</v>
      </c>
      <c r="H27" s="452">
        <v>16742.38</v>
      </c>
      <c r="M27" s="453">
        <v>0</v>
      </c>
    </row>
    <row r="28" spans="1:13">
      <c r="B28">
        <v>29843</v>
      </c>
      <c r="C28">
        <v>5</v>
      </c>
      <c r="D28">
        <v>143</v>
      </c>
      <c r="E28">
        <v>29991</v>
      </c>
      <c r="F28" s="452">
        <v>796270.65</v>
      </c>
      <c r="G28" s="452">
        <v>5249310.82</v>
      </c>
      <c r="H28">
        <v>1274</v>
      </c>
      <c r="I28" s="452">
        <v>132042.6</v>
      </c>
      <c r="J28" s="452">
        <v>5093525.46</v>
      </c>
      <c r="K28" s="500">
        <v>4320997.57</v>
      </c>
      <c r="L28">
        <v>2315</v>
      </c>
      <c r="M28">
        <v>467</v>
      </c>
    </row>
    <row r="29" spans="1:13">
      <c r="B29" s="452">
        <v>4422884.51</v>
      </c>
      <c r="C29" s="452">
        <v>817.47</v>
      </c>
      <c r="D29" s="452">
        <v>29338.19</v>
      </c>
      <c r="E29" s="452">
        <v>4453040.17</v>
      </c>
      <c r="H29" s="452">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78" bestFit="1" customWidth="1"/>
  </cols>
  <sheetData>
    <row r="2" spans="1:13">
      <c r="A2" t="s">
        <v>388</v>
      </c>
      <c r="B2" t="s">
        <v>389</v>
      </c>
      <c r="C2" t="s">
        <v>390</v>
      </c>
      <c r="D2" t="s">
        <v>391</v>
      </c>
      <c r="E2" t="s">
        <v>392</v>
      </c>
      <c r="F2" t="s">
        <v>393</v>
      </c>
      <c r="G2" t="s">
        <v>394</v>
      </c>
      <c r="H2" t="s">
        <v>395</v>
      </c>
      <c r="I2" t="s">
        <v>396</v>
      </c>
      <c r="J2" t="s">
        <v>397</v>
      </c>
      <c r="K2" s="478" t="s">
        <v>398</v>
      </c>
      <c r="L2" t="s">
        <v>399</v>
      </c>
      <c r="M2" t="s">
        <v>400</v>
      </c>
    </row>
    <row r="3" spans="1:13">
      <c r="B3" t="s">
        <v>401</v>
      </c>
      <c r="C3" t="s">
        <v>402</v>
      </c>
      <c r="D3" t="s">
        <v>403</v>
      </c>
      <c r="E3" t="s">
        <v>404</v>
      </c>
      <c r="H3" t="s">
        <v>405</v>
      </c>
      <c r="M3" t="s">
        <v>406</v>
      </c>
    </row>
    <row r="4" spans="1:13">
      <c r="A4" t="s">
        <v>407</v>
      </c>
      <c r="B4">
        <v>2126</v>
      </c>
      <c r="C4">
        <v>0</v>
      </c>
      <c r="D4">
        <v>3</v>
      </c>
      <c r="E4">
        <v>2129</v>
      </c>
      <c r="F4" s="452">
        <v>54243.87</v>
      </c>
      <c r="G4" s="452">
        <v>356426.32</v>
      </c>
      <c r="H4">
        <v>97</v>
      </c>
      <c r="I4" s="452">
        <v>8763.8700000000008</v>
      </c>
      <c r="J4" s="452">
        <v>346084.96</v>
      </c>
      <c r="K4" s="500">
        <v>293418.58</v>
      </c>
      <c r="L4">
        <v>131</v>
      </c>
      <c r="M4">
        <v>21</v>
      </c>
    </row>
    <row r="5" spans="1:13">
      <c r="B5" s="452">
        <v>301353.61</v>
      </c>
      <c r="C5" s="453">
        <v>0</v>
      </c>
      <c r="D5" s="452">
        <v>828.84</v>
      </c>
      <c r="E5" s="452">
        <v>302182.45</v>
      </c>
      <c r="H5" s="452">
        <v>10341.36</v>
      </c>
      <c r="M5" s="453">
        <v>0</v>
      </c>
    </row>
    <row r="6" spans="1:13">
      <c r="A6" t="s">
        <v>408</v>
      </c>
      <c r="B6">
        <v>2853</v>
      </c>
      <c r="C6">
        <v>3</v>
      </c>
      <c r="D6">
        <v>12</v>
      </c>
      <c r="E6">
        <v>2868</v>
      </c>
      <c r="F6" s="452">
        <v>71828.539999999994</v>
      </c>
      <c r="G6" s="452">
        <v>472752.47</v>
      </c>
      <c r="H6">
        <v>147</v>
      </c>
      <c r="I6" s="452">
        <v>15501.77</v>
      </c>
      <c r="J6" s="452">
        <v>454484.46</v>
      </c>
      <c r="K6" s="500">
        <v>385422.16</v>
      </c>
      <c r="L6">
        <v>134</v>
      </c>
      <c r="M6">
        <v>60</v>
      </c>
    </row>
    <row r="7" spans="1:13">
      <c r="B7" s="452">
        <v>398451.6</v>
      </c>
      <c r="C7" s="452">
        <v>585.07000000000005</v>
      </c>
      <c r="D7" s="452">
        <v>1887.26</v>
      </c>
      <c r="E7" s="452">
        <v>400923.93</v>
      </c>
      <c r="H7" s="452">
        <v>18268.009999999998</v>
      </c>
      <c r="M7" s="453">
        <v>0</v>
      </c>
    </row>
    <row r="8" spans="1:13">
      <c r="A8" t="s">
        <v>266</v>
      </c>
      <c r="B8">
        <v>1309</v>
      </c>
      <c r="C8">
        <v>0</v>
      </c>
      <c r="D8">
        <v>0</v>
      </c>
      <c r="E8">
        <v>1309</v>
      </c>
      <c r="F8" s="452">
        <v>36885.39</v>
      </c>
      <c r="G8" s="452">
        <v>241804.94</v>
      </c>
      <c r="H8">
        <v>90</v>
      </c>
      <c r="I8" s="452">
        <v>11306.65</v>
      </c>
      <c r="J8" s="452">
        <v>228463.1</v>
      </c>
      <c r="K8" s="500">
        <v>193612.9</v>
      </c>
      <c r="L8">
        <v>129</v>
      </c>
      <c r="M8">
        <v>28</v>
      </c>
    </row>
    <row r="9" spans="1:13">
      <c r="B9" s="452">
        <v>204919.55</v>
      </c>
      <c r="C9" s="453">
        <v>0</v>
      </c>
      <c r="D9" s="453">
        <v>0</v>
      </c>
      <c r="E9" s="452">
        <v>204919.55</v>
      </c>
      <c r="H9" s="452">
        <v>13341.84</v>
      </c>
      <c r="M9" s="453">
        <v>0</v>
      </c>
    </row>
    <row r="10" spans="1:13">
      <c r="A10" t="s">
        <v>409</v>
      </c>
      <c r="B10">
        <v>2990</v>
      </c>
      <c r="C10">
        <v>3</v>
      </c>
      <c r="D10">
        <v>25</v>
      </c>
      <c r="E10">
        <v>3018</v>
      </c>
      <c r="F10" s="452">
        <v>78126.36</v>
      </c>
      <c r="G10" s="452">
        <v>517235.14</v>
      </c>
      <c r="H10">
        <v>143</v>
      </c>
      <c r="I10" s="452">
        <v>18336.45</v>
      </c>
      <c r="J10" s="452">
        <v>495688.49</v>
      </c>
      <c r="K10" s="500">
        <v>420772.33</v>
      </c>
      <c r="L10">
        <v>206</v>
      </c>
      <c r="M10">
        <v>50</v>
      </c>
    </row>
    <row r="11" spans="1:13">
      <c r="B11" s="452">
        <v>433567.47</v>
      </c>
      <c r="C11" s="452">
        <v>465.77</v>
      </c>
      <c r="D11" s="452">
        <v>5075.54</v>
      </c>
      <c r="E11" s="452">
        <v>439108.78</v>
      </c>
      <c r="H11" s="452">
        <v>21546.65</v>
      </c>
      <c r="M11" s="453">
        <v>0</v>
      </c>
    </row>
    <row r="12" spans="1:13">
      <c r="A12" t="s">
        <v>310</v>
      </c>
      <c r="B12">
        <v>2912</v>
      </c>
      <c r="C12">
        <v>2</v>
      </c>
      <c r="D12">
        <v>7</v>
      </c>
      <c r="E12">
        <v>2921</v>
      </c>
      <c r="F12" s="452">
        <v>77393.89</v>
      </c>
      <c r="G12" s="452">
        <v>508296.32</v>
      </c>
      <c r="H12">
        <v>200</v>
      </c>
      <c r="I12" s="452">
        <v>20483.18</v>
      </c>
      <c r="J12" s="452">
        <v>484126.17</v>
      </c>
      <c r="K12" s="500">
        <v>410419.25</v>
      </c>
      <c r="L12">
        <v>246</v>
      </c>
      <c r="M12">
        <v>55</v>
      </c>
    </row>
    <row r="13" spans="1:13">
      <c r="B13" s="452">
        <v>429784.31</v>
      </c>
      <c r="C13" s="452">
        <v>178.66</v>
      </c>
      <c r="D13" s="452">
        <v>939.46</v>
      </c>
      <c r="E13" s="452">
        <v>430902.43</v>
      </c>
      <c r="H13" s="452">
        <v>24170.15</v>
      </c>
      <c r="M13" s="453">
        <v>0</v>
      </c>
    </row>
    <row r="14" spans="1:13">
      <c r="A14" t="s">
        <v>318</v>
      </c>
      <c r="B14">
        <v>3068</v>
      </c>
      <c r="C14">
        <v>1</v>
      </c>
      <c r="D14">
        <v>3</v>
      </c>
      <c r="E14">
        <v>3072</v>
      </c>
      <c r="F14" s="452">
        <v>81467.399999999994</v>
      </c>
      <c r="G14" s="452">
        <v>534553.64</v>
      </c>
      <c r="H14">
        <v>177</v>
      </c>
      <c r="I14" s="452">
        <v>19109.55</v>
      </c>
      <c r="J14" s="452">
        <v>512004.38</v>
      </c>
      <c r="K14" s="500">
        <v>433976.69</v>
      </c>
      <c r="L14">
        <v>189</v>
      </c>
      <c r="M14">
        <v>64</v>
      </c>
    </row>
    <row r="15" spans="1:13">
      <c r="B15" s="452">
        <v>452318.99</v>
      </c>
      <c r="C15" s="452">
        <v>274.45</v>
      </c>
      <c r="D15" s="452">
        <v>492.8</v>
      </c>
      <c r="E15" s="452">
        <v>453086.24</v>
      </c>
      <c r="H15" s="452">
        <v>22549.26</v>
      </c>
      <c r="M15" s="453">
        <v>0</v>
      </c>
    </row>
    <row r="16" spans="1:13">
      <c r="A16" t="s">
        <v>410</v>
      </c>
      <c r="B16">
        <v>1996</v>
      </c>
      <c r="C16">
        <v>0</v>
      </c>
      <c r="D16">
        <v>3</v>
      </c>
      <c r="E16">
        <v>1999</v>
      </c>
      <c r="F16" s="452">
        <v>51912.7</v>
      </c>
      <c r="G16" s="452">
        <v>340823.5</v>
      </c>
      <c r="H16">
        <v>106</v>
      </c>
      <c r="I16" s="453">
        <v>10485</v>
      </c>
      <c r="J16" s="452">
        <v>328451.20000000001</v>
      </c>
      <c r="K16" s="500">
        <v>278425.8</v>
      </c>
      <c r="L16">
        <v>147</v>
      </c>
      <c r="M16">
        <v>55</v>
      </c>
    </row>
    <row r="17" spans="1:13">
      <c r="B17" s="452">
        <v>288399.21000000002</v>
      </c>
      <c r="C17" s="453">
        <v>0</v>
      </c>
      <c r="D17" s="452">
        <v>511.59</v>
      </c>
      <c r="E17" s="452">
        <v>288910.8</v>
      </c>
      <c r="H17" s="452">
        <v>12372.3</v>
      </c>
      <c r="M17" s="453">
        <v>0</v>
      </c>
    </row>
    <row r="18" spans="1:13">
      <c r="A18" t="s">
        <v>411</v>
      </c>
      <c r="B18">
        <v>0</v>
      </c>
      <c r="C18">
        <v>0</v>
      </c>
      <c r="D18">
        <v>0</v>
      </c>
      <c r="E18">
        <v>0</v>
      </c>
      <c r="F18" s="453">
        <v>0</v>
      </c>
      <c r="G18" s="453">
        <v>0</v>
      </c>
      <c r="H18">
        <v>0</v>
      </c>
      <c r="I18" s="453">
        <v>0</v>
      </c>
      <c r="J18" s="453">
        <v>0</v>
      </c>
      <c r="K18" s="501">
        <v>0</v>
      </c>
      <c r="L18">
        <v>0</v>
      </c>
      <c r="M18">
        <v>0</v>
      </c>
    </row>
    <row r="19" spans="1:13">
      <c r="B19" s="453">
        <v>0</v>
      </c>
      <c r="C19" s="453">
        <v>0</v>
      </c>
      <c r="D19" s="453">
        <v>0</v>
      </c>
      <c r="E19" s="453">
        <v>0</v>
      </c>
      <c r="H19" s="453">
        <v>0</v>
      </c>
      <c r="M19" s="453">
        <v>0</v>
      </c>
    </row>
    <row r="20" spans="1:13">
      <c r="A20" t="s">
        <v>265</v>
      </c>
      <c r="B20">
        <v>2216</v>
      </c>
      <c r="C20">
        <v>2</v>
      </c>
      <c r="D20">
        <v>13</v>
      </c>
      <c r="E20">
        <v>2231</v>
      </c>
      <c r="F20" s="452">
        <v>58459.76</v>
      </c>
      <c r="G20" s="452">
        <v>385318.9</v>
      </c>
      <c r="H20">
        <v>112</v>
      </c>
      <c r="I20" s="452">
        <v>11537.1</v>
      </c>
      <c r="J20" s="452">
        <v>371739.61</v>
      </c>
      <c r="K20" s="500">
        <v>315322.03999999998</v>
      </c>
      <c r="L20">
        <v>297</v>
      </c>
      <c r="M20">
        <v>50</v>
      </c>
    </row>
    <row r="21" spans="1:13">
      <c r="B21" s="452">
        <v>324608.43</v>
      </c>
      <c r="C21" s="452">
        <v>167.94</v>
      </c>
      <c r="D21" s="452">
        <v>2082.77</v>
      </c>
      <c r="E21" s="452">
        <v>326859.14</v>
      </c>
      <c r="H21" s="452">
        <v>13579.29</v>
      </c>
      <c r="M21" s="453">
        <v>0</v>
      </c>
    </row>
    <row r="22" spans="1:13">
      <c r="A22" t="s">
        <v>42</v>
      </c>
      <c r="B22">
        <v>1947</v>
      </c>
      <c r="C22">
        <v>2</v>
      </c>
      <c r="D22">
        <v>7</v>
      </c>
      <c r="E22">
        <v>1956</v>
      </c>
      <c r="F22" s="452">
        <v>51586.21</v>
      </c>
      <c r="G22" s="452">
        <v>339579.66</v>
      </c>
      <c r="H22">
        <v>100</v>
      </c>
      <c r="I22" s="452">
        <v>9914.59</v>
      </c>
      <c r="J22" s="452">
        <v>327880.44</v>
      </c>
      <c r="K22" s="500">
        <v>278078.86</v>
      </c>
      <c r="L22">
        <v>133</v>
      </c>
      <c r="M22">
        <v>21</v>
      </c>
    </row>
    <row r="23" spans="1:13">
      <c r="B23" s="452">
        <v>286264.96000000002</v>
      </c>
      <c r="C23" s="452">
        <v>324.42</v>
      </c>
      <c r="D23" s="452">
        <v>1404.07</v>
      </c>
      <c r="E23" s="452">
        <v>287993.45</v>
      </c>
      <c r="H23" s="452">
        <v>11699.22</v>
      </c>
      <c r="M23" s="453">
        <v>0</v>
      </c>
    </row>
    <row r="24" spans="1:13">
      <c r="A24" t="s">
        <v>322</v>
      </c>
      <c r="B24">
        <v>3082</v>
      </c>
      <c r="C24">
        <v>2</v>
      </c>
      <c r="D24">
        <v>3</v>
      </c>
      <c r="E24">
        <v>3087</v>
      </c>
      <c r="F24" s="452">
        <v>82609.240000000005</v>
      </c>
      <c r="G24" s="452">
        <v>541940.97</v>
      </c>
      <c r="H24">
        <v>181</v>
      </c>
      <c r="I24" s="452">
        <v>20205.54</v>
      </c>
      <c r="J24" s="452">
        <v>518113.22</v>
      </c>
      <c r="K24" s="500">
        <v>439126.19</v>
      </c>
      <c r="L24">
        <v>242</v>
      </c>
      <c r="M24">
        <v>47</v>
      </c>
    </row>
    <row r="25" spans="1:13">
      <c r="B25" s="452">
        <v>458344.19</v>
      </c>
      <c r="C25" s="452">
        <v>592.11</v>
      </c>
      <c r="D25" s="452">
        <v>395.43</v>
      </c>
      <c r="E25" s="452">
        <v>459331.73</v>
      </c>
      <c r="H25" s="452">
        <v>23827.75</v>
      </c>
      <c r="M25" s="453">
        <v>0</v>
      </c>
    </row>
    <row r="26" spans="1:13">
      <c r="A26" t="s">
        <v>324</v>
      </c>
      <c r="B26">
        <v>2123</v>
      </c>
      <c r="C26">
        <v>5</v>
      </c>
      <c r="D26">
        <v>1</v>
      </c>
      <c r="E26">
        <v>2129</v>
      </c>
      <c r="F26" s="452">
        <v>55584.66</v>
      </c>
      <c r="G26" s="452">
        <v>364503.87</v>
      </c>
      <c r="H26">
        <v>79</v>
      </c>
      <c r="I26" s="452">
        <v>7175.69</v>
      </c>
      <c r="J26" s="452">
        <v>356036.55</v>
      </c>
      <c r="K26" s="500">
        <v>301743.52</v>
      </c>
      <c r="L26">
        <v>218</v>
      </c>
      <c r="M26">
        <v>15</v>
      </c>
    </row>
    <row r="27" spans="1:13">
      <c r="B27" s="452">
        <v>307513.68</v>
      </c>
      <c r="C27" s="452">
        <v>1289.03</v>
      </c>
      <c r="D27" s="452">
        <v>116.5</v>
      </c>
      <c r="E27" s="452">
        <v>308919.21000000002</v>
      </c>
      <c r="H27" s="452">
        <v>8467.32</v>
      </c>
      <c r="M27" s="453">
        <v>0</v>
      </c>
    </row>
    <row r="28" spans="1:13">
      <c r="B28">
        <v>26622</v>
      </c>
      <c r="C28">
        <v>20</v>
      </c>
      <c r="D28">
        <v>77</v>
      </c>
      <c r="E28">
        <v>26719</v>
      </c>
      <c r="F28" s="452">
        <v>700098.02</v>
      </c>
      <c r="G28" s="452">
        <v>4603235.7300000004</v>
      </c>
      <c r="H28">
        <v>1432</v>
      </c>
      <c r="I28" s="452">
        <v>152819.4</v>
      </c>
      <c r="J28" s="452">
        <v>4423072.5599999996</v>
      </c>
      <c r="K28" s="500">
        <v>3750318.31</v>
      </c>
      <c r="L28">
        <v>2072</v>
      </c>
      <c r="M28">
        <v>466</v>
      </c>
    </row>
    <row r="29" spans="1:13">
      <c r="B29" s="453">
        <v>3885526</v>
      </c>
      <c r="C29" s="452">
        <v>3877.45</v>
      </c>
      <c r="D29" s="452">
        <v>13734.26</v>
      </c>
      <c r="E29" s="452">
        <v>3903137.71</v>
      </c>
      <c r="H29" s="452">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31</vt:i4>
      </vt:variant>
    </vt:vector>
  </HeadingPairs>
  <TitlesOfParts>
    <vt:vector size="75"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Berat Begu</cp:lastModifiedBy>
  <cp:lastPrinted>2014-03-03T07:29:55Z</cp:lastPrinted>
  <dcterms:created xsi:type="dcterms:W3CDTF">2003-05-15T02:09:00Z</dcterms:created>
  <dcterms:modified xsi:type="dcterms:W3CDTF">2020-09-14T11:57:18Z</dcterms:modified>
</cp:coreProperties>
</file>