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mc:AlternateContent xmlns:mc="http://schemas.openxmlformats.org/markup-compatibility/2006">
    <mc:Choice Requires="x15">
      <x15ac:absPath xmlns:x15ac="http://schemas.microsoft.com/office/spreadsheetml/2010/11/ac" url="U:\2022\Raporti mujor\2023\08. Gusht 2023\Raporti final\"/>
    </mc:Choice>
  </mc:AlternateContent>
  <xr:revisionPtr revIDLastSave="0" documentId="13_ncr:1_{8517018B-8CA5-43EF-80FD-23CD15F707D4}" xr6:coauthVersionLast="36" xr6:coauthVersionMax="36" xr10:uidLastSave="{00000000-0000-0000-0000-000000000000}"/>
  <bookViews>
    <workbookView xWindow="0" yWindow="0" windowWidth="19200" windowHeight="6350" tabRatio="1000" firstSheet="1" activeTab="4"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Sqarime!$A$1:$E$11</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O11" i="173" l="1"/>
  <c r="O9" i="173"/>
  <c r="C23" i="127"/>
  <c r="E23" i="126"/>
  <c r="D23" i="126"/>
  <c r="C13" i="116"/>
  <c r="C30" i="116"/>
  <c r="C13" i="125"/>
  <c r="C39" i="97"/>
  <c r="C33" i="97"/>
  <c r="C19" i="97"/>
  <c r="C35" i="97" l="1"/>
  <c r="N11" i="173" l="1"/>
  <c r="N9" i="173"/>
  <c r="M11" i="173" l="1"/>
  <c r="M9" i="173"/>
  <c r="L9" i="173" l="1"/>
  <c r="L11" i="173"/>
  <c r="F11" i="100" l="1"/>
  <c r="F12" i="100"/>
  <c r="K9" i="173" l="1"/>
  <c r="K11" i="173"/>
  <c r="C23" i="102" l="1"/>
  <c r="C24" i="127" l="1"/>
  <c r="C25" i="99" l="1"/>
  <c r="B23" i="102"/>
  <c r="J11" i="173" l="1"/>
  <c r="J9" i="173"/>
  <c r="I9" i="173" l="1"/>
  <c r="I11" i="173"/>
  <c r="H9" i="173" l="1"/>
  <c r="H11" i="173"/>
  <c r="C54" i="115" l="1"/>
  <c r="D54" i="115"/>
  <c r="F11" i="173" l="1"/>
  <c r="G11" i="173"/>
  <c r="F9" i="173"/>
  <c r="G9" i="173"/>
  <c r="D29" i="146" l="1"/>
  <c r="E11" i="173" l="1"/>
  <c r="E9" i="173"/>
  <c r="D11" i="173" l="1"/>
  <c r="D9" i="173"/>
  <c r="C11" i="173" l="1"/>
  <c r="C9" i="173"/>
  <c r="B9" i="173" l="1"/>
  <c r="B11" i="173"/>
  <c r="E21" i="147" l="1"/>
  <c r="E22" i="147"/>
  <c r="E23" i="147"/>
  <c r="E28" i="147"/>
  <c r="C21" i="97" l="1"/>
  <c r="D29" i="147" l="1"/>
  <c r="C31" i="115" l="1"/>
  <c r="D31" i="68"/>
  <c r="D10" i="133" l="1"/>
  <c r="D11" i="133"/>
  <c r="D12" i="133"/>
  <c r="D13" i="133"/>
  <c r="D14" i="133"/>
  <c r="D15" i="133"/>
  <c r="D16" i="133"/>
  <c r="D17" i="133"/>
  <c r="D18" i="133"/>
  <c r="D19" i="133"/>
  <c r="D20" i="133"/>
  <c r="D21" i="133"/>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C23" i="120" l="1"/>
  <c r="C42" i="116"/>
  <c r="C25" i="116"/>
  <c r="D29" i="155"/>
  <c r="C25" i="125"/>
  <c r="D20" i="96"/>
  <c r="D29" i="96"/>
  <c r="F32" i="116" l="1"/>
  <c r="F15" i="116"/>
  <c r="F19" i="116"/>
  <c r="F17" i="116"/>
  <c r="F21" i="116"/>
  <c r="F23" i="116"/>
  <c r="F17" i="125"/>
  <c r="F15" i="125"/>
  <c r="F19" i="125"/>
  <c r="F21" i="125"/>
  <c r="F11" i="125"/>
  <c r="F23" i="125"/>
  <c r="F13" i="125"/>
  <c r="F13" i="116"/>
  <c r="F23" i="99"/>
  <c r="F21" i="99"/>
  <c r="F13" i="99"/>
  <c r="F19" i="99"/>
  <c r="F17" i="99"/>
  <c r="F15" i="99"/>
  <c r="D11" i="127"/>
  <c r="F25" i="125" l="1"/>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<sst xmlns="http://schemas.openxmlformats.org/spreadsheetml/2006/main" count="1667" uniqueCount="494">
  <si>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</si>
  <si>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</si>
  <si>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</si>
  <si>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</si>
  <si>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</si>
  <si>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</si>
  <si>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</si>
  <si>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</si>
  <si>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</si>
  <si>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</si>
  <si>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</si>
  <si>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</si>
  <si>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</si>
  <si>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</si>
  <si>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</si>
  <si>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</si>
  <si>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</si>
  <si>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</si>
  <si>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</si>
  <si>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</si>
  <si>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</si>
  <si>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</si>
  <si>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</si>
  <si>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</si>
  <si>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</si>
  <si>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</si>
  <si>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</si>
  <si>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</si>
  <si>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</si>
  <si>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</si>
  <si>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</si>
  <si>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</si>
  <si>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</si>
  <si>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</si>
  <si>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</si>
  <si>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</si>
  <si>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</si>
  <si>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</si>
  <si>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</si>
  <si>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</si>
  <si>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</si>
  <si>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</si>
  <si>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</si>
  <si>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</si>
  <si>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</si>
  <si>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</si>
  <si>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</si>
  <si>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</si>
  <si>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</si>
  <si>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</si>
  <si>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</si>
  <si>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</si>
  <si>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</si>
  <si>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</si>
  <si>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</si>
  <si>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</si>
  <si>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</si>
  <si>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</si>
  <si>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</si>
  <si>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</si>
  <si>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</si>
  <si>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</si>
  <si>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</si>
  <si>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</si>
  <si>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</si>
  <si>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</si>
  <si>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</si>
  <si>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</si>
  <si>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</si>
  <si>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</si>
  <si>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</si>
  <si>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</si>
  <si>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</si>
  <si>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</si>
  <si>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</si>
  <si>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</si>
  <si>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</si>
  <si>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</si>
  <si>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</si>
  <si>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</si>
  <si>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</si>
  <si>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</si>
  <si>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</si>
  <si>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</si>
  <si>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</si>
  <si>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</si>
  <si>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</si>
  <si>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</si>
  <si>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</si>
  <si>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</si>
  <si>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</si>
  <si>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</si>
  <si>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</si>
  <si>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</si>
  <si>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</si>
  <si>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</si>
  <si>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</si>
  <si>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</si>
  <si>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</si>
  <si>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</si>
  <si>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</si>
  <si>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</si>
  <si>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</si>
  <si>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</si>
  <si>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</si>
  <si>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</si>
  <si>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</si>
  <si>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</si>
  <si>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</si>
  <si>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</si>
  <si>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</si>
  <si>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</si>
  <si>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</si>
  <si>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</si>
  <si>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</si>
  <si>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</si>
  <si>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</si>
  <si>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</si>
  <si>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</si>
  <si>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</si>
  <si>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</si>
  <si>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</si>
  <si>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</si>
  <si>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</si>
  <si>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</si>
  <si>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</si>
  <si>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</si>
  <si>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</si>
  <si>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</si>
  <si>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</si>
  <si>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</si>
  <si>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</si>
  <si>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</si>
  <si>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</si>
  <si>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</si>
  <si>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</si>
  <si>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</si>
  <si>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</si>
  <si>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</si>
  <si>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</si>
  <si>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</si>
  <si>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</si>
  <si>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</si>
  <si>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</si>
  <si>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</si>
  <si>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</si>
  <si>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</si>
  <si>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</si>
  <si>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</si>
  <si>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</si>
  <si>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</si>
  <si>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</si>
  <si>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</si>
  <si>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</si>
  <si>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</si>
  <si>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</si>
  <si>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</si>
  <si>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</si>
  <si>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</si>
  <si>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</si>
  <si>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</si>
  <si>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</si>
  <si>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</si>
  <si>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</si>
  <si>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</si>
  <si>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</si>
  <si>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</si>
  <si>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</si>
  <si>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</si>
  <si>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</si>
  <si>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</si>
  <si>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</si>
  <si>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</si>
  <si>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</si>
  <si>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</si>
  <si>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</si>
  <si>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</si>
  <si>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</si>
  <si>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</si>
  <si>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</si>
  <si>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</si>
  <si>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</si>
  <si>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</si>
  <si>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</si>
  <si>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</si>
  <si>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</si>
  <si>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</si>
  <si>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</si>
  <si>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</si>
  <si>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</si>
  <si>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</si>
  <si>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</si>
  <si>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</si>
  <si>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</si>
  <si>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</si>
  <si>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</si>
  <si>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</si>
  <si>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</si>
  <si>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</si>
  <si>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</si>
  <si>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</si>
  <si>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</si>
  <si>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</si>
  <si>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</si>
  <si>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</si>
  <si>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</si>
  <si>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</si>
  <si>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</si>
  <si>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</si>
  <si>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</si>
  <si>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</si>
  <si>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</si>
  <si>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</si>
  <si>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</si>
  <si>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</si>
  <si>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</si>
  <si>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</si>
  <si>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</si>
  <si>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</si>
  <si>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</si>
  <si>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</si>
  <si>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</si>
  <si>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</si>
  <si>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</si>
  <si>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</si>
  <si>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</si>
  <si>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</si>
  <si>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</si>
  <si>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</si>
  <si>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</si>
  <si>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</si>
  <si>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</si>
  <si>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</si>
  <si>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</si>
  <si>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</si>
  <si>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</si>
  <si>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</si>
  <si>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</si>
  <si>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</si>
  <si>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</si>
  <si>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</si>
  <si>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</si>
  <si>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</si>
  <si>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</si>
  <si>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</si>
  <si>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</si>
  <si>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</si>
  <si>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</si>
  <si>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</si>
  <si>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</si>
  <si>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</si>
  <si>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</si>
  <si>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</si>
  <si>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</si>
  <si>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</si>
  <si>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</si>
  <si>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</si>
  <si>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</si>
  <si>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</si>
  <si>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</si>
  <si>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</si>
  <si>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</si>
  <si>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</si>
  <si>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</si>
  <si>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</si>
  <si>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</si>
  <si>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</si>
  <si>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</si>
  <si>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</si>
  <si>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</si>
  <si>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</si>
  <si>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</si>
  <si>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</si>
  <si>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</si>
  <si>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</si>
  <si>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</si>
  <si>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</si>
  <si>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</si>
  <si>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</si>
  <si>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</si>
  <si>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</si>
  <si>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</si>
  <si>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</si>
  <si>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</si>
  <si>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</si>
  <si>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</si>
  <si>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</si>
  <si>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</si>
  <si>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</si>
  <si>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</si>
  <si>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</si>
  <si>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</si>
  <si>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</si>
  <si>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</si>
  <si>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</si>
  <si>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</si>
  <si>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</si>
  <si>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</si>
  <si>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</si>
  <si>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</si>
  <si>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</si>
  <si>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</si>
  <si>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</si>
  <si>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</si>
  <si>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</si>
  <si>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</si>
  <si>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</si>
  <si>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</si>
  <si>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</si>
  <si>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</si>
  <si>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</si>
  <si>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</si>
  <si>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</si>
  <si>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</si>
  <si>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</si>
  <si>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</si>
  <si>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</si>
  <si>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</si>
  <si>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</si>
  <si>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</si>
  <si>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</si>
  <si>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</si>
  <si>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</si>
  <si>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</si>
  <si>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</si>
  <si>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</si>
  <si>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</si>
  <si>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</si>
  <si>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</si>
  <si>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</si>
  <si>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</si>
  <si>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</si>
  <si>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</si>
  <si>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</si>
  <si>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</si>
  <si>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</si>
  <si>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</si>
  <si>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</si>
  <si>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</si>
  <si>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</si>
  <si>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</si>
  <si>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</si>
  <si>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</si>
  <si>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</si>
  <si>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</si>
  <si>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</si>
  <si>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</si>
  <si>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</si>
  <si>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</si>
  <si>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</si>
  <si>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</si>
  <si>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</si>
  <si>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</si>
  <si>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</si>
  <si>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</si>
  <si>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</si>
  <si>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</si>
  <si>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</si>
  <si>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</si>
  <si>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</si>
  <si>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</si>
  <si>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</si>
  <si>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</si>
  <si>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</si>
  <si>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</si>
  <si>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</si>
  <si>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</si>
  <si>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</si>
  <si>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</si>
  <si>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</si>
  <si>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</si>
  <si>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</si>
  <si>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</si>
  <si>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</si>
  <si>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</si>
  <si>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</si>
  <si>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</si>
  <si>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</si>
  <si>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</si>
  <si>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</si>
  <si>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</si>
  <si>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</si>
  <si>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</si>
  <si>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</si>
  <si>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</si>
  <si>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</si>
  <si>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</si>
  <si>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</si>
  <si>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</si>
  <si>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</si>
  <si>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</si>
  <si>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</si>
  <si>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</si>
  <si>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</si>
  <si>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</si>
  <si>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</si>
  <si>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</si>
  <si>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</si>
  <si>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</si>
  <si>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</si>
  <si>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</si>
  <si>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</si>
  <si>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</si>
  <si>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</si>
  <si>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</si>
  <si>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</si>
  <si>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</si>
  <si>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</si>
  <si>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</si>
  <si>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</si>
  <si>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</si>
  <si>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</si>
  <si>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</si>
  <si>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</si>
  <si>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</si>
  <si>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</si>
  <si>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</si>
  <si>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</si>
  <si>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</si>
  <si>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</si>
  <si>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</si>
  <si>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</si>
  <si>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</si>
  <si>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</si>
  <si>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</si>
  <si>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</si>
  <si>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</si>
  <si>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</si>
  <si>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</si>
  <si>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</si>
  <si>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</si>
  <si>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</si>
  <si>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</si>
  <si>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</si>
  <si>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</si>
  <si>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</si>
  <si>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</si>
  <si>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</si>
  <si>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</si>
  <si>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</si>
  <si>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</si>
  <si>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</si>
  <si>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</si>
  <si>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</si>
  <si>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</si>
  <si>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</si>
  <si>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</si>
  <si>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</si>
  <si>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</si>
  <si>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</si>
  <si>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</si>
  <si>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</si>
  <si>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</si>
  <si>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Nëntor/November</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</si>
  <si>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</si>
  <si>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</si>
  <si>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</si>
  <si>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</si>
  <si>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</si>
  <si>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</si>
  <si>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</si>
  <si>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</si>
  <si>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</si>
  <si>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</si>
  <si>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</si>
  <si>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</si>
  <si>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</si>
  <si>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</si>
  <si>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</si>
  <si>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Korrik/July</t>
  </si>
  <si>
    <t>23/`22-1</t>
  </si>
  <si>
    <t>Janar - Gusht 2023</t>
  </si>
  <si>
    <t>January - August 2023</t>
  </si>
  <si>
    <t>Publikuar_Shtator. 2023</t>
  </si>
  <si>
    <t>Published_September. 2023</t>
  </si>
  <si>
    <t>Janar - Gusht / January - August</t>
  </si>
  <si>
    <t>2. Në kuadër të aktivitetit jo-jetë për periudhën raportuese Janar-Gusht 2023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</si>
  <si>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January-August 2023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</si>
  <si>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Gjatë periudhës Janar-Gusht 2023 tregu i sigurimeve ka pasur një rritje prej 12.66% krahasuar me periudhën e njëjtë të vitit 2022. Volumi i primeve të shkruara bruto në krahasim me periudhën paraprake është rritur për 11,082,997 euro më shumë duke arritur gjithsej shumën prej 98,612,851 euro.</t>
  </si>
  <si>
    <t xml:space="preserve">During the period of January-August 2023 the insurance market experienced an increase by 12.66% compared to January-August 2022. Gross insurance premiums amount to euro 98,612,851 increasing by euro 11,082,997 comparing with same period of the previous year. </t>
  </si>
  <si>
    <t>Numri i kontratave arriti në 1,067,748 duke shënuar një rritje për 17.42% krahasuar me periudhën e njëjtë Janar-Gusht të vitit 2022.</t>
  </si>
  <si>
    <t>The number of insurance policies reached 1,067,748 which indicates an increase of 17.42% more compared to the same period of January-August 2022.</t>
  </si>
  <si>
    <t>Volumi i primeve të shkruara bruto në veprimtarinë e Jo-Jetës arriti shumën 94,060,338 euro duke shënuar një rritje në masën prej 13.19% krahasuar me periudhën Janar-Gusht 2022.</t>
  </si>
  <si>
    <t>Gross insurance premiums in Non-Life insurance business reached the value of euro 94,060,338 which indicate an increase by 13.19% compared with January-August 2022.</t>
  </si>
  <si>
    <t>Numri i kontratave në sigurimin e Jo-Jetës arriti në 1,025,491 duke shënuar një rritje në masën prej 15.99% më shumë krahasuar me periudhën e njëjtë Janar-Gusht 2022.</t>
  </si>
  <si>
    <t>The number of Non-Life insurance policies reached 1,025,491 which are 15.99% more than in the same period of January-August 2022.</t>
  </si>
  <si>
    <t>Volumi i primeve të shkruara bruto në veprimtarinë e Jetës arriti shumën 4,552,513 euro duke shënuar një rritje në masën prej vetëm 2.82% më shumë krahasuar me periudhën e njëjtë të vitit paraprak.</t>
  </si>
  <si>
    <t>Gross insurance premiums in Life insurance business reached the value of euro 4,552,513 which indicate an increase by only 2.82% more compared to the same period of last year, respectively January-August 2022.</t>
  </si>
  <si>
    <t>Numri i kontratave në sigurimin e Jetës arriti në 42,257 duke shënuar një rritje prej 67.79% më shumë krahasuar me periudhën e njejtë Janar-Gusht 2022.</t>
  </si>
  <si>
    <t>The number of Life insurance policies reached 42,257 which indicate an increase by 67.79% more contracts compared to the same period of January-August 2022.</t>
  </si>
  <si>
    <t>Gjatë periudhës Janar-Gusht 2023, janë paguar gjithsej 48,261,636 euro dëme ose 16.11% më shumë se gjatë periudhës së njëjtë Janar-Gusht 2022.</t>
  </si>
  <si>
    <t xml:space="preserve">During the period of January-August 2023, the paid claims are in the amount to euro 48,261,636 or 16.11% more than in the same period of 2022.
</t>
  </si>
  <si>
    <t>Numri i dëmeve të paguara gjatë periudhës Janar-Gusht 2023 në krahasim me periudhën e njëjtë të vitit paraprak është rritur për 11,742 dëme duke arritur në 121,390 nga të cilat 121,112 dëme janë paguar nga kompanitë e sigurimit të Jo-Jetës dhe 278 nga kompanitë e sigurimit të Jetës.</t>
  </si>
  <si>
    <t xml:space="preserve">During the period of January-August 2023 compared to the same period of last year there is an increase of 11,742 in the number of paid claims, which reached the number of 121,390 paid claims. The Non-Life insurers paid 121,112 claims and Life insurers paid 278 claims.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</si>
</sst>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 numFmtId="174" formatCode="0.0%"/>
  </numFmts>
  <fonts count="109">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3">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0" fontId="108" fillId="0" borderId="0" applyBorder="0" applyAlignment="0" applyProtection="0"/>
  </cellStyleXfs>
  <cellXfs count="562">
    <xf numFmtId="0" fontId="0" fillId="0" borderId="0" xfId="0"/>
    <xf numFmtId="0" fontId="7" fillId="2" borderId="0" xfId="0" applyFont="1" applyFill="1"/>
    <xf numFmtId="0" fontId="21" fillId="2" borderId="0" xfId="0" applyFont="1" applyFill="1"/>
    <xf numFmtId="0" fontId="17" fillId="2" borderId="0" xfId="0" applyFont="1" applyFill="1"/>
    <xf numFmtId="0" fontId="19" fillId="3" borderId="0" xfId="0" applyFont="1" applyFill="1" applyAlignment="1">
      <alignment horizontal="center"/>
    </xf>
    <xf numFmtId="0" fontId="21" fillId="3" borderId="0" xfId="0" applyFont="1" applyFill="1" applyAlignment="1">
      <alignment horizontal="center"/>
    </xf>
    <xf numFmtId="0" fontId="11" fillId="0" borderId="0" xfId="41" applyFont="1"/>
    <xf numFmtId="0" fontId="11" fillId="2" borderId="0" xfId="41" applyFont="1" applyFill="1"/>
    <xf numFmtId="0" fontId="23" fillId="2" borderId="0" xfId="41" applyFont="1" applyFill="1" applyAlignment="1">
      <alignment vertical="center" wrapText="1"/>
    </xf>
    <xf numFmtId="0" fontId="0" fillId="2" borderId="0" xfId="0" applyFill="1"/>
    <xf numFmtId="0" fontId="20" fillId="3" borderId="0" xfId="0" applyFont="1" applyFill="1"/>
    <xf numFmtId="0" fontId="21" fillId="3" borderId="0" xfId="0" applyFont="1" applyFill="1"/>
    <xf numFmtId="0" fontId="19" fillId="2" borderId="0" xfId="0" applyFont="1" applyFill="1" applyAlignment="1">
      <alignment horizontal="center"/>
    </xf>
    <xf numFmtId="0" fontId="19" fillId="3" borderId="0" xfId="0" applyFont="1" applyFill="1"/>
    <xf numFmtId="0" fontId="18" fillId="2" borderId="0" xfId="0" applyFont="1" applyFill="1"/>
    <xf numFmtId="0" fontId="33" fillId="4" borderId="0" xfId="0" applyFont="1" applyFill="1" applyAlignment="1">
      <alignment horizontal="center"/>
    </xf>
    <xf numFmtId="0" fontId="34" fillId="4" borderId="0" xfId="0" applyFont="1" applyFill="1" applyAlignment="1">
      <alignment horizontal="center"/>
    </xf>
    <xf numFmtId="0" fontId="19" fillId="2" borderId="0" xfId="0" applyFont="1" applyFill="1" applyAlignment="1">
      <alignment horizontal="right"/>
    </xf>
    <xf numFmtId="0" fontId="29" fillId="2" borderId="0" xfId="0" applyFont="1" applyFill="1"/>
    <xf numFmtId="0" fontId="16" fillId="2" borderId="0" xfId="41" applyFont="1" applyFill="1" applyAlignment="1">
      <alignment vertical="center" wrapText="1"/>
    </xf>
    <xf numFmtId="0" fontId="35" fillId="4" borderId="0" xfId="0" applyFont="1" applyFill="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Alignment="1" applyProtection="1">
      <alignment horizontal="center" vertical="center" wrapText="1"/>
      <protection locked="0"/>
    </xf>
    <xf numFmtId="0" fontId="11" fillId="2" borderId="0" xfId="41" applyFont="1" applyFill="1" applyProtection="1">
      <protection locked="0"/>
    </xf>
    <xf numFmtId="0" fontId="11" fillId="0" borderId="0" xfId="41" applyFont="1" applyProtection="1">
      <protection locked="0"/>
    </xf>
    <xf numFmtId="0" fontId="45" fillId="2" borderId="0" xfId="0" applyFont="1" applyFill="1" applyAlignment="1" applyProtection="1">
      <alignment horizontal="center"/>
      <protection locked="0"/>
    </xf>
    <xf numFmtId="0" fontId="17" fillId="2" borderId="0" xfId="0" applyFont="1" applyFill="1" applyProtection="1">
      <protection locked="0"/>
    </xf>
    <xf numFmtId="0" fontId="18" fillId="2" borderId="0" xfId="0" applyFont="1" applyFill="1" applyProtection="1">
      <protection locked="0"/>
    </xf>
    <xf numFmtId="0" fontId="29" fillId="2" borderId="0" xfId="0" applyFont="1" applyFill="1" applyAlignment="1" applyProtection="1">
      <alignment horizontal="left"/>
      <protection locked="0"/>
    </xf>
    <xf numFmtId="0" fontId="19" fillId="2" borderId="0" xfId="0" applyFont="1" applyFill="1" applyAlignment="1" applyProtection="1">
      <alignment horizontal="right"/>
      <protection locked="0"/>
    </xf>
    <xf numFmtId="0" fontId="19" fillId="2" borderId="0" xfId="0" applyFont="1" applyFill="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165" fontId="17" fillId="6" borderId="0" xfId="2" applyFont="1" applyFill="1" applyProtection="1">
      <protection locked="0"/>
    </xf>
    <xf numFmtId="0" fontId="37" fillId="2" borderId="0" xfId="0" applyFont="1" applyFill="1" applyProtection="1">
      <protection locked="0"/>
    </xf>
    <xf numFmtId="166" fontId="37" fillId="2" borderId="0" xfId="0" applyNumberFormat="1" applyFont="1" applyFill="1" applyProtection="1">
      <protection locked="0"/>
    </xf>
    <xf numFmtId="165" fontId="37" fillId="2" borderId="0" xfId="2" applyFont="1" applyFill="1" applyBorder="1" applyAlignment="1" applyProtection="1">
      <alignment horizontal="right"/>
      <protection locked="0"/>
    </xf>
    <xf numFmtId="0" fontId="28" fillId="2" borderId="0" xfId="41" applyFont="1" applyFill="1" applyAlignment="1" applyProtection="1">
      <alignment vertical="center" wrapText="1"/>
      <protection locked="0"/>
    </xf>
    <xf numFmtId="0" fontId="23" fillId="2" borderId="0" xfId="41" applyFont="1" applyFill="1" applyAlignment="1" applyProtection="1">
      <alignment horizontal="left" vertical="center" wrapText="1"/>
      <protection locked="0"/>
    </xf>
    <xf numFmtId="0" fontId="23" fillId="2" borderId="0" xfId="41" applyFont="1" applyFill="1" applyAlignment="1" applyProtection="1">
      <alignment vertical="center" wrapText="1"/>
      <protection locked="0"/>
    </xf>
    <xf numFmtId="0" fontId="12" fillId="2" borderId="0" xfId="41" applyFont="1" applyFill="1" applyAlignment="1" applyProtection="1">
      <alignment horizontal="left" vertical="center"/>
      <protection locked="0"/>
    </xf>
    <xf numFmtId="0" fontId="19" fillId="2" borderId="0" xfId="0" applyFont="1" applyFill="1" applyProtection="1">
      <protection locked="0"/>
    </xf>
    <xf numFmtId="166" fontId="37" fillId="2" borderId="0" xfId="2" applyNumberFormat="1" applyFont="1" applyFill="1" applyBorder="1" applyProtection="1">
      <protection locked="0"/>
    </xf>
    <xf numFmtId="165" fontId="37" fillId="2" borderId="0" xfId="2" applyFont="1" applyFill="1" applyBorder="1" applyProtection="1">
      <protection locked="0"/>
    </xf>
    <xf numFmtId="165" fontId="4" fillId="5" borderId="5" xfId="2"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Alignment="1" applyProtection="1">
      <alignment vertical="center" wrapText="1"/>
      <protection locked="0"/>
    </xf>
    <xf numFmtId="0" fontId="45" fillId="2" borderId="0" xfId="0" applyFont="1" applyFill="1" applyProtection="1">
      <protection locked="0"/>
    </xf>
    <xf numFmtId="0" fontId="39" fillId="2" borderId="0" xfId="0" applyFont="1" applyFill="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Protection="1">
      <protection locked="0"/>
    </xf>
    <xf numFmtId="0" fontId="22" fillId="5" borderId="0" xfId="0" applyFont="1" applyFill="1" applyAlignment="1" applyProtection="1">
      <alignment horizontal="right"/>
      <protection locked="0"/>
    </xf>
    <xf numFmtId="0" fontId="22" fillId="5" borderId="0" xfId="0" applyFont="1" applyFill="1" applyAlignment="1" applyProtection="1">
      <alignment horizontal="left"/>
      <protection locked="0"/>
    </xf>
    <xf numFmtId="0" fontId="32" fillId="5" borderId="0" xfId="0" applyFont="1" applyFill="1" applyAlignment="1" applyProtection="1">
      <alignment horizontal="right"/>
      <protection locked="0"/>
    </xf>
    <xf numFmtId="0" fontId="43" fillId="2" borderId="0" xfId="0" applyFont="1" applyFill="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Protection="1">
      <protection locked="0"/>
    </xf>
    <xf numFmtId="0" fontId="14" fillId="0" borderId="0" xfId="41" applyFo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Protection="1">
      <protection locked="0"/>
    </xf>
    <xf numFmtId="3" fontId="21" fillId="2" borderId="0" xfId="0" applyNumberFormat="1" applyFont="1" applyFill="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Protection="1">
      <protection locked="0"/>
    </xf>
    <xf numFmtId="0" fontId="43" fillId="6" borderId="0" xfId="32" applyFont="1" applyFill="1" applyProtection="1">
      <protection locked="0"/>
    </xf>
    <xf numFmtId="0" fontId="18" fillId="2" borderId="0" xfId="0" applyFont="1" applyFill="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0" fillId="2" borderId="0" xfId="0" applyFill="1" applyAlignment="1" applyProtection="1">
      <alignment horizontal="center"/>
      <protection locked="0"/>
    </xf>
    <xf numFmtId="166" fontId="44" fillId="2" borderId="0" xfId="0" applyNumberFormat="1" applyFont="1" applyFill="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69" fillId="2" borderId="0" xfId="0" applyFont="1" applyFill="1" applyAlignment="1">
      <alignment horizontal="left"/>
    </xf>
    <xf numFmtId="0" fontId="62" fillId="2" borderId="0" xfId="0" applyFont="1" applyFill="1"/>
    <xf numFmtId="0" fontId="72" fillId="2" borderId="0" xfId="0" applyFont="1" applyFill="1"/>
    <xf numFmtId="0" fontId="42" fillId="2" borderId="0" xfId="0" applyFont="1" applyFill="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Alignment="1" applyProtection="1">
      <alignment horizontal="right"/>
      <protection locked="0"/>
    </xf>
    <xf numFmtId="166" fontId="42" fillId="2" borderId="0" xfId="0" applyNumberFormat="1" applyFont="1" applyFill="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Alignment="1" applyProtection="1">
      <alignment horizontal="center"/>
      <protection locked="0"/>
    </xf>
    <xf numFmtId="165" fontId="44" fillId="2" borderId="0" xfId="2"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Protection="1">
      <protection locked="0"/>
    </xf>
    <xf numFmtId="0" fontId="81" fillId="2" borderId="0" xfId="41" applyFont="1" applyFill="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Font="1" applyFill="1" applyAlignment="1" applyProtection="1">
      <alignment horizontal="left" vertical="top"/>
      <protection locked="0"/>
    </xf>
    <xf numFmtId="0" fontId="84" fillId="2" borderId="0" xfId="41" applyFont="1" applyFill="1" applyAlignment="1" applyProtection="1">
      <alignment horizontal="left" vertical="center"/>
      <protection locked="0" hidden="1"/>
    </xf>
    <xf numFmtId="0" fontId="84" fillId="2" borderId="0" xfId="41" applyFont="1" applyFill="1" applyAlignment="1" applyProtection="1">
      <alignment horizontal="center" vertical="center"/>
      <protection locked="0"/>
    </xf>
    <xf numFmtId="0" fontId="84" fillId="2" borderId="0" xfId="41" applyFont="1" applyFill="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6" fontId="40" fillId="2" borderId="0" xfId="2" applyNumberFormat="1" applyFont="1" applyFill="1" applyBorder="1" applyAlignment="1" applyProtection="1">
      <alignment horizontal="right" wrapText="1"/>
    </xf>
    <xf numFmtId="0" fontId="19" fillId="10" borderId="0" xfId="0" applyFont="1" applyFill="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Alignment="1" applyProtection="1">
      <alignment horizontal="left"/>
      <protection locked="0"/>
    </xf>
    <xf numFmtId="0" fontId="38" fillId="10" borderId="0" xfId="0" applyFont="1" applyFill="1" applyAlignment="1" applyProtection="1">
      <alignment horizontal="left"/>
      <protection locked="0"/>
    </xf>
    <xf numFmtId="0" fontId="21" fillId="10" borderId="0" xfId="0" applyFont="1" applyFill="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Protection="1">
      <protection locked="0"/>
    </xf>
    <xf numFmtId="0" fontId="22" fillId="10" borderId="0" xfId="0" applyFont="1" applyFill="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lignment horizontal="right" wrapText="1"/>
    </xf>
    <xf numFmtId="40" fontId="37" fillId="10" borderId="34" xfId="2" applyNumberFormat="1" applyFont="1" applyFill="1" applyBorder="1" applyAlignment="1" applyProtection="1">
      <alignment horizontal="right" wrapText="1"/>
    </xf>
    <xf numFmtId="165" fontId="37" fillId="10" borderId="34" xfId="2" applyFont="1" applyFill="1" applyBorder="1" applyAlignment="1" applyProtection="1">
      <alignment horizontal="right" wrapText="1"/>
    </xf>
    <xf numFmtId="166" fontId="42" fillId="10" borderId="34" xfId="0" applyNumberFormat="1" applyFont="1" applyFill="1" applyBorder="1" applyAlignment="1">
      <alignment horizontal="right" wrapText="1"/>
    </xf>
    <xf numFmtId="0" fontId="21" fillId="10" borderId="0" xfId="0" applyFont="1" applyFill="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lignment horizontal="right" wrapText="1"/>
    </xf>
    <xf numFmtId="40" fontId="37" fillId="10" borderId="36" xfId="2" applyNumberFormat="1"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21" fillId="10" borderId="39" xfId="0" applyFont="1" applyFill="1" applyBorder="1" applyAlignment="1" applyProtection="1">
      <alignment horizontal="center"/>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36" fillId="6" borderId="0" xfId="2" applyNumberFormat="1" applyFont="1" applyFill="1" applyBorder="1" applyAlignment="1" applyProtection="1">
      <alignment horizontal="right" wrapText="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Protection="1">
      <protection locked="0"/>
    </xf>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Font="1" applyFill="1" applyBorder="1" applyAlignment="1">
      <alignment horizontal="right" wrapText="1"/>
    </xf>
    <xf numFmtId="165" fontId="37" fillId="10" borderId="41" xfId="2" applyFont="1" applyFill="1" applyBorder="1" applyAlignment="1">
      <alignment horizontal="right" wrapText="1"/>
    </xf>
    <xf numFmtId="0" fontId="0" fillId="8" borderId="0" xfId="0" applyFill="1"/>
    <xf numFmtId="2" fontId="92" fillId="0" borderId="0" xfId="0" applyNumberFormat="1" applyFont="1"/>
    <xf numFmtId="0" fontId="18" fillId="0" borderId="0" xfId="0" applyFont="1" applyProtection="1">
      <protection locked="0"/>
    </xf>
    <xf numFmtId="0" fontId="17" fillId="0" borderId="0" xfId="0" applyFont="1" applyProtection="1">
      <protection locked="0"/>
    </xf>
    <xf numFmtId="0" fontId="29" fillId="0" borderId="0" xfId="0" applyFont="1" applyAlignment="1" applyProtection="1">
      <alignment horizontal="left"/>
      <protection locked="0"/>
    </xf>
    <xf numFmtId="0" fontId="19" fillId="0" borderId="0" xfId="0" applyFont="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Alignment="1" applyProtection="1">
      <alignment horizontal="center" vertical="center" wrapText="1"/>
      <protection locked="0"/>
    </xf>
    <xf numFmtId="0" fontId="56" fillId="6" borderId="0" xfId="33" applyFont="1" applyFill="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xf numFmtId="0" fontId="62" fillId="6" borderId="0" xfId="42" applyFont="1" applyFill="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Font="1" applyFill="1" applyAlignment="1">
      <alignment horizontal="left" vertical="center" wrapText="1"/>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Alignment="1" applyProtection="1">
      <alignment horizontal="right"/>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88" fillId="12" borderId="62"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Alignment="1" applyProtection="1">
      <alignment horizontal="center"/>
      <protection locked="0"/>
    </xf>
    <xf numFmtId="0" fontId="21" fillId="10" borderId="0" xfId="0" applyFont="1" applyFill="1" applyAlignment="1" applyProtection="1">
      <alignment horizontal="center"/>
      <protection locked="0"/>
    </xf>
    <xf numFmtId="0" fontId="45" fillId="6" borderId="0" xfId="0" applyFont="1" applyFill="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Alignment="1" applyProtection="1">
      <alignment horizontal="center" vertical="center" wrapText="1"/>
      <protection locked="0"/>
    </xf>
    <xf numFmtId="0" fontId="10" fillId="0" borderId="0" xfId="41" applyFont="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Protection="1">
      <protection locked="0"/>
    </xf>
    <xf numFmtId="0" fontId="19" fillId="10" borderId="18" xfId="0" applyFont="1" applyFill="1" applyBorder="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Alignment="1">
      <alignment horizontal="center" vertical="center" wrapText="1"/>
    </xf>
    <xf numFmtId="0" fontId="45" fillId="2" borderId="0" xfId="0" applyFont="1" applyFill="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Alignment="1">
      <alignment horizontal="center"/>
    </xf>
    <xf numFmtId="0" fontId="19" fillId="3" borderId="0" xfId="0" applyFont="1" applyFill="1" applyAlignment="1">
      <alignment horizontal="center"/>
    </xf>
    <xf numFmtId="0" fontId="31" fillId="4" borderId="0" xfId="41" applyFont="1" applyFill="1" applyAlignment="1">
      <alignment horizontal="left" vertical="center" wrapText="1"/>
    </xf>
    <xf numFmtId="0" fontId="30" fillId="3" borderId="0" xfId="0" applyFont="1" applyFill="1" applyAlignment="1">
      <alignment horizontal="left"/>
    </xf>
    <xf numFmtId="0" fontId="20" fillId="3" borderId="0" xfId="0" applyFont="1" applyFill="1" applyAlignment="1">
      <alignment horizontal="center"/>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5" xfId="0" applyFont="1" applyFill="1" applyBorder="1" applyAlignment="1" applyProtection="1">
      <alignment horizontal="center" vertical="center" wrapText="1"/>
      <protection locked="0"/>
    </xf>
    <xf numFmtId="0" fontId="88" fillId="12" borderId="63" xfId="33" applyFont="1" applyFill="1" applyBorder="1" applyAlignment="1" applyProtection="1">
      <alignment horizontal="center"/>
      <protection locked="0"/>
    </xf>
    <xf numFmtId="0" fontId="88" fillId="12" borderId="64" xfId="33" applyFont="1" applyFill="1" applyBorder="1" applyAlignment="1" applyProtection="1">
      <alignment horizontal="center"/>
      <protection locked="0"/>
    </xf>
    <xf numFmtId="0" fontId="88" fillId="12" borderId="65" xfId="33" applyFont="1" applyFill="1" applyBorder="1" applyAlignment="1" applyProtection="1">
      <alignment horizontal="center"/>
      <protection locked="0"/>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1" fillId="0" borderId="0" xfId="0" applyFont="1" applyAlignment="1">
      <alignment horizontal="left" vertical="top" wrapText="1"/>
    </xf>
    <xf numFmtId="0" fontId="98" fillId="6" borderId="0" xfId="0" applyFont="1" applyFill="1" applyAlignment="1">
      <alignment horizontal="left" vertical="top" wrapText="1"/>
    </xf>
    <xf numFmtId="0" fontId="56" fillId="2" borderId="0" xfId="41" applyFont="1" applyFill="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xf numFmtId="43" fontId="17" fillId="2" borderId="0" xfId="2" applyNumberFormat="1" applyFont="1" applyFill="1" applyProtection="1">
      <protection locked="0"/>
    </xf>
    <xf numFmtId="174" fontId="17" fillId="2" borderId="0" xfId="45" applyNumberFormat="1" applyFont="1" applyFill="1" applyProtection="1">
      <protection locked="0"/>
    </xf>
    <xf numFmtId="165" fontId="17" fillId="2" borderId="0" xfId="0" applyNumberFormat="1" applyFont="1" applyFill="1" applyProtection="1">
      <protection locked="0"/>
    </xf>
    <xf numFmtId="174" fontId="91" fillId="2" borderId="0" xfId="45" applyNumberFormat="1" applyFont="1" applyFill="1" applyProtection="1">
      <protection locked="0"/>
    </xf>
    <xf numFmtId="43" fontId="0" fillId="2" borderId="0" xfId="0" applyNumberFormat="1" applyFill="1"/>
    <xf numFmtId="174" fontId="0" fillId="2" borderId="0" xfId="45" applyNumberFormat="1" applyFont="1" applyFill="1"/>
    <xf numFmtId="2" fontId="93" fillId="2" borderId="0" xfId="0" applyNumberFormat="1" applyFont="1" applyFill="1"/>
    <xf numFmtId="2" fontId="0" fillId="2" borderId="0" xfId="0" applyNumberFormat="1" applyFill="1"/>
    <xf numFmtId="2" fontId="0" fillId="2" borderId="0" xfId="45" applyNumberFormat="1" applyFont="1" applyFill="1"/>
  </cellXfs>
  <cellStyles count="53">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145f8e" xfId="52" xr:uid="{83F39AB2-23EB-485F-B36F-B96282DAD9E1}"/>
    <cellStyle name="Default-a9843b6" xfId="51" xr:uid="{57D747BC-64FE-4820-9C34-B9EFD28CDA25}"/>
    <cellStyle name="Default-ad0b15f" xfId="50" xr:uid="{941288A9-5D50-48C3-BD0E-770A61FD49BA}"/>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4427632.179286018</c:v>
                </c:pt>
                <c:pt idx="1">
                  <c:v>4552513.0640855124</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83102221.329305902</c:v>
                </c:pt>
                <c:pt idx="1">
                  <c:v>94060337.874840125</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756479.83</c:v>
                </c:pt>
                <c:pt idx="1">
                  <c:v>932289.80999999982</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40810344.454999998</c:v>
                </c:pt>
                <c:pt idx="1">
                  <c:v>47329345.820050001</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22</a:t>
                </a:r>
                <a:r>
                  <a:rPr lang="sq-AL"/>
                  <a:t>                             20</a:t>
                </a:r>
                <a:r>
                  <a:rPr lang="en-US"/>
                  <a:t>23</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'F24'!$B$6:$O$6</c:f>
              <c:strCache>
                <c:ptCount val="14"/>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pt idx="13">
                  <c:v>Gusht/August</c:v>
                </c:pt>
              </c:strCache>
            </c:strRef>
          </c:cat>
          <c:val>
            <c:numRef>
              <c:f>'F24'!$B$8:$O$8</c:f>
              <c:numCache>
                <c:formatCode>_-* #,##0_-;\-* #,##0_-;_-* "-"??_-;_-@_-</c:formatCode>
                <c:ptCount val="14"/>
                <c:pt idx="0">
                  <c:v>41884</c:v>
                </c:pt>
                <c:pt idx="1">
                  <c:v>42498</c:v>
                </c:pt>
                <c:pt idx="2">
                  <c:v>38080</c:v>
                </c:pt>
                <c:pt idx="3">
                  <c:v>34725</c:v>
                </c:pt>
                <c:pt idx="4">
                  <c:v>36002</c:v>
                </c:pt>
                <c:pt idx="5">
                  <c:v>36739</c:v>
                </c:pt>
                <c:pt idx="6">
                  <c:v>33063</c:v>
                </c:pt>
                <c:pt idx="7">
                  <c:v>29919</c:v>
                </c:pt>
                <c:pt idx="8">
                  <c:v>36339</c:v>
                </c:pt>
                <c:pt idx="9">
                  <c:v>26537</c:v>
                </c:pt>
                <c:pt idx="10">
                  <c:v>35356</c:v>
                </c:pt>
                <c:pt idx="11">
                  <c:v>43242</c:v>
                </c:pt>
                <c:pt idx="12">
                  <c:v>46658</c:v>
                </c:pt>
                <c:pt idx="13">
                  <c:v>46047</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'F24'!$B$6:$O$6</c:f>
              <c:strCache>
                <c:ptCount val="14"/>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pt idx="13">
                  <c:v>Gusht/August</c:v>
                </c:pt>
              </c:strCache>
            </c:strRef>
          </c:cat>
          <c:val>
            <c:numRef>
              <c:f>'F24'!$B$9:$O$9</c:f>
              <c:numCache>
                <c:formatCode>#,##0.00_);[Red]\(#,##0.00\)</c:formatCode>
                <c:ptCount val="14"/>
                <c:pt idx="0">
                  <c:v>0</c:v>
                </c:pt>
                <c:pt idx="1">
                  <c:v>1.4659535860949369</c:v>
                </c:pt>
                <c:pt idx="2">
                  <c:v>-10.395783330980279</c:v>
                </c:pt>
                <c:pt idx="3">
                  <c:v>-8.8103991596638629</c:v>
                </c:pt>
                <c:pt idx="4">
                  <c:v>3.6774658027357798</c:v>
                </c:pt>
                <c:pt idx="5">
                  <c:v>2.0471084939725603</c:v>
                </c:pt>
                <c:pt idx="6">
                  <c:v>-10.005715996624842</c:v>
                </c:pt>
                <c:pt idx="7">
                  <c:v>-9.5091189547228065</c:v>
                </c:pt>
                <c:pt idx="8">
                  <c:v>21.457936428356561</c:v>
                </c:pt>
                <c:pt idx="9">
                  <c:v>-26.973774732381184</c:v>
                </c:pt>
                <c:pt idx="10">
                  <c:v>33.232844707389674</c:v>
                </c:pt>
                <c:pt idx="11">
                  <c:v>22.304559339291785</c:v>
                </c:pt>
                <c:pt idx="12">
                  <c:v>7.8997271171546091</c:v>
                </c:pt>
                <c:pt idx="13">
                  <c:v>-1.3095289125123255</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'F24'!$B$6:$O$6</c:f>
              <c:strCache>
                <c:ptCount val="14"/>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pt idx="13">
                  <c:v>Gusht/August</c:v>
                </c:pt>
              </c:strCache>
            </c:strRef>
          </c:cat>
          <c:val>
            <c:numRef>
              <c:f>'F24'!$B$10:$O$10</c:f>
              <c:numCache>
                <c:formatCode>_-* #,##0_-;\-* #,##0_-;_-* "-"??_-;_-@_-</c:formatCode>
                <c:ptCount val="14"/>
                <c:pt idx="0">
                  <c:v>6299775.0700000003</c:v>
                </c:pt>
                <c:pt idx="1">
                  <c:v>6227329.25</c:v>
                </c:pt>
                <c:pt idx="2">
                  <c:v>5635386.3299999991</c:v>
                </c:pt>
                <c:pt idx="3">
                  <c:v>5164255.93</c:v>
                </c:pt>
                <c:pt idx="4">
                  <c:v>5361152.09</c:v>
                </c:pt>
                <c:pt idx="5">
                  <c:v>5516906.7300000004</c:v>
                </c:pt>
                <c:pt idx="6">
                  <c:v>4852119.9800000004</c:v>
                </c:pt>
                <c:pt idx="7">
                  <c:v>4613853.34</c:v>
                </c:pt>
                <c:pt idx="8">
                  <c:v>5832994.5</c:v>
                </c:pt>
                <c:pt idx="9">
                  <c:v>4283471.1100000003</c:v>
                </c:pt>
                <c:pt idx="10">
                  <c:v>5545935.9100000001</c:v>
                </c:pt>
                <c:pt idx="11">
                  <c:v>6482300.8399999999</c:v>
                </c:pt>
                <c:pt idx="12">
                  <c:v>7012796.1500000004</c:v>
                </c:pt>
                <c:pt idx="13">
                  <c:v>6756579.75</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'F24'!$A$11</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'F24'!$B$6:$O$6</c:f>
              <c:strCache>
                <c:ptCount val="14"/>
                <c:pt idx="0">
                  <c:v>Korrik/July</c:v>
                </c:pt>
                <c:pt idx="1">
                  <c:v>Gusht/August</c:v>
                </c:pt>
                <c:pt idx="2">
                  <c:v>Shtator/September</c:v>
                </c:pt>
                <c:pt idx="3">
                  <c:v>Tetor/October</c:v>
                </c:pt>
                <c:pt idx="4">
                  <c:v>Nëntor/November</c:v>
                </c:pt>
                <c:pt idx="5">
                  <c:v>Dhjetor/December</c:v>
                </c:pt>
                <c:pt idx="6">
                  <c:v>Janar/January</c:v>
                </c:pt>
                <c:pt idx="7">
                  <c:v>Shkurt/February</c:v>
                </c:pt>
                <c:pt idx="8">
                  <c:v>Mars/March</c:v>
                </c:pt>
                <c:pt idx="9">
                  <c:v>Prill/April</c:v>
                </c:pt>
                <c:pt idx="10">
                  <c:v>Maj/May</c:v>
                </c:pt>
                <c:pt idx="11">
                  <c:v>Qershor/June</c:v>
                </c:pt>
                <c:pt idx="12">
                  <c:v>Korrik/July</c:v>
                </c:pt>
                <c:pt idx="13">
                  <c:v>Gusht/August</c:v>
                </c:pt>
              </c:strCache>
            </c:strRef>
          </c:cat>
          <c:val>
            <c:numRef>
              <c:f>'F24'!$B$11:$O$11</c:f>
              <c:numCache>
                <c:formatCode>#,##0.00_);[Red]\(#,##0.00\)</c:formatCode>
                <c:ptCount val="14"/>
                <c:pt idx="0">
                  <c:v>0</c:v>
                </c:pt>
                <c:pt idx="1">
                  <c:v>-1.149974708541468</c:v>
                </c:pt>
                <c:pt idx="2">
                  <c:v>-9.5055664513001403</c:v>
                </c:pt>
                <c:pt idx="3">
                  <c:v>-8.3602147645483562</c:v>
                </c:pt>
                <c:pt idx="4">
                  <c:v>3.8126723901539927</c:v>
                </c:pt>
                <c:pt idx="5">
                  <c:v>2.9052456894577805</c:v>
                </c:pt>
                <c:pt idx="6">
                  <c:v>-12.049990738197602</c:v>
                </c:pt>
                <c:pt idx="7">
                  <c:v>-4.9105677720689966</c:v>
                </c:pt>
                <c:pt idx="8">
                  <c:v>26.423491822564095</c:v>
                </c:pt>
                <c:pt idx="9">
                  <c:v>-26.564801149735352</c:v>
                </c:pt>
                <c:pt idx="10">
                  <c:v>29.472938361897818</c:v>
                </c:pt>
                <c:pt idx="11">
                  <c:v>16.883803657226171</c:v>
                </c:pt>
                <c:pt idx="12">
                  <c:v>8.183750231499598</c:v>
                </c:pt>
                <c:pt idx="13">
                  <c:v>-3.6535555079552751</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0.83275</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9879" y="0"/>
          <a:ext cx="4854070" cy="2989239"/>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209546</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108858</xdr:rowOff>
    </xdr:from>
    <xdr:to>
      <xdr:col>5</xdr:col>
      <xdr:colOff>275724</xdr:colOff>
      <xdr:row>40</xdr:row>
      <xdr:rowOff>57075</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5"/>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view="pageBreakPreview" zoomScale="98" zoomScaleNormal="98" zoomScaleSheetLayoutView="98" workbookViewId="0">
      <selection activeCell="E5" sqref="E5"/>
    </sheetView>
  </sheetViews>
  <sheetFormatPr defaultColWidth="9.1796875" defaultRowHeight="13"/>
  <cols>
    <col min="1" max="1" width="2.81640625" style="200" customWidth="1"/>
    <col min="2" max="2" width="13.1796875" style="200" customWidth="1"/>
    <col min="3" max="3" width="8.26953125" style="200" customWidth="1"/>
    <col min="4" max="4" width="25.1796875" style="200" customWidth="1"/>
    <col min="5" max="5" width="11.81640625" style="200" customWidth="1"/>
    <col min="6" max="6" width="6.7265625" style="200" customWidth="1"/>
    <col min="7" max="7" width="9.1796875" style="200"/>
    <col min="8" max="8" width="8.7265625" style="200" customWidth="1"/>
    <col min="9" max="10" width="5.81640625" style="200" customWidth="1"/>
    <col min="11" max="11" width="9.1796875" style="200"/>
    <col min="12" max="18" width="9.1796875" style="31"/>
    <col min="19" max="19" width="9.54296875" style="31" bestFit="1" customWidth="1"/>
    <col min="20" max="16384" width="9.1796875" style="31"/>
  </cols>
  <sheetData>
    <row r="1" spans="1:11" s="189" customFormat="1" ht="13.5" thickBot="1"/>
    <row r="2" spans="1:11" ht="20.25" customHeight="1" thickBot="1">
      <c r="A2" s="199"/>
      <c r="B2" s="199"/>
      <c r="C2" s="199"/>
      <c r="D2" s="487" t="s">
        <v>347</v>
      </c>
      <c r="E2" s="487"/>
      <c r="F2" s="487"/>
      <c r="G2" s="487"/>
      <c r="H2" s="487"/>
      <c r="I2" s="487"/>
      <c r="J2" s="31"/>
    </row>
    <row r="3" spans="1:11">
      <c r="A3" s="31"/>
      <c r="B3" s="31"/>
      <c r="C3" s="31"/>
      <c r="D3" s="31"/>
      <c r="E3" s="31"/>
      <c r="F3" s="31"/>
      <c r="G3" s="31"/>
      <c r="H3" s="31"/>
      <c r="I3" s="31"/>
      <c r="J3" s="31"/>
      <c r="K3" s="31"/>
    </row>
    <row r="4" spans="1:11">
      <c r="A4" s="31"/>
      <c r="B4" s="31"/>
      <c r="C4" s="31"/>
      <c r="D4" s="31"/>
      <c r="E4" s="31"/>
      <c r="F4" s="31"/>
      <c r="G4" s="31"/>
      <c r="H4" s="31"/>
      <c r="I4" s="31"/>
      <c r="J4" s="31"/>
      <c r="K4" s="31"/>
    </row>
    <row r="5" spans="1:11" ht="46">
      <c r="A5" s="31"/>
      <c r="B5" s="375" t="s">
        <v>104</v>
      </c>
      <c r="C5" s="375"/>
      <c r="D5" s="375"/>
      <c r="E5" s="375"/>
      <c r="F5" s="201"/>
      <c r="G5" s="202"/>
      <c r="H5" s="31"/>
      <c r="I5" s="31"/>
      <c r="J5" s="31"/>
      <c r="K5" s="31"/>
    </row>
    <row r="6" spans="1:11" ht="27.75" customHeight="1">
      <c r="A6" s="31"/>
      <c r="B6" s="201"/>
      <c r="C6" s="201"/>
      <c r="D6" s="201"/>
      <c r="E6" s="201"/>
      <c r="F6" s="201"/>
      <c r="G6" s="202"/>
      <c r="H6" s="31"/>
      <c r="I6" s="31"/>
      <c r="J6" s="31"/>
      <c r="K6" s="31"/>
    </row>
    <row r="7" spans="1:11" ht="24" customHeight="1">
      <c r="A7" s="203"/>
      <c r="B7" s="203" t="s">
        <v>241</v>
      </c>
      <c r="C7" s="204"/>
      <c r="D7" s="204"/>
      <c r="E7" s="31"/>
      <c r="F7" s="203"/>
      <c r="G7" s="204"/>
      <c r="H7" s="204"/>
      <c r="I7" s="204"/>
      <c r="J7" s="31"/>
      <c r="K7" s="189"/>
    </row>
    <row r="8" spans="1:11" ht="6" customHeight="1">
      <c r="A8" s="203"/>
      <c r="B8" s="203"/>
      <c r="C8" s="204"/>
      <c r="D8" s="204"/>
      <c r="E8" s="31"/>
      <c r="F8" s="203"/>
      <c r="G8" s="204"/>
      <c r="H8" s="204"/>
      <c r="I8" s="204"/>
      <c r="J8" s="31"/>
      <c r="K8" s="189"/>
    </row>
    <row r="9" spans="1:11" ht="25.5" customHeight="1">
      <c r="A9" s="31"/>
      <c r="B9" s="204" t="s">
        <v>471</v>
      </c>
      <c r="C9" s="204"/>
      <c r="D9" s="204"/>
      <c r="E9" s="51"/>
      <c r="F9" s="31"/>
      <c r="G9" s="31"/>
      <c r="H9" s="31"/>
      <c r="I9" s="31"/>
      <c r="J9" s="31"/>
      <c r="K9" s="31"/>
    </row>
    <row r="10" spans="1:11">
      <c r="A10" s="31"/>
      <c r="B10" s="31"/>
      <c r="C10" s="31"/>
      <c r="D10" s="31"/>
      <c r="E10" s="31"/>
      <c r="F10" s="31"/>
      <c r="G10" s="31"/>
      <c r="H10" s="31"/>
      <c r="I10" s="31"/>
      <c r="J10" s="31"/>
      <c r="K10" s="31"/>
    </row>
    <row r="11" spans="1:11">
      <c r="A11" s="31"/>
      <c r="B11" s="31"/>
      <c r="C11" s="31"/>
      <c r="D11" s="31"/>
      <c r="E11" s="31"/>
      <c r="F11" s="31"/>
      <c r="G11" s="31"/>
      <c r="H11" s="31"/>
      <c r="I11" s="31"/>
      <c r="J11" s="31"/>
      <c r="K11" s="31"/>
    </row>
    <row r="12" spans="1:11" ht="46">
      <c r="A12" s="205"/>
      <c r="B12" s="375" t="s">
        <v>105</v>
      </c>
      <c r="C12" s="375"/>
      <c r="D12" s="376"/>
      <c r="E12" s="31"/>
      <c r="F12" s="31"/>
      <c r="G12" s="31"/>
      <c r="H12" s="31"/>
      <c r="I12" s="31"/>
      <c r="J12" s="31"/>
      <c r="K12" s="31"/>
    </row>
    <row r="13" spans="1:11" ht="27.75" customHeight="1">
      <c r="A13" s="205"/>
      <c r="B13" s="201"/>
      <c r="C13" s="201"/>
      <c r="D13" s="31"/>
      <c r="E13" s="31"/>
      <c r="F13" s="31"/>
      <c r="G13" s="31"/>
      <c r="H13" s="31"/>
      <c r="I13" s="31"/>
      <c r="J13" s="31"/>
      <c r="K13" s="31"/>
    </row>
    <row r="14" spans="1:11" ht="22.5" customHeight="1">
      <c r="A14" s="205"/>
      <c r="B14" s="204" t="s">
        <v>65</v>
      </c>
      <c r="C14" s="204"/>
      <c r="D14" s="204"/>
      <c r="E14" s="204"/>
      <c r="F14" s="204"/>
      <c r="G14" s="31"/>
      <c r="H14" s="31"/>
      <c r="I14" s="31"/>
      <c r="J14" s="31"/>
      <c r="K14" s="31"/>
    </row>
    <row r="15" spans="1:11" ht="27" customHeight="1">
      <c r="A15" s="31"/>
      <c r="B15" s="206" t="s">
        <v>472</v>
      </c>
      <c r="C15" s="204"/>
      <c r="D15" s="204"/>
      <c r="E15" s="31"/>
      <c r="F15" s="31"/>
      <c r="G15" s="31"/>
      <c r="H15" s="31"/>
      <c r="I15" s="31"/>
      <c r="J15" s="31"/>
      <c r="K15" s="31"/>
    </row>
    <row r="16" spans="1:11" ht="27" customHeight="1">
      <c r="A16" s="31"/>
      <c r="B16" s="206"/>
      <c r="C16" s="204"/>
      <c r="D16" s="204"/>
      <c r="E16" s="31"/>
      <c r="F16" s="31"/>
      <c r="G16" s="31"/>
      <c r="H16" s="31"/>
      <c r="I16" s="31"/>
      <c r="J16" s="31"/>
      <c r="K16" s="31"/>
    </row>
    <row r="17" spans="2:4" s="31" customFormat="1" ht="27" customHeight="1">
      <c r="B17" s="206"/>
      <c r="C17" s="204"/>
      <c r="D17" s="204"/>
    </row>
    <row r="18" spans="2:4" s="31" customFormat="1" ht="27" customHeight="1">
      <c r="B18" s="206"/>
      <c r="C18" s="204"/>
      <c r="D18" s="204"/>
    </row>
    <row r="19" spans="2:4" s="31" customFormat="1" ht="27" customHeight="1">
      <c r="B19" s="206"/>
      <c r="C19" s="204"/>
      <c r="D19" s="204"/>
    </row>
    <row r="20" spans="2:4" s="31" customFormat="1" ht="27" customHeight="1">
      <c r="B20" s="206"/>
      <c r="C20" s="204"/>
      <c r="D20" s="204"/>
    </row>
    <row r="21" spans="2:4" s="31" customFormat="1" ht="27" customHeight="1">
      <c r="B21" s="206"/>
      <c r="C21" s="204"/>
      <c r="D21" s="204"/>
    </row>
    <row r="22" spans="2:4" s="31" customFormat="1" ht="27" customHeight="1">
      <c r="B22" s="206"/>
      <c r="C22" s="204"/>
      <c r="D22" s="204"/>
    </row>
    <row r="23" spans="2:4" s="31" customFormat="1" ht="27" customHeight="1">
      <c r="B23" s="206"/>
      <c r="C23" s="204"/>
      <c r="D23" s="204"/>
    </row>
    <row r="24" spans="2:4" s="31" customFormat="1" ht="27" customHeight="1">
      <c r="B24" s="206"/>
      <c r="C24" s="204"/>
      <c r="D24" s="204"/>
    </row>
    <row r="25" spans="2:4" s="31" customFormat="1" ht="27" customHeight="1">
      <c r="B25" s="206"/>
      <c r="C25" s="204"/>
      <c r="D25" s="204"/>
    </row>
    <row r="26" spans="2:4" s="31" customFormat="1" ht="27" customHeight="1">
      <c r="B26" s="206"/>
      <c r="C26" s="204"/>
      <c r="D26" s="204"/>
    </row>
    <row r="27" spans="2:4" s="31" customFormat="1" ht="27" customHeight="1">
      <c r="B27" s="206"/>
      <c r="C27" s="204"/>
      <c r="D27" s="204"/>
    </row>
    <row r="28" spans="2:4" s="31" customFormat="1" ht="27" customHeight="1">
      <c r="B28" s="207" t="s">
        <v>473</v>
      </c>
      <c r="C28" s="189"/>
      <c r="D28" s="189"/>
    </row>
    <row r="29" spans="2:4" s="31" customFormat="1">
      <c r="B29" s="207" t="s">
        <v>474</v>
      </c>
      <c r="C29" s="189"/>
      <c r="D29" s="189"/>
    </row>
    <row r="30" spans="2:4" s="31" customFormat="1"/>
    <row r="31" spans="2:4" s="31" customFormat="1"/>
    <row r="32" spans="2:4" s="31" customFormat="1"/>
    <row r="33" s="31" customFormat="1"/>
    <row r="34" s="31" customFormat="1"/>
    <row r="35" s="31" customFormat="1"/>
    <row r="36" s="31" customFormat="1"/>
    <row r="37" s="31" customFormat="1"/>
    <row r="38" s="31" customFormat="1"/>
    <row r="39" s="31" customFormat="1"/>
    <row r="40" s="31" customFormat="1"/>
    <row r="41" s="31" customFormat="1"/>
    <row r="42" s="31" customFormat="1"/>
    <row r="43" s="31" customFormat="1"/>
    <row r="44" s="31" customFormat="1"/>
    <row r="45" s="31" customFormat="1"/>
    <row r="46" s="31" customFormat="1"/>
    <row r="47" s="31" customFormat="1"/>
    <row r="48" s="31" customFormat="1"/>
    <row r="49" s="31" customFormat="1"/>
    <row r="50" s="31" customFormat="1"/>
    <row r="51" s="31" customFormat="1"/>
    <row r="52" s="31" customFormat="1"/>
    <row r="53" s="31" customFormat="1"/>
    <row r="54" s="31" customFormat="1"/>
    <row r="55" s="31" customFormat="1"/>
    <row r="56" s="31" customFormat="1"/>
    <row r="57" s="31" customFormat="1"/>
    <row r="58" s="31" customFormat="1"/>
    <row r="59" s="31" customFormat="1"/>
    <row r="60" s="31" customFormat="1"/>
    <row r="61" s="31" customFormat="1"/>
    <row r="62" s="31" customFormat="1"/>
    <row r="63" s="31" customFormat="1"/>
    <row r="64" s="31" customFormat="1"/>
    <row r="65" s="31" customFormat="1"/>
    <row r="66" s="31" customFormat="1"/>
    <row r="67" s="31" customFormat="1"/>
    <row r="68" s="31" customFormat="1"/>
    <row r="69" s="31" customFormat="1"/>
    <row r="70" s="31" customFormat="1"/>
    <row r="71" s="31" customFormat="1"/>
    <row r="72" s="31" customFormat="1"/>
    <row r="73" s="31" customFormat="1"/>
    <row r="74" s="31" customFormat="1"/>
    <row r="75" s="31" customFormat="1"/>
    <row r="76" s="31" customFormat="1"/>
    <row r="77" s="31" customFormat="1"/>
    <row r="78" s="31" customFormat="1"/>
    <row r="79" s="31" customFormat="1"/>
    <row r="80" s="31" customFormat="1"/>
    <row r="81" s="31" customFormat="1"/>
    <row r="82" s="31" customFormat="1"/>
    <row r="83" s="31" customFormat="1"/>
    <row r="84" s="31" customFormat="1"/>
    <row r="85" s="31" customFormat="1"/>
    <row r="86" s="31" customFormat="1"/>
    <row r="87" s="31" customFormat="1"/>
    <row r="88" s="31" customFormat="1"/>
    <row r="89" s="31" customFormat="1"/>
    <row r="90" s="31" customFormat="1"/>
    <row r="91" s="31" customFormat="1"/>
    <row r="92" s="31" customFormat="1"/>
    <row r="93" s="31" customFormat="1"/>
    <row r="94" s="31" customFormat="1"/>
    <row r="95" s="31" customFormat="1"/>
    <row r="96" s="31" customFormat="1"/>
    <row r="97" s="31" customFormat="1"/>
    <row r="98" s="31" customFormat="1"/>
    <row r="99" s="31" customFormat="1"/>
    <row r="100" s="31" customFormat="1"/>
    <row r="101" s="31" customFormat="1"/>
    <row r="102" s="31" customFormat="1"/>
    <row r="103" s="31" customFormat="1"/>
    <row r="104" s="31" customFormat="1"/>
    <row r="105" s="31" customFormat="1"/>
    <row r="106" s="31" customFormat="1"/>
    <row r="107" s="31" customFormat="1"/>
    <row r="108" s="31" customFormat="1"/>
    <row r="109" s="31" customFormat="1"/>
    <row r="110" s="31" customFormat="1"/>
    <row r="111" s="31" customFormat="1"/>
    <row r="112" s="31" customFormat="1"/>
    <row r="113" s="31" customFormat="1"/>
    <row r="114" s="31" customFormat="1"/>
    <row r="115" s="31" customFormat="1"/>
    <row r="116" s="31" customFormat="1"/>
    <row r="117" s="31" customFormat="1"/>
    <row r="118" s="31" customFormat="1"/>
    <row r="119" s="31" customFormat="1"/>
    <row r="120" s="31" customFormat="1"/>
    <row r="121" s="31" customFormat="1"/>
    <row r="122" s="31" customFormat="1"/>
    <row r="123" s="31" customFormat="1"/>
    <row r="124" s="31" customFormat="1"/>
    <row r="125" s="31" customFormat="1"/>
    <row r="126" s="31" customFormat="1"/>
    <row r="127" s="31" customFormat="1"/>
    <row r="128" s="31" customFormat="1"/>
    <row r="129" s="31" customFormat="1"/>
    <row r="130" s="31" customFormat="1"/>
    <row r="131" s="31" customFormat="1"/>
    <row r="132" s="31" customFormat="1"/>
    <row r="133" s="31" customFormat="1"/>
    <row r="134" s="31" customFormat="1"/>
    <row r="135" s="31" customFormat="1"/>
    <row r="136" s="31" customFormat="1"/>
    <row r="137" s="31" customFormat="1"/>
    <row r="138" s="31" customFormat="1"/>
    <row r="139" s="31" customFormat="1"/>
    <row r="140" s="31" customFormat="1"/>
    <row r="141" s="31" customFormat="1"/>
    <row r="142" s="31" customFormat="1"/>
    <row r="143" s="31" customFormat="1"/>
    <row r="144" s="31" customFormat="1"/>
    <row r="145" s="31" customFormat="1"/>
    <row r="146" s="31" customFormat="1"/>
    <row r="147" s="31" customFormat="1"/>
    <row r="148" s="31" customFormat="1"/>
    <row r="149" s="31" customFormat="1"/>
    <row r="150" s="31" customFormat="1"/>
    <row r="151" s="31" customFormat="1"/>
    <row r="152" s="31" customFormat="1"/>
    <row r="153" s="31" customFormat="1"/>
    <row r="154" s="31" customFormat="1"/>
    <row r="155" s="31" customFormat="1"/>
    <row r="156" s="31" customFormat="1"/>
    <row r="157" s="31" customFormat="1"/>
    <row r="158" s="31" customFormat="1"/>
    <row r="159" s="31" customFormat="1"/>
    <row r="160" s="31" customFormat="1"/>
    <row r="161" s="31" customFormat="1"/>
    <row r="162" s="31" customFormat="1"/>
    <row r="163" s="31" customFormat="1"/>
    <row r="164" s="31" customFormat="1"/>
    <row r="165" s="31" customFormat="1"/>
    <row r="166" s="31" customFormat="1"/>
    <row r="167" s="31" customFormat="1"/>
    <row r="168" s="31" customFormat="1"/>
    <row r="169" s="31" customFormat="1"/>
    <row r="170" s="31" customFormat="1"/>
    <row r="171" s="31" customFormat="1"/>
    <row r="172" s="31" customFormat="1"/>
    <row r="173" s="31" customFormat="1"/>
    <row r="174" s="31" customFormat="1"/>
    <row r="175" s="31" customFormat="1"/>
    <row r="176" s="31" customFormat="1"/>
    <row r="177" s="31" customFormat="1"/>
    <row r="178" s="31" customFormat="1"/>
    <row r="179" s="31" customFormat="1"/>
    <row r="180" s="31" customFormat="1"/>
    <row r="181" s="31" customFormat="1"/>
    <row r="182" s="31" customFormat="1"/>
    <row r="183" s="31" customFormat="1"/>
    <row r="184" s="31" customFormat="1"/>
    <row r="185" s="31" customFormat="1"/>
    <row r="186" s="31" customFormat="1"/>
    <row r="187" s="31" customFormat="1"/>
    <row r="188" s="31" customFormat="1"/>
    <row r="189" s="31" customFormat="1"/>
    <row r="190" s="31" customFormat="1"/>
    <row r="191" s="31" customFormat="1"/>
    <row r="192" s="31" customFormat="1"/>
    <row r="193" s="31" customFormat="1"/>
    <row r="194" s="31" customFormat="1"/>
    <row r="195" s="31" customFormat="1"/>
    <row r="196" s="31" customFormat="1"/>
    <row r="197" s="31" customFormat="1"/>
    <row r="198" s="31" customFormat="1"/>
    <row r="199" s="31" customFormat="1"/>
    <row r="200" s="31" customFormat="1"/>
    <row r="201" s="31" customFormat="1"/>
    <row r="202" s="31" customFormat="1"/>
    <row r="203" s="31" customFormat="1"/>
    <row r="204" s="31" customFormat="1"/>
    <row r="205" s="31" customFormat="1"/>
    <row r="206" s="31" customFormat="1"/>
    <row r="207" s="31" customFormat="1"/>
    <row r="208" s="31" customFormat="1"/>
    <row r="209" s="31" customFormat="1"/>
    <row r="210" s="31" customFormat="1"/>
    <row r="211" s="31" customFormat="1"/>
    <row r="212" s="31" customFormat="1"/>
    <row r="213" s="31" customFormat="1"/>
    <row r="214" s="31" customFormat="1"/>
    <row r="215" s="31" customFormat="1"/>
    <row r="216" s="31" customFormat="1"/>
    <row r="217" s="31" customFormat="1"/>
    <row r="218" s="31" customFormat="1"/>
    <row r="219" s="31" customFormat="1"/>
    <row r="220" s="31" customFormat="1"/>
    <row r="221" s="31" customFormat="1"/>
    <row r="222" s="31" customFormat="1"/>
    <row r="223" s="31" customFormat="1"/>
    <row r="224" s="31" customFormat="1"/>
    <row r="225" s="31" customFormat="1"/>
    <row r="226" s="31" customFormat="1"/>
    <row r="227" s="31" customFormat="1"/>
    <row r="228" s="31" customFormat="1"/>
    <row r="229" s="31" customFormat="1"/>
    <row r="230" s="31" customFormat="1"/>
    <row r="231" s="31" customFormat="1"/>
    <row r="232" s="31" customFormat="1"/>
    <row r="233" s="31" customFormat="1"/>
    <row r="234" s="31" customFormat="1"/>
    <row r="235" s="31" customFormat="1"/>
    <row r="236" s="31" customFormat="1"/>
    <row r="237" s="31" customFormat="1"/>
    <row r="238" s="31" customFormat="1"/>
    <row r="239" s="31" customFormat="1"/>
    <row r="240" s="31" customFormat="1"/>
    <row r="241" s="31" customFormat="1"/>
    <row r="242" s="31" customFormat="1"/>
    <row r="243" s="31" customFormat="1"/>
    <row r="244" s="31" customFormat="1"/>
    <row r="245" s="31" customFormat="1"/>
    <row r="246" s="31" customFormat="1"/>
    <row r="247" s="31" customFormat="1"/>
    <row r="248" s="31" customFormat="1"/>
    <row r="249" s="31" customFormat="1"/>
    <row r="250" s="31" customFormat="1"/>
    <row r="251" s="31" customFormat="1"/>
    <row r="252" s="31" customFormat="1"/>
    <row r="253" s="31" customFormat="1"/>
    <row r="254" s="31" customFormat="1"/>
    <row r="255" s="31" customFormat="1"/>
    <row r="256" s="31" customFormat="1"/>
    <row r="257" s="31" customFormat="1"/>
    <row r="258" s="31" customFormat="1"/>
    <row r="259" s="31" customFormat="1"/>
    <row r="260" s="31" customFormat="1"/>
    <row r="261" s="31" customFormat="1"/>
    <row r="262" s="31" customFormat="1"/>
    <row r="263" s="31" customFormat="1"/>
    <row r="264" s="31" customFormat="1"/>
    <row r="265" s="31" customFormat="1"/>
    <row r="266" s="31" customFormat="1"/>
    <row r="267" s="31" customFormat="1"/>
    <row r="268" s="31" customFormat="1"/>
    <row r="269" s="31" customFormat="1"/>
    <row r="270" s="31" customFormat="1"/>
    <row r="271" s="31" customFormat="1"/>
    <row r="272" s="31" customFormat="1"/>
    <row r="273" s="31" customFormat="1"/>
    <row r="274" s="31" customFormat="1"/>
    <row r="275" s="31" customFormat="1"/>
    <row r="276" s="31" customFormat="1"/>
    <row r="277" s="31" customFormat="1"/>
    <row r="278" s="31" customFormat="1"/>
    <row r="279" s="31" customFormat="1"/>
    <row r="280" s="31" customFormat="1"/>
    <row r="281" s="31" customFormat="1"/>
    <row r="282" s="31" customFormat="1"/>
    <row r="283" s="31" customFormat="1"/>
    <row r="284" s="31" customFormat="1"/>
    <row r="285" s="31" customFormat="1"/>
    <row r="286" s="31" customFormat="1"/>
    <row r="287" s="31" customFormat="1"/>
    <row r="288" s="31" customFormat="1"/>
    <row r="289" s="31" customFormat="1"/>
    <row r="290" s="31" customFormat="1"/>
    <row r="291" s="31" customFormat="1"/>
    <row r="292" s="31" customFormat="1"/>
    <row r="293" s="31" customFormat="1"/>
    <row r="294" s="31" customFormat="1"/>
    <row r="295" s="31" customFormat="1"/>
    <row r="296" s="31" customFormat="1"/>
    <row r="297" s="31" customFormat="1"/>
    <row r="298" s="31" customFormat="1"/>
    <row r="299" s="31" customFormat="1"/>
    <row r="300" s="31" customFormat="1"/>
    <row r="301" s="31" customFormat="1"/>
    <row r="302" s="31" customFormat="1"/>
    <row r="303" s="31" customFormat="1"/>
    <row r="304" s="31" customFormat="1"/>
    <row r="305" s="31" customFormat="1"/>
    <row r="306" s="31" customFormat="1"/>
    <row r="307" s="31" customFormat="1"/>
    <row r="308" s="31" customFormat="1"/>
    <row r="309" s="31" customFormat="1"/>
    <row r="310" s="31" customFormat="1"/>
    <row r="311" s="31" customFormat="1"/>
    <row r="312" s="31" customFormat="1"/>
    <row r="313" s="31" customFormat="1"/>
    <row r="314" s="31" customFormat="1"/>
    <row r="315" s="31" customFormat="1"/>
    <row r="316" s="31" customFormat="1"/>
    <row r="317" s="31" customFormat="1"/>
    <row r="318" s="31" customFormat="1"/>
    <row r="319" s="31" customFormat="1"/>
    <row r="320" s="31" customFormat="1"/>
    <row r="321" s="31" customFormat="1"/>
    <row r="322" s="31" customFormat="1"/>
    <row r="323" s="31" customFormat="1"/>
    <row r="324" s="31" customFormat="1"/>
    <row r="325" s="31" customFormat="1"/>
    <row r="326" s="31" customFormat="1"/>
    <row r="327" s="31" customFormat="1"/>
    <row r="328" s="31" customFormat="1"/>
    <row r="329" s="31" customFormat="1"/>
    <row r="330" s="31" customFormat="1"/>
    <row r="331" s="31" customFormat="1"/>
    <row r="332" s="31" customFormat="1"/>
    <row r="333" s="31" customFormat="1"/>
    <row r="334" s="31" customFormat="1"/>
    <row r="335" s="31" customFormat="1"/>
    <row r="336" s="31" customFormat="1"/>
    <row r="337" s="31" customFormat="1"/>
    <row r="338" s="31" customFormat="1"/>
    <row r="339" s="31" customFormat="1"/>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B51" sqref="B51"/>
    </sheetView>
  </sheetViews>
  <sheetFormatPr defaultColWidth="9.1796875" defaultRowHeight="13.5"/>
  <cols>
    <col min="1" max="1" width="10.453125" style="35" customWidth="1"/>
    <col min="2" max="2" width="75.7265625" style="35" customWidth="1"/>
    <col min="3" max="3" width="3.26953125" style="1" customWidth="1"/>
    <col min="4" max="4" width="10.7265625" style="1" customWidth="1"/>
    <col min="5" max="5" width="75.7265625" style="1" customWidth="1"/>
    <col min="6" max="16384" width="9.1796875" style="1"/>
  </cols>
  <sheetData>
    <row r="1" spans="1:5" ht="15.5">
      <c r="A1" s="495" t="s">
        <v>59</v>
      </c>
      <c r="B1" s="495"/>
      <c r="D1" s="494"/>
      <c r="E1" s="494"/>
    </row>
    <row r="2" spans="1:5" ht="105" customHeight="1">
      <c r="A2" s="488" t="s">
        <v>445</v>
      </c>
      <c r="B2" s="488"/>
      <c r="D2" s="492"/>
      <c r="E2" s="492"/>
    </row>
    <row r="3" spans="1:5" ht="16.5" customHeight="1">
      <c r="A3" s="495" t="s">
        <v>5</v>
      </c>
      <c r="B3" s="495"/>
      <c r="D3" s="494"/>
      <c r="E3" s="494"/>
    </row>
    <row r="4" spans="1:5" ht="62.25" customHeight="1">
      <c r="A4" s="490" t="s">
        <v>290</v>
      </c>
      <c r="B4" s="491"/>
      <c r="D4" s="492"/>
      <c r="E4" s="492"/>
    </row>
    <row r="5" spans="1:5" ht="18.75" customHeight="1">
      <c r="A5" s="42"/>
      <c r="B5" s="42"/>
      <c r="D5" s="32"/>
      <c r="E5" s="32"/>
    </row>
    <row r="6" spans="1:5" ht="14.25" customHeight="1">
      <c r="A6" s="495" t="s">
        <v>98</v>
      </c>
      <c r="B6" s="496"/>
      <c r="C6" s="182"/>
      <c r="D6" s="493"/>
      <c r="E6" s="494"/>
    </row>
    <row r="7" spans="1:5" ht="15.75" customHeight="1">
      <c r="A7" s="488" t="s">
        <v>102</v>
      </c>
      <c r="B7" s="489"/>
      <c r="C7" s="182"/>
      <c r="D7" s="497"/>
      <c r="E7" s="492"/>
    </row>
    <row r="8" spans="1:5" ht="2.25" customHeight="1">
      <c r="A8" s="42"/>
      <c r="B8" s="183"/>
      <c r="C8" s="182"/>
      <c r="D8" s="184"/>
      <c r="E8" s="33"/>
    </row>
    <row r="9" spans="1:5" ht="14.25" customHeight="1">
      <c r="A9" s="495" t="s">
        <v>60</v>
      </c>
      <c r="B9" s="496"/>
      <c r="C9" s="182"/>
      <c r="D9" s="493"/>
      <c r="E9" s="494"/>
    </row>
    <row r="10" spans="1:5" ht="11.25" customHeight="1">
      <c r="A10" s="488" t="s">
        <v>61</v>
      </c>
      <c r="B10" s="489"/>
      <c r="C10" s="182"/>
      <c r="D10" s="497"/>
      <c r="E10" s="492"/>
    </row>
    <row r="11" spans="1:5" ht="4.5" customHeight="1">
      <c r="A11" s="43"/>
      <c r="B11" s="185"/>
      <c r="C11" s="182"/>
      <c r="D11" s="186"/>
      <c r="E11" s="34"/>
    </row>
    <row r="12" spans="1:5" ht="12.75" customHeight="1">
      <c r="A12" s="41" t="s">
        <v>448</v>
      </c>
      <c r="B12" s="197" t="s">
        <v>446</v>
      </c>
      <c r="C12" s="186"/>
      <c r="D12" s="187"/>
      <c r="E12" s="38"/>
    </row>
    <row r="13" spans="1:5" ht="4.5" customHeight="1">
      <c r="A13" s="43"/>
      <c r="B13" s="185"/>
      <c r="C13" s="182"/>
      <c r="D13" s="182"/>
    </row>
    <row r="14" spans="1:5" ht="15" customHeight="1">
      <c r="A14" s="43" t="s">
        <v>447</v>
      </c>
      <c r="B14" s="453" t="s">
        <v>291</v>
      </c>
      <c r="C14" s="182"/>
      <c r="D14" s="182"/>
    </row>
    <row r="15" spans="1:5" ht="5.25" customHeight="1">
      <c r="A15" s="43"/>
      <c r="B15" s="185"/>
      <c r="C15" s="182"/>
      <c r="D15" s="182"/>
    </row>
    <row r="16" spans="1:5" ht="12" customHeight="1">
      <c r="A16" s="41" t="s">
        <v>449</v>
      </c>
      <c r="B16" s="488" t="s">
        <v>442</v>
      </c>
      <c r="C16" s="489"/>
      <c r="D16" s="187"/>
    </row>
    <row r="17" spans="1:11" ht="13.5" customHeight="1">
      <c r="A17" s="43"/>
      <c r="B17" s="43" t="s">
        <v>292</v>
      </c>
      <c r="C17" s="157"/>
      <c r="E17" s="35"/>
    </row>
    <row r="18" spans="1:11" ht="13.5" customHeight="1">
      <c r="A18" s="43"/>
      <c r="B18" s="43" t="s">
        <v>443</v>
      </c>
      <c r="C18" s="157"/>
      <c r="E18" s="35"/>
    </row>
    <row r="19" spans="1:11" ht="15.75" customHeight="1">
      <c r="A19" s="495" t="s">
        <v>0</v>
      </c>
      <c r="B19" s="495"/>
    </row>
    <row r="20" spans="1:11" ht="66.75" customHeight="1">
      <c r="A20" s="488" t="s">
        <v>444</v>
      </c>
      <c r="B20" s="488"/>
    </row>
    <row r="21" spans="1:11" ht="27" customHeight="1">
      <c r="A21" s="488" t="s">
        <v>403</v>
      </c>
      <c r="B21" s="488"/>
      <c r="E21" s="36"/>
    </row>
    <row r="22" spans="1:11">
      <c r="A22" s="495" t="s">
        <v>5</v>
      </c>
      <c r="B22" s="495"/>
    </row>
    <row r="23" spans="1:11" ht="45.75" customHeight="1">
      <c r="A23" s="488" t="s">
        <v>293</v>
      </c>
      <c r="B23" s="488"/>
    </row>
    <row r="24" spans="1:11" ht="3" customHeight="1">
      <c r="A24" s="44"/>
      <c r="B24" s="44"/>
      <c r="E24" s="39"/>
    </row>
    <row r="25" spans="1:11">
      <c r="A25" s="495" t="s">
        <v>4</v>
      </c>
      <c r="B25" s="495"/>
    </row>
    <row r="26" spans="1:11">
      <c r="A26" s="488" t="s">
        <v>103</v>
      </c>
      <c r="B26" s="488"/>
    </row>
    <row r="27" spans="1:11" ht="3" customHeight="1">
      <c r="A27" s="45"/>
      <c r="B27" s="45"/>
    </row>
    <row r="28" spans="1:11" ht="12.75" customHeight="1">
      <c r="A28" s="495" t="s">
        <v>1</v>
      </c>
      <c r="B28" s="495"/>
      <c r="C28" s="37"/>
      <c r="F28" s="37"/>
      <c r="G28" s="37"/>
      <c r="H28" s="37"/>
      <c r="I28" s="37"/>
      <c r="J28" s="37"/>
      <c r="K28" s="37"/>
    </row>
    <row r="29" spans="1:11" ht="13.5" customHeight="1">
      <c r="A29" s="488" t="s">
        <v>2</v>
      </c>
      <c r="B29" s="488"/>
      <c r="C29" s="37"/>
      <c r="F29" s="37"/>
      <c r="G29" s="37"/>
      <c r="H29" s="37"/>
      <c r="I29" s="37"/>
      <c r="J29" s="37"/>
      <c r="K29" s="37"/>
    </row>
    <row r="30" spans="1:11" ht="8.25" customHeight="1">
      <c r="A30" s="46"/>
      <c r="B30" s="46"/>
    </row>
    <row r="31" spans="1:11">
      <c r="A31" s="41" t="s">
        <v>448</v>
      </c>
      <c r="B31" s="454" t="s">
        <v>446</v>
      </c>
    </row>
    <row r="32" spans="1:11" ht="8.25" customHeight="1">
      <c r="A32" s="41"/>
      <c r="B32" s="454"/>
    </row>
    <row r="33" spans="1:3" ht="18.75" customHeight="1">
      <c r="A33" s="41" t="s">
        <v>450</v>
      </c>
      <c r="B33" s="454" t="s">
        <v>291</v>
      </c>
    </row>
    <row r="34" spans="1:3" ht="7.5" customHeight="1">
      <c r="A34" s="43"/>
      <c r="B34" s="185"/>
    </row>
    <row r="35" spans="1:3">
      <c r="A35" s="41" t="s">
        <v>451</v>
      </c>
      <c r="B35" s="488" t="s">
        <v>439</v>
      </c>
      <c r="C35" s="489"/>
    </row>
    <row r="36" spans="1:3" ht="15" customHeight="1">
      <c r="A36" s="43"/>
      <c r="B36" s="43" t="s">
        <v>440</v>
      </c>
    </row>
    <row r="37" spans="1:3">
      <c r="A37" s="43"/>
      <c r="B37" s="43" t="s">
        <v>441</v>
      </c>
    </row>
    <row r="41" spans="1:3">
      <c r="B41" s="41"/>
    </row>
    <row r="45" spans="1:3" ht="14.25" customHeight="1"/>
    <row r="46" spans="1:3" ht="31.5" customHeight="1">
      <c r="B46" s="47"/>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796875" defaultRowHeight="13"/>
  <cols>
    <col min="1" max="1" width="8.7265625" style="31" customWidth="1"/>
    <col min="2" max="2" width="63.1796875" style="31" customWidth="1"/>
    <col min="3" max="3" width="16.1796875" style="189" customWidth="1"/>
    <col min="4" max="4" width="4.7265625" style="31" customWidth="1"/>
    <col min="5" max="5" width="5" style="31" customWidth="1"/>
    <col min="6" max="6" width="8.7265625" style="31" customWidth="1"/>
    <col min="7" max="7" width="62.453125" style="31" customWidth="1"/>
    <col min="8" max="8" width="16.1796875" style="189" customWidth="1"/>
    <col min="9" max="9" width="4.7265625" style="31" customWidth="1"/>
    <col min="10" max="16384" width="9.1796875" style="31"/>
  </cols>
  <sheetData>
    <row r="2" spans="1:10" ht="21" customHeight="1">
      <c r="A2" s="191" t="s">
        <v>43</v>
      </c>
      <c r="F2" s="191" t="s">
        <v>62</v>
      </c>
    </row>
    <row r="3" spans="1:10" ht="25.5" customHeight="1">
      <c r="A3" s="40" t="s">
        <v>63</v>
      </c>
      <c r="C3" s="190" t="s">
        <v>63</v>
      </c>
      <c r="D3" s="31">
        <v>3</v>
      </c>
      <c r="F3" s="40" t="s">
        <v>3</v>
      </c>
      <c r="H3" s="190" t="s">
        <v>63</v>
      </c>
      <c r="I3" s="31">
        <v>3</v>
      </c>
      <c r="J3" s="190"/>
    </row>
    <row r="4" spans="1:10" ht="21.75" customHeight="1">
      <c r="A4" s="192" t="s">
        <v>64</v>
      </c>
      <c r="B4" s="40"/>
      <c r="F4" s="192" t="s">
        <v>65</v>
      </c>
      <c r="G4" s="40"/>
    </row>
    <row r="5" spans="1:10" ht="16.5" customHeight="1">
      <c r="A5" s="40" t="s">
        <v>66</v>
      </c>
      <c r="B5" s="193"/>
      <c r="C5" s="190" t="s">
        <v>67</v>
      </c>
      <c r="D5" s="31">
        <v>4</v>
      </c>
      <c r="F5" s="40" t="s">
        <v>129</v>
      </c>
      <c r="G5" s="40"/>
      <c r="H5" s="190" t="s">
        <v>404</v>
      </c>
      <c r="I5" s="31">
        <v>4</v>
      </c>
    </row>
    <row r="6" spans="1:10" ht="16.5" customHeight="1">
      <c r="A6" s="40" t="s">
        <v>106</v>
      </c>
      <c r="B6" s="40"/>
      <c r="C6" s="190" t="s">
        <v>67</v>
      </c>
      <c r="D6" s="31">
        <v>4</v>
      </c>
      <c r="F6" s="40" t="s">
        <v>146</v>
      </c>
      <c r="G6" s="40"/>
      <c r="H6" s="190" t="s">
        <v>404</v>
      </c>
      <c r="I6" s="31">
        <v>4</v>
      </c>
    </row>
    <row r="7" spans="1:10" ht="16.5" customHeight="1">
      <c r="A7" s="40" t="s">
        <v>68</v>
      </c>
      <c r="B7" s="40"/>
      <c r="C7" s="190" t="s">
        <v>67</v>
      </c>
      <c r="D7" s="31">
        <v>4</v>
      </c>
      <c r="F7" s="40" t="s">
        <v>147</v>
      </c>
      <c r="G7" s="40"/>
      <c r="H7" s="190" t="s">
        <v>404</v>
      </c>
      <c r="I7" s="31">
        <v>4</v>
      </c>
    </row>
    <row r="8" spans="1:10" ht="27.75" customHeight="1">
      <c r="A8" s="192" t="s">
        <v>70</v>
      </c>
      <c r="B8" s="40"/>
      <c r="F8" s="192" t="s">
        <v>71</v>
      </c>
      <c r="G8" s="40"/>
    </row>
    <row r="9" spans="1:10" ht="16.5" customHeight="1">
      <c r="A9" s="40" t="s">
        <v>142</v>
      </c>
      <c r="B9" s="40"/>
      <c r="C9" s="190" t="s">
        <v>69</v>
      </c>
      <c r="D9" s="31">
        <v>5</v>
      </c>
      <c r="F9" s="40" t="s">
        <v>112</v>
      </c>
      <c r="G9" s="40"/>
      <c r="H9" s="190" t="s">
        <v>405</v>
      </c>
      <c r="I9" s="31">
        <v>5</v>
      </c>
    </row>
    <row r="10" spans="1:10" ht="16.5" customHeight="1">
      <c r="A10" s="40" t="s">
        <v>143</v>
      </c>
      <c r="B10" s="40"/>
      <c r="C10" s="190" t="s">
        <v>72</v>
      </c>
      <c r="D10" s="31">
        <v>6</v>
      </c>
      <c r="F10" s="40" t="s">
        <v>127</v>
      </c>
      <c r="G10" s="40"/>
      <c r="H10" s="190" t="s">
        <v>406</v>
      </c>
      <c r="I10" s="31">
        <v>6</v>
      </c>
    </row>
    <row r="11" spans="1:10" ht="16.5" customHeight="1">
      <c r="A11" s="40" t="s">
        <v>106</v>
      </c>
      <c r="B11" s="40"/>
      <c r="C11" s="190" t="s">
        <v>73</v>
      </c>
      <c r="D11" s="31">
        <v>7</v>
      </c>
      <c r="F11" s="40" t="s">
        <v>146</v>
      </c>
      <c r="G11" s="40"/>
      <c r="H11" s="190" t="s">
        <v>407</v>
      </c>
      <c r="I11" s="31">
        <v>7</v>
      </c>
    </row>
    <row r="12" spans="1:10" ht="27.75" customHeight="1">
      <c r="A12" s="192" t="s">
        <v>75</v>
      </c>
      <c r="B12" s="40"/>
      <c r="F12" s="192" t="s">
        <v>76</v>
      </c>
      <c r="G12" s="40"/>
    </row>
    <row r="13" spans="1:10" ht="16.5" customHeight="1">
      <c r="A13" s="40" t="s">
        <v>140</v>
      </c>
      <c r="B13" s="40"/>
      <c r="C13" s="190" t="s">
        <v>74</v>
      </c>
      <c r="D13" s="31">
        <v>8</v>
      </c>
      <c r="F13" s="40" t="s">
        <v>78</v>
      </c>
      <c r="G13" s="40"/>
      <c r="H13" s="190" t="s">
        <v>408</v>
      </c>
      <c r="I13" s="31">
        <v>8</v>
      </c>
    </row>
    <row r="14" spans="1:10" ht="16.5" customHeight="1">
      <c r="A14" s="40" t="s">
        <v>300</v>
      </c>
      <c r="B14" s="40"/>
      <c r="C14" s="190" t="s">
        <v>77</v>
      </c>
      <c r="D14" s="31">
        <v>9</v>
      </c>
      <c r="F14" s="40" t="s">
        <v>138</v>
      </c>
      <c r="G14" s="40"/>
      <c r="H14" s="190" t="s">
        <v>409</v>
      </c>
      <c r="I14" s="31">
        <v>9</v>
      </c>
    </row>
    <row r="15" spans="1:10" ht="16.5" customHeight="1">
      <c r="A15" s="40" t="s">
        <v>322</v>
      </c>
      <c r="B15" s="40"/>
      <c r="C15" s="274" t="s">
        <v>79</v>
      </c>
      <c r="F15" s="40"/>
      <c r="G15" s="40"/>
      <c r="H15" s="274" t="s">
        <v>410</v>
      </c>
    </row>
    <row r="16" spans="1:10" ht="16.5" customHeight="1">
      <c r="A16" s="40" t="s">
        <v>323</v>
      </c>
      <c r="B16" s="40"/>
      <c r="C16" s="274" t="s">
        <v>80</v>
      </c>
      <c r="F16" s="40"/>
      <c r="G16" s="40"/>
      <c r="H16" s="274" t="s">
        <v>411</v>
      </c>
    </row>
    <row r="17" spans="1:9" ht="16.5" customHeight="1">
      <c r="A17" s="40" t="s">
        <v>141</v>
      </c>
      <c r="B17" s="40"/>
      <c r="C17" s="190" t="s">
        <v>81</v>
      </c>
      <c r="D17" s="31">
        <v>10</v>
      </c>
      <c r="F17" s="40" t="s">
        <v>114</v>
      </c>
      <c r="G17" s="40"/>
      <c r="H17" s="190" t="s">
        <v>412</v>
      </c>
      <c r="I17" s="31">
        <v>10</v>
      </c>
    </row>
    <row r="18" spans="1:9" ht="16.5" customHeight="1">
      <c r="A18" s="40" t="s">
        <v>301</v>
      </c>
      <c r="B18" s="40"/>
      <c r="C18" s="275" t="s">
        <v>82</v>
      </c>
      <c r="D18" s="31">
        <v>11</v>
      </c>
      <c r="F18" s="40" t="s">
        <v>115</v>
      </c>
      <c r="G18" s="40"/>
      <c r="H18" s="275" t="s">
        <v>413</v>
      </c>
      <c r="I18" s="31">
        <v>11</v>
      </c>
    </row>
    <row r="19" spans="1:9" ht="16.5" customHeight="1">
      <c r="A19" s="40" t="s">
        <v>198</v>
      </c>
      <c r="B19" s="40"/>
      <c r="C19" s="190" t="s">
        <v>83</v>
      </c>
      <c r="D19" s="31">
        <v>12</v>
      </c>
      <c r="F19" s="40" t="s">
        <v>131</v>
      </c>
      <c r="G19" s="40"/>
      <c r="H19" s="190" t="s">
        <v>414</v>
      </c>
      <c r="I19" s="31">
        <v>12</v>
      </c>
    </row>
    <row r="20" spans="1:9" ht="16.5" customHeight="1">
      <c r="A20" s="40"/>
      <c r="B20" s="40"/>
      <c r="C20" s="190"/>
      <c r="F20" s="40"/>
      <c r="G20" s="40"/>
      <c r="H20" s="190"/>
    </row>
    <row r="21" spans="1:9" ht="16.5" customHeight="1">
      <c r="A21" s="40"/>
      <c r="B21" s="40"/>
      <c r="C21" s="190"/>
      <c r="F21" s="40"/>
      <c r="G21" s="40"/>
      <c r="H21" s="190"/>
    </row>
    <row r="22" spans="1:9" ht="16.5" customHeight="1">
      <c r="A22" s="194" t="s">
        <v>302</v>
      </c>
      <c r="B22" s="40"/>
      <c r="C22" s="190"/>
      <c r="F22" s="194" t="s">
        <v>116</v>
      </c>
      <c r="G22" s="194"/>
      <c r="H22" s="190"/>
    </row>
    <row r="23" spans="1:9" ht="16.5" customHeight="1">
      <c r="A23" s="40" t="s">
        <v>199</v>
      </c>
      <c r="B23" s="40"/>
      <c r="C23" s="275" t="s">
        <v>111</v>
      </c>
      <c r="D23" s="31">
        <v>13</v>
      </c>
      <c r="F23" s="40" t="s">
        <v>128</v>
      </c>
      <c r="G23" s="40"/>
      <c r="H23" s="275" t="s">
        <v>415</v>
      </c>
      <c r="I23" s="31">
        <v>13</v>
      </c>
    </row>
    <row r="24" spans="1:9" ht="16.5" customHeight="1">
      <c r="A24" s="194"/>
      <c r="B24" s="40"/>
      <c r="C24" s="190"/>
      <c r="F24" s="40"/>
      <c r="G24" s="40"/>
      <c r="H24" s="190"/>
    </row>
    <row r="25" spans="1:9" ht="18" customHeight="1">
      <c r="A25" s="194" t="s">
        <v>303</v>
      </c>
      <c r="B25" s="194"/>
      <c r="F25" s="194" t="s">
        <v>117</v>
      </c>
      <c r="G25" s="194"/>
    </row>
    <row r="26" spans="1:9" ht="16.5" customHeight="1">
      <c r="A26" s="40" t="s">
        <v>142</v>
      </c>
      <c r="B26" s="40"/>
      <c r="C26" s="275" t="s">
        <v>84</v>
      </c>
      <c r="D26" s="31">
        <v>14</v>
      </c>
      <c r="F26" s="40" t="s">
        <v>129</v>
      </c>
      <c r="G26" s="40"/>
      <c r="H26" s="275" t="s">
        <v>416</v>
      </c>
      <c r="I26" s="31">
        <v>14</v>
      </c>
    </row>
    <row r="27" spans="1:9" ht="16.5" customHeight="1">
      <c r="A27" s="40" t="s">
        <v>143</v>
      </c>
      <c r="B27" s="40"/>
      <c r="C27" s="275" t="s">
        <v>85</v>
      </c>
      <c r="D27" s="31">
        <v>15</v>
      </c>
      <c r="F27" s="40" t="s">
        <v>113</v>
      </c>
      <c r="G27" s="40"/>
      <c r="H27" s="275" t="s">
        <v>417</v>
      </c>
      <c r="I27" s="31">
        <v>15</v>
      </c>
    </row>
    <row r="28" spans="1:9" ht="16.5" customHeight="1">
      <c r="A28" s="40" t="s">
        <v>200</v>
      </c>
      <c r="B28" s="40"/>
      <c r="C28" s="275" t="s">
        <v>86</v>
      </c>
      <c r="D28" s="31">
        <v>16</v>
      </c>
      <c r="F28" s="40" t="s">
        <v>132</v>
      </c>
      <c r="G28" s="40"/>
      <c r="H28" s="275" t="s">
        <v>418</v>
      </c>
      <c r="I28" s="31">
        <v>16</v>
      </c>
    </row>
    <row r="29" spans="1:9" ht="16.5" customHeight="1">
      <c r="A29" s="40" t="s">
        <v>144</v>
      </c>
      <c r="B29" s="40"/>
      <c r="C29" s="275" t="s">
        <v>87</v>
      </c>
      <c r="D29" s="31">
        <v>17</v>
      </c>
      <c r="F29" s="40" t="s">
        <v>119</v>
      </c>
      <c r="G29" s="40"/>
      <c r="H29" s="275" t="s">
        <v>419</v>
      </c>
      <c r="I29" s="31">
        <v>17</v>
      </c>
    </row>
    <row r="30" spans="1:9" ht="16.5" customHeight="1">
      <c r="A30" s="40" t="s">
        <v>304</v>
      </c>
      <c r="B30" s="40"/>
      <c r="C30" s="275" t="s">
        <v>89</v>
      </c>
      <c r="D30" s="31">
        <v>18</v>
      </c>
      <c r="F30" s="40" t="s">
        <v>118</v>
      </c>
      <c r="G30" s="40"/>
      <c r="H30" s="275" t="s">
        <v>420</v>
      </c>
      <c r="I30" s="31">
        <v>18</v>
      </c>
    </row>
    <row r="31" spans="1:9" ht="16.5" customHeight="1">
      <c r="A31" s="40" t="s">
        <v>137</v>
      </c>
      <c r="B31" s="40"/>
      <c r="C31" s="275" t="s">
        <v>91</v>
      </c>
      <c r="D31" s="31">
        <v>19</v>
      </c>
      <c r="F31" s="40" t="s">
        <v>136</v>
      </c>
      <c r="G31" s="40"/>
      <c r="H31" s="275" t="s">
        <v>421</v>
      </c>
      <c r="I31" s="31">
        <v>19</v>
      </c>
    </row>
    <row r="32" spans="1:9" ht="16.5" customHeight="1">
      <c r="A32" s="40" t="s">
        <v>145</v>
      </c>
      <c r="B32" s="40"/>
      <c r="C32" s="275" t="s">
        <v>92</v>
      </c>
      <c r="D32" s="31">
        <v>20</v>
      </c>
      <c r="F32" s="40" t="s">
        <v>88</v>
      </c>
      <c r="G32" s="40"/>
      <c r="H32" s="275" t="s">
        <v>422</v>
      </c>
      <c r="I32" s="31">
        <v>20</v>
      </c>
    </row>
    <row r="33" spans="1:9" ht="16.5" customHeight="1">
      <c r="A33" s="40" t="s">
        <v>299</v>
      </c>
      <c r="B33" s="40"/>
      <c r="C33" s="275" t="s">
        <v>93</v>
      </c>
      <c r="D33" s="31">
        <v>21</v>
      </c>
      <c r="F33" s="40" t="s">
        <v>120</v>
      </c>
      <c r="G33" s="40"/>
      <c r="H33" s="275" t="s">
        <v>423</v>
      </c>
      <c r="I33" s="31">
        <v>21</v>
      </c>
    </row>
    <row r="34" spans="1:9" ht="16.5" customHeight="1">
      <c r="A34" s="195" t="s">
        <v>90</v>
      </c>
      <c r="B34" s="40"/>
      <c r="C34" s="275" t="s">
        <v>94</v>
      </c>
      <c r="D34" s="31">
        <v>22</v>
      </c>
      <c r="F34" s="40" t="s">
        <v>107</v>
      </c>
      <c r="G34" s="40"/>
      <c r="H34" s="275" t="s">
        <v>424</v>
      </c>
      <c r="I34" s="31">
        <v>22</v>
      </c>
    </row>
    <row r="35" spans="1:9" ht="16.5" customHeight="1">
      <c r="A35" s="40" t="s">
        <v>296</v>
      </c>
      <c r="B35" s="40"/>
      <c r="C35" s="275" t="s">
        <v>95</v>
      </c>
      <c r="D35" s="31">
        <v>23</v>
      </c>
      <c r="F35" s="40" t="s">
        <v>297</v>
      </c>
      <c r="G35" s="40"/>
      <c r="H35" s="275" t="s">
        <v>425</v>
      </c>
      <c r="I35" s="31">
        <v>23</v>
      </c>
    </row>
    <row r="36" spans="1:9" ht="16.5" customHeight="1">
      <c r="A36" s="40" t="s">
        <v>294</v>
      </c>
      <c r="B36" s="40"/>
      <c r="C36" s="275" t="s">
        <v>96</v>
      </c>
      <c r="D36" s="31">
        <v>24</v>
      </c>
      <c r="F36" s="40" t="s">
        <v>295</v>
      </c>
      <c r="G36" s="40"/>
      <c r="H36" s="275" t="s">
        <v>426</v>
      </c>
      <c r="I36" s="31">
        <v>24</v>
      </c>
    </row>
    <row r="37" spans="1:9" ht="16.5" customHeight="1">
      <c r="A37" s="40" t="s">
        <v>244</v>
      </c>
      <c r="B37" s="40"/>
      <c r="C37" s="275" t="s">
        <v>125</v>
      </c>
      <c r="D37" s="31">
        <v>25</v>
      </c>
      <c r="F37" s="40" t="s">
        <v>246</v>
      </c>
      <c r="G37" s="40"/>
      <c r="H37" s="275" t="s">
        <v>427</v>
      </c>
      <c r="I37" s="31">
        <v>25</v>
      </c>
    </row>
    <row r="38" spans="1:9" ht="33.75" customHeight="1">
      <c r="A38" s="498" t="s">
        <v>298</v>
      </c>
      <c r="B38" s="498"/>
      <c r="C38" s="275" t="s">
        <v>126</v>
      </c>
      <c r="D38" s="31">
        <v>26</v>
      </c>
      <c r="F38" s="40" t="s">
        <v>245</v>
      </c>
      <c r="G38" s="40"/>
      <c r="H38" s="275" t="s">
        <v>428</v>
      </c>
      <c r="I38" s="31">
        <v>26</v>
      </c>
    </row>
    <row r="39" spans="1:9" ht="16.5" customHeight="1">
      <c r="A39" s="40"/>
      <c r="B39" s="40"/>
      <c r="C39" s="275" t="s">
        <v>324</v>
      </c>
      <c r="D39" s="31">
        <v>27</v>
      </c>
      <c r="F39" s="40" t="s">
        <v>97</v>
      </c>
      <c r="G39" s="40"/>
      <c r="H39" s="275" t="s">
        <v>429</v>
      </c>
      <c r="I39" s="31">
        <v>27</v>
      </c>
    </row>
    <row r="40" spans="1:9" ht="16.5" customHeight="1">
      <c r="A40" s="40" t="s">
        <v>305</v>
      </c>
      <c r="B40" s="40"/>
      <c r="C40" s="275" t="s">
        <v>325</v>
      </c>
      <c r="D40" s="31">
        <v>28</v>
      </c>
      <c r="F40" s="40" t="s">
        <v>130</v>
      </c>
      <c r="G40" s="40"/>
      <c r="H40" s="275" t="s">
        <v>430</v>
      </c>
      <c r="I40" s="31">
        <v>28</v>
      </c>
    </row>
    <row r="41" spans="1:9" ht="16.5" customHeight="1">
      <c r="A41" s="40"/>
      <c r="B41" s="40"/>
      <c r="C41" s="190"/>
      <c r="F41" s="40"/>
      <c r="G41" s="40"/>
      <c r="H41" s="190"/>
    </row>
    <row r="42" spans="1:9" ht="16.5" customHeight="1">
      <c r="A42" s="40"/>
      <c r="B42" s="40"/>
      <c r="C42" s="190"/>
      <c r="F42" s="40"/>
      <c r="G42" s="40"/>
      <c r="H42" s="190"/>
    </row>
    <row r="43" spans="1:9" ht="16.5" customHeight="1">
      <c r="A43" s="40"/>
      <c r="B43" s="40"/>
      <c r="C43" s="190"/>
      <c r="F43" s="40"/>
      <c r="G43" s="40"/>
      <c r="H43" s="190"/>
    </row>
    <row r="44" spans="1:9" ht="16.5" customHeight="1">
      <c r="A44" s="40"/>
      <c r="B44" s="40"/>
      <c r="C44" s="190"/>
      <c r="F44" s="40"/>
      <c r="G44" s="40"/>
      <c r="H44" s="190"/>
    </row>
    <row r="45" spans="1:9" ht="16.5" customHeight="1">
      <c r="A45" s="40"/>
      <c r="B45" s="40"/>
      <c r="C45" s="190"/>
      <c r="F45" s="40"/>
      <c r="G45" s="40"/>
      <c r="H45" s="190"/>
    </row>
    <row r="46" spans="1:9" ht="21" customHeight="1">
      <c r="A46" s="40"/>
      <c r="C46" s="190"/>
      <c r="F46" s="40"/>
      <c r="H46" s="19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tabSelected="1" topLeftCell="A4" zoomScale="66" zoomScaleNormal="66" workbookViewId="0">
      <selection activeCell="B12" sqref="B12"/>
    </sheetView>
  </sheetViews>
  <sheetFormatPr defaultRowHeight="15.5"/>
  <cols>
    <col min="1" max="1" width="3.81640625" style="444" customWidth="1"/>
    <col min="2" max="2" width="107" style="444" customWidth="1"/>
    <col min="3" max="3" width="1.7265625" style="444" customWidth="1"/>
    <col min="4" max="4" width="3.81640625" style="444" customWidth="1"/>
    <col min="5" max="5" width="127.26953125" style="444" bestFit="1" customWidth="1"/>
    <col min="6" max="256" width="9.1796875" style="444"/>
    <col min="257" max="257" width="3.81640625" style="444" customWidth="1"/>
    <col min="258" max="258" width="92.1796875" style="444" bestFit="1" customWidth="1"/>
    <col min="259" max="259" width="1.7265625" style="444" customWidth="1"/>
    <col min="260" max="260" width="3.81640625" style="444" customWidth="1"/>
    <col min="261" max="261" width="91.26953125" style="444" bestFit="1" customWidth="1"/>
    <col min="262" max="512" width="9.1796875" style="444"/>
    <col min="513" max="513" width="3.81640625" style="444" customWidth="1"/>
    <col min="514" max="514" width="92.1796875" style="444" bestFit="1" customWidth="1"/>
    <col min="515" max="515" width="1.7265625" style="444" customWidth="1"/>
    <col min="516" max="516" width="3.81640625" style="444" customWidth="1"/>
    <col min="517" max="517" width="91.26953125" style="444" bestFit="1" customWidth="1"/>
    <col min="518" max="768" width="9.1796875" style="444"/>
    <col min="769" max="769" width="3.81640625" style="444" customWidth="1"/>
    <col min="770" max="770" width="92.1796875" style="444" bestFit="1" customWidth="1"/>
    <col min="771" max="771" width="1.7265625" style="444" customWidth="1"/>
    <col min="772" max="772" width="3.81640625" style="444" customWidth="1"/>
    <col min="773" max="773" width="91.26953125" style="444" bestFit="1" customWidth="1"/>
    <col min="774" max="1024" width="9.1796875" style="444"/>
    <col min="1025" max="1025" width="3.81640625" style="444" customWidth="1"/>
    <col min="1026" max="1026" width="92.1796875" style="444" bestFit="1" customWidth="1"/>
    <col min="1027" max="1027" width="1.7265625" style="444" customWidth="1"/>
    <col min="1028" max="1028" width="3.81640625" style="444" customWidth="1"/>
    <col min="1029" max="1029" width="91.26953125" style="444" bestFit="1" customWidth="1"/>
    <col min="1030" max="1280" width="9.1796875" style="444"/>
    <col min="1281" max="1281" width="3.81640625" style="444" customWidth="1"/>
    <col min="1282" max="1282" width="92.1796875" style="444" bestFit="1" customWidth="1"/>
    <col min="1283" max="1283" width="1.7265625" style="444" customWidth="1"/>
    <col min="1284" max="1284" width="3.81640625" style="444" customWidth="1"/>
    <col min="1285" max="1285" width="91.26953125" style="444" bestFit="1" customWidth="1"/>
    <col min="1286" max="1536" width="9.1796875" style="444"/>
    <col min="1537" max="1537" width="3.81640625" style="444" customWidth="1"/>
    <col min="1538" max="1538" width="92.1796875" style="444" bestFit="1" customWidth="1"/>
    <col min="1539" max="1539" width="1.7265625" style="444" customWidth="1"/>
    <col min="1540" max="1540" width="3.81640625" style="444" customWidth="1"/>
    <col min="1541" max="1541" width="91.26953125" style="444" bestFit="1" customWidth="1"/>
    <col min="1542" max="1792" width="9.1796875" style="444"/>
    <col min="1793" max="1793" width="3.81640625" style="444" customWidth="1"/>
    <col min="1794" max="1794" width="92.1796875" style="444" bestFit="1" customWidth="1"/>
    <col min="1795" max="1795" width="1.7265625" style="444" customWidth="1"/>
    <col min="1796" max="1796" width="3.81640625" style="444" customWidth="1"/>
    <col min="1797" max="1797" width="91.26953125" style="444" bestFit="1" customWidth="1"/>
    <col min="1798" max="2048" width="9.1796875" style="444"/>
    <col min="2049" max="2049" width="3.81640625" style="444" customWidth="1"/>
    <col min="2050" max="2050" width="92.1796875" style="444" bestFit="1" customWidth="1"/>
    <col min="2051" max="2051" width="1.7265625" style="444" customWidth="1"/>
    <col min="2052" max="2052" width="3.81640625" style="444" customWidth="1"/>
    <col min="2053" max="2053" width="91.26953125" style="444" bestFit="1" customWidth="1"/>
    <col min="2054" max="2304" width="9.1796875" style="444"/>
    <col min="2305" max="2305" width="3.81640625" style="444" customWidth="1"/>
    <col min="2306" max="2306" width="92.1796875" style="444" bestFit="1" customWidth="1"/>
    <col min="2307" max="2307" width="1.7265625" style="444" customWidth="1"/>
    <col min="2308" max="2308" width="3.81640625" style="444" customWidth="1"/>
    <col min="2309" max="2309" width="91.26953125" style="444" bestFit="1" customWidth="1"/>
    <col min="2310" max="2560" width="9.1796875" style="444"/>
    <col min="2561" max="2561" width="3.81640625" style="444" customWidth="1"/>
    <col min="2562" max="2562" width="92.1796875" style="444" bestFit="1" customWidth="1"/>
    <col min="2563" max="2563" width="1.7265625" style="444" customWidth="1"/>
    <col min="2564" max="2564" width="3.81640625" style="444" customWidth="1"/>
    <col min="2565" max="2565" width="91.26953125" style="444" bestFit="1" customWidth="1"/>
    <col min="2566" max="2816" width="9.1796875" style="444"/>
    <col min="2817" max="2817" width="3.81640625" style="444" customWidth="1"/>
    <col min="2818" max="2818" width="92.1796875" style="444" bestFit="1" customWidth="1"/>
    <col min="2819" max="2819" width="1.7265625" style="444" customWidth="1"/>
    <col min="2820" max="2820" width="3.81640625" style="444" customWidth="1"/>
    <col min="2821" max="2821" width="91.26953125" style="444" bestFit="1" customWidth="1"/>
    <col min="2822" max="3072" width="9.1796875" style="444"/>
    <col min="3073" max="3073" width="3.81640625" style="444" customWidth="1"/>
    <col min="3074" max="3074" width="92.1796875" style="444" bestFit="1" customWidth="1"/>
    <col min="3075" max="3075" width="1.7265625" style="444" customWidth="1"/>
    <col min="3076" max="3076" width="3.81640625" style="444" customWidth="1"/>
    <col min="3077" max="3077" width="91.26953125" style="444" bestFit="1" customWidth="1"/>
    <col min="3078" max="3328" width="9.1796875" style="444"/>
    <col min="3329" max="3329" width="3.81640625" style="444" customWidth="1"/>
    <col min="3330" max="3330" width="92.1796875" style="444" bestFit="1" customWidth="1"/>
    <col min="3331" max="3331" width="1.7265625" style="444" customWidth="1"/>
    <col min="3332" max="3332" width="3.81640625" style="444" customWidth="1"/>
    <col min="3333" max="3333" width="91.26953125" style="444" bestFit="1" customWidth="1"/>
    <col min="3334" max="3584" width="9.1796875" style="444"/>
    <col min="3585" max="3585" width="3.81640625" style="444" customWidth="1"/>
    <col min="3586" max="3586" width="92.1796875" style="444" bestFit="1" customWidth="1"/>
    <col min="3587" max="3587" width="1.7265625" style="444" customWidth="1"/>
    <col min="3588" max="3588" width="3.81640625" style="444" customWidth="1"/>
    <col min="3589" max="3589" width="91.26953125" style="444" bestFit="1" customWidth="1"/>
    <col min="3590" max="3840" width="9.1796875" style="444"/>
    <col min="3841" max="3841" width="3.81640625" style="444" customWidth="1"/>
    <col min="3842" max="3842" width="92.1796875" style="444" bestFit="1" customWidth="1"/>
    <col min="3843" max="3843" width="1.7265625" style="444" customWidth="1"/>
    <col min="3844" max="3844" width="3.81640625" style="444" customWidth="1"/>
    <col min="3845" max="3845" width="91.26953125" style="444" bestFit="1" customWidth="1"/>
    <col min="3846" max="4096" width="9.1796875" style="444"/>
    <col min="4097" max="4097" width="3.81640625" style="444" customWidth="1"/>
    <col min="4098" max="4098" width="92.1796875" style="444" bestFit="1" customWidth="1"/>
    <col min="4099" max="4099" width="1.7265625" style="444" customWidth="1"/>
    <col min="4100" max="4100" width="3.81640625" style="444" customWidth="1"/>
    <col min="4101" max="4101" width="91.26953125" style="444" bestFit="1" customWidth="1"/>
    <col min="4102" max="4352" width="9.1796875" style="444"/>
    <col min="4353" max="4353" width="3.81640625" style="444" customWidth="1"/>
    <col min="4354" max="4354" width="92.1796875" style="444" bestFit="1" customWidth="1"/>
    <col min="4355" max="4355" width="1.7265625" style="444" customWidth="1"/>
    <col min="4356" max="4356" width="3.81640625" style="444" customWidth="1"/>
    <col min="4357" max="4357" width="91.26953125" style="444" bestFit="1" customWidth="1"/>
    <col min="4358" max="4608" width="9.1796875" style="444"/>
    <col min="4609" max="4609" width="3.81640625" style="444" customWidth="1"/>
    <col min="4610" max="4610" width="92.1796875" style="444" bestFit="1" customWidth="1"/>
    <col min="4611" max="4611" width="1.7265625" style="444" customWidth="1"/>
    <col min="4612" max="4612" width="3.81640625" style="444" customWidth="1"/>
    <col min="4613" max="4613" width="91.26953125" style="444" bestFit="1" customWidth="1"/>
    <col min="4614" max="4864" width="9.1796875" style="444"/>
    <col min="4865" max="4865" width="3.81640625" style="444" customWidth="1"/>
    <col min="4866" max="4866" width="92.1796875" style="444" bestFit="1" customWidth="1"/>
    <col min="4867" max="4867" width="1.7265625" style="444" customWidth="1"/>
    <col min="4868" max="4868" width="3.81640625" style="444" customWidth="1"/>
    <col min="4869" max="4869" width="91.26953125" style="444" bestFit="1" customWidth="1"/>
    <col min="4870" max="5120" width="9.1796875" style="444"/>
    <col min="5121" max="5121" width="3.81640625" style="444" customWidth="1"/>
    <col min="5122" max="5122" width="92.1796875" style="444" bestFit="1" customWidth="1"/>
    <col min="5123" max="5123" width="1.7265625" style="444" customWidth="1"/>
    <col min="5124" max="5124" width="3.81640625" style="444" customWidth="1"/>
    <col min="5125" max="5125" width="91.26953125" style="444" bestFit="1" customWidth="1"/>
    <col min="5126" max="5376" width="9.1796875" style="444"/>
    <col min="5377" max="5377" width="3.81640625" style="444" customWidth="1"/>
    <col min="5378" max="5378" width="92.1796875" style="444" bestFit="1" customWidth="1"/>
    <col min="5379" max="5379" width="1.7265625" style="444" customWidth="1"/>
    <col min="5380" max="5380" width="3.81640625" style="444" customWidth="1"/>
    <col min="5381" max="5381" width="91.26953125" style="444" bestFit="1" customWidth="1"/>
    <col min="5382" max="5632" width="9.1796875" style="444"/>
    <col min="5633" max="5633" width="3.81640625" style="444" customWidth="1"/>
    <col min="5634" max="5634" width="92.1796875" style="444" bestFit="1" customWidth="1"/>
    <col min="5635" max="5635" width="1.7265625" style="444" customWidth="1"/>
    <col min="5636" max="5636" width="3.81640625" style="444" customWidth="1"/>
    <col min="5637" max="5637" width="91.26953125" style="444" bestFit="1" customWidth="1"/>
    <col min="5638" max="5888" width="9.1796875" style="444"/>
    <col min="5889" max="5889" width="3.81640625" style="444" customWidth="1"/>
    <col min="5890" max="5890" width="92.1796875" style="444" bestFit="1" customWidth="1"/>
    <col min="5891" max="5891" width="1.7265625" style="444" customWidth="1"/>
    <col min="5892" max="5892" width="3.81640625" style="444" customWidth="1"/>
    <col min="5893" max="5893" width="91.26953125" style="444" bestFit="1" customWidth="1"/>
    <col min="5894" max="6144" width="9.1796875" style="444"/>
    <col min="6145" max="6145" width="3.81640625" style="444" customWidth="1"/>
    <col min="6146" max="6146" width="92.1796875" style="444" bestFit="1" customWidth="1"/>
    <col min="6147" max="6147" width="1.7265625" style="444" customWidth="1"/>
    <col min="6148" max="6148" width="3.81640625" style="444" customWidth="1"/>
    <col min="6149" max="6149" width="91.26953125" style="444" bestFit="1" customWidth="1"/>
    <col min="6150" max="6400" width="9.1796875" style="444"/>
    <col min="6401" max="6401" width="3.81640625" style="444" customWidth="1"/>
    <col min="6402" max="6402" width="92.1796875" style="444" bestFit="1" customWidth="1"/>
    <col min="6403" max="6403" width="1.7265625" style="444" customWidth="1"/>
    <col min="6404" max="6404" width="3.81640625" style="444" customWidth="1"/>
    <col min="6405" max="6405" width="91.26953125" style="444" bestFit="1" customWidth="1"/>
    <col min="6406" max="6656" width="9.1796875" style="444"/>
    <col min="6657" max="6657" width="3.81640625" style="444" customWidth="1"/>
    <col min="6658" max="6658" width="92.1796875" style="444" bestFit="1" customWidth="1"/>
    <col min="6659" max="6659" width="1.7265625" style="444" customWidth="1"/>
    <col min="6660" max="6660" width="3.81640625" style="444" customWidth="1"/>
    <col min="6661" max="6661" width="91.26953125" style="444" bestFit="1" customWidth="1"/>
    <col min="6662" max="6912" width="9.1796875" style="444"/>
    <col min="6913" max="6913" width="3.81640625" style="444" customWidth="1"/>
    <col min="6914" max="6914" width="92.1796875" style="444" bestFit="1" customWidth="1"/>
    <col min="6915" max="6915" width="1.7265625" style="444" customWidth="1"/>
    <col min="6916" max="6916" width="3.81640625" style="444" customWidth="1"/>
    <col min="6917" max="6917" width="91.26953125" style="444" bestFit="1" customWidth="1"/>
    <col min="6918" max="7168" width="9.1796875" style="444"/>
    <col min="7169" max="7169" width="3.81640625" style="444" customWidth="1"/>
    <col min="7170" max="7170" width="92.1796875" style="444" bestFit="1" customWidth="1"/>
    <col min="7171" max="7171" width="1.7265625" style="444" customWidth="1"/>
    <col min="7172" max="7172" width="3.81640625" style="444" customWidth="1"/>
    <col min="7173" max="7173" width="91.26953125" style="444" bestFit="1" customWidth="1"/>
    <col min="7174" max="7424" width="9.1796875" style="444"/>
    <col min="7425" max="7425" width="3.81640625" style="444" customWidth="1"/>
    <col min="7426" max="7426" width="92.1796875" style="444" bestFit="1" customWidth="1"/>
    <col min="7427" max="7427" width="1.7265625" style="444" customWidth="1"/>
    <col min="7428" max="7428" width="3.81640625" style="444" customWidth="1"/>
    <col min="7429" max="7429" width="91.26953125" style="444" bestFit="1" customWidth="1"/>
    <col min="7430" max="7680" width="9.1796875" style="444"/>
    <col min="7681" max="7681" width="3.81640625" style="444" customWidth="1"/>
    <col min="7682" max="7682" width="92.1796875" style="444" bestFit="1" customWidth="1"/>
    <col min="7683" max="7683" width="1.7265625" style="444" customWidth="1"/>
    <col min="7684" max="7684" width="3.81640625" style="444" customWidth="1"/>
    <col min="7685" max="7685" width="91.26953125" style="444" bestFit="1" customWidth="1"/>
    <col min="7686" max="7936" width="9.1796875" style="444"/>
    <col min="7937" max="7937" width="3.81640625" style="444" customWidth="1"/>
    <col min="7938" max="7938" width="92.1796875" style="444" bestFit="1" customWidth="1"/>
    <col min="7939" max="7939" width="1.7265625" style="444" customWidth="1"/>
    <col min="7940" max="7940" width="3.81640625" style="444" customWidth="1"/>
    <col min="7941" max="7941" width="91.26953125" style="444" bestFit="1" customWidth="1"/>
    <col min="7942" max="8192" width="9.1796875" style="444"/>
    <col min="8193" max="8193" width="3.81640625" style="444" customWidth="1"/>
    <col min="8194" max="8194" width="92.1796875" style="444" bestFit="1" customWidth="1"/>
    <col min="8195" max="8195" width="1.7265625" style="444" customWidth="1"/>
    <col min="8196" max="8196" width="3.81640625" style="444" customWidth="1"/>
    <col min="8197" max="8197" width="91.26953125" style="444" bestFit="1" customWidth="1"/>
    <col min="8198" max="8448" width="9.1796875" style="444"/>
    <col min="8449" max="8449" width="3.81640625" style="444" customWidth="1"/>
    <col min="8450" max="8450" width="92.1796875" style="444" bestFit="1" customWidth="1"/>
    <col min="8451" max="8451" width="1.7265625" style="444" customWidth="1"/>
    <col min="8452" max="8452" width="3.81640625" style="444" customWidth="1"/>
    <col min="8453" max="8453" width="91.26953125" style="444" bestFit="1" customWidth="1"/>
    <col min="8454" max="8704" width="9.1796875" style="444"/>
    <col min="8705" max="8705" width="3.81640625" style="444" customWidth="1"/>
    <col min="8706" max="8706" width="92.1796875" style="444" bestFit="1" customWidth="1"/>
    <col min="8707" max="8707" width="1.7265625" style="444" customWidth="1"/>
    <col min="8708" max="8708" width="3.81640625" style="444" customWidth="1"/>
    <col min="8709" max="8709" width="91.26953125" style="444" bestFit="1" customWidth="1"/>
    <col min="8710" max="8960" width="9.1796875" style="444"/>
    <col min="8961" max="8961" width="3.81640625" style="444" customWidth="1"/>
    <col min="8962" max="8962" width="92.1796875" style="444" bestFit="1" customWidth="1"/>
    <col min="8963" max="8963" width="1.7265625" style="444" customWidth="1"/>
    <col min="8964" max="8964" width="3.81640625" style="444" customWidth="1"/>
    <col min="8965" max="8965" width="91.26953125" style="444" bestFit="1" customWidth="1"/>
    <col min="8966" max="9216" width="9.1796875" style="444"/>
    <col min="9217" max="9217" width="3.81640625" style="444" customWidth="1"/>
    <col min="9218" max="9218" width="92.1796875" style="444" bestFit="1" customWidth="1"/>
    <col min="9219" max="9219" width="1.7265625" style="444" customWidth="1"/>
    <col min="9220" max="9220" width="3.81640625" style="444" customWidth="1"/>
    <col min="9221" max="9221" width="91.26953125" style="444" bestFit="1" customWidth="1"/>
    <col min="9222" max="9472" width="9.1796875" style="444"/>
    <col min="9473" max="9473" width="3.81640625" style="444" customWidth="1"/>
    <col min="9474" max="9474" width="92.1796875" style="444" bestFit="1" customWidth="1"/>
    <col min="9475" max="9475" width="1.7265625" style="444" customWidth="1"/>
    <col min="9476" max="9476" width="3.81640625" style="444" customWidth="1"/>
    <col min="9477" max="9477" width="91.26953125" style="444" bestFit="1" customWidth="1"/>
    <col min="9478" max="9728" width="9.1796875" style="444"/>
    <col min="9729" max="9729" width="3.81640625" style="444" customWidth="1"/>
    <col min="9730" max="9730" width="92.1796875" style="444" bestFit="1" customWidth="1"/>
    <col min="9731" max="9731" width="1.7265625" style="444" customWidth="1"/>
    <col min="9732" max="9732" width="3.81640625" style="444" customWidth="1"/>
    <col min="9733" max="9733" width="91.26953125" style="444" bestFit="1" customWidth="1"/>
    <col min="9734" max="9984" width="9.1796875" style="444"/>
    <col min="9985" max="9985" width="3.81640625" style="444" customWidth="1"/>
    <col min="9986" max="9986" width="92.1796875" style="444" bestFit="1" customWidth="1"/>
    <col min="9987" max="9987" width="1.7265625" style="444" customWidth="1"/>
    <col min="9988" max="9988" width="3.81640625" style="444" customWidth="1"/>
    <col min="9989" max="9989" width="91.26953125" style="444" bestFit="1" customWidth="1"/>
    <col min="9990" max="10240" width="9.1796875" style="444"/>
    <col min="10241" max="10241" width="3.81640625" style="444" customWidth="1"/>
    <col min="10242" max="10242" width="92.1796875" style="444" bestFit="1" customWidth="1"/>
    <col min="10243" max="10243" width="1.7265625" style="444" customWidth="1"/>
    <col min="10244" max="10244" width="3.81640625" style="444" customWidth="1"/>
    <col min="10245" max="10245" width="91.26953125" style="444" bestFit="1" customWidth="1"/>
    <col min="10246" max="10496" width="9.1796875" style="444"/>
    <col min="10497" max="10497" width="3.81640625" style="444" customWidth="1"/>
    <col min="10498" max="10498" width="92.1796875" style="444" bestFit="1" customWidth="1"/>
    <col min="10499" max="10499" width="1.7265625" style="444" customWidth="1"/>
    <col min="10500" max="10500" width="3.81640625" style="444" customWidth="1"/>
    <col min="10501" max="10501" width="91.26953125" style="444" bestFit="1" customWidth="1"/>
    <col min="10502" max="10752" width="9.1796875" style="444"/>
    <col min="10753" max="10753" width="3.81640625" style="444" customWidth="1"/>
    <col min="10754" max="10754" width="92.1796875" style="444" bestFit="1" customWidth="1"/>
    <col min="10755" max="10755" width="1.7265625" style="444" customWidth="1"/>
    <col min="10756" max="10756" width="3.81640625" style="444" customWidth="1"/>
    <col min="10757" max="10757" width="91.26953125" style="444" bestFit="1" customWidth="1"/>
    <col min="10758" max="11008" width="9.1796875" style="444"/>
    <col min="11009" max="11009" width="3.81640625" style="444" customWidth="1"/>
    <col min="11010" max="11010" width="92.1796875" style="444" bestFit="1" customWidth="1"/>
    <col min="11011" max="11011" width="1.7265625" style="444" customWidth="1"/>
    <col min="11012" max="11012" width="3.81640625" style="444" customWidth="1"/>
    <col min="11013" max="11013" width="91.26953125" style="444" bestFit="1" customWidth="1"/>
    <col min="11014" max="11264" width="9.1796875" style="444"/>
    <col min="11265" max="11265" width="3.81640625" style="444" customWidth="1"/>
    <col min="11266" max="11266" width="92.1796875" style="444" bestFit="1" customWidth="1"/>
    <col min="11267" max="11267" width="1.7265625" style="444" customWidth="1"/>
    <col min="11268" max="11268" width="3.81640625" style="444" customWidth="1"/>
    <col min="11269" max="11269" width="91.26953125" style="444" bestFit="1" customWidth="1"/>
    <col min="11270" max="11520" width="9.1796875" style="444"/>
    <col min="11521" max="11521" width="3.81640625" style="444" customWidth="1"/>
    <col min="11522" max="11522" width="92.1796875" style="444" bestFit="1" customWidth="1"/>
    <col min="11523" max="11523" width="1.7265625" style="444" customWidth="1"/>
    <col min="11524" max="11524" width="3.81640625" style="444" customWidth="1"/>
    <col min="11525" max="11525" width="91.26953125" style="444" bestFit="1" customWidth="1"/>
    <col min="11526" max="11776" width="9.1796875" style="444"/>
    <col min="11777" max="11777" width="3.81640625" style="444" customWidth="1"/>
    <col min="11778" max="11778" width="92.1796875" style="444" bestFit="1" customWidth="1"/>
    <col min="11779" max="11779" width="1.7265625" style="444" customWidth="1"/>
    <col min="11780" max="11780" width="3.81640625" style="444" customWidth="1"/>
    <col min="11781" max="11781" width="91.26953125" style="444" bestFit="1" customWidth="1"/>
    <col min="11782" max="12032" width="9.1796875" style="444"/>
    <col min="12033" max="12033" width="3.81640625" style="444" customWidth="1"/>
    <col min="12034" max="12034" width="92.1796875" style="444" bestFit="1" customWidth="1"/>
    <col min="12035" max="12035" width="1.7265625" style="444" customWidth="1"/>
    <col min="12036" max="12036" width="3.81640625" style="444" customWidth="1"/>
    <col min="12037" max="12037" width="91.26953125" style="444" bestFit="1" customWidth="1"/>
    <col min="12038" max="12288" width="9.1796875" style="444"/>
    <col min="12289" max="12289" width="3.81640625" style="444" customWidth="1"/>
    <col min="12290" max="12290" width="92.1796875" style="444" bestFit="1" customWidth="1"/>
    <col min="12291" max="12291" width="1.7265625" style="444" customWidth="1"/>
    <col min="12292" max="12292" width="3.81640625" style="444" customWidth="1"/>
    <col min="12293" max="12293" width="91.26953125" style="444" bestFit="1" customWidth="1"/>
    <col min="12294" max="12544" width="9.1796875" style="444"/>
    <col min="12545" max="12545" width="3.81640625" style="444" customWidth="1"/>
    <col min="12546" max="12546" width="92.1796875" style="444" bestFit="1" customWidth="1"/>
    <col min="12547" max="12547" width="1.7265625" style="444" customWidth="1"/>
    <col min="12548" max="12548" width="3.81640625" style="444" customWidth="1"/>
    <col min="12549" max="12549" width="91.26953125" style="444" bestFit="1" customWidth="1"/>
    <col min="12550" max="12800" width="9.1796875" style="444"/>
    <col min="12801" max="12801" width="3.81640625" style="444" customWidth="1"/>
    <col min="12802" max="12802" width="92.1796875" style="444" bestFit="1" customWidth="1"/>
    <col min="12803" max="12803" width="1.7265625" style="444" customWidth="1"/>
    <col min="12804" max="12804" width="3.81640625" style="444" customWidth="1"/>
    <col min="12805" max="12805" width="91.26953125" style="444" bestFit="1" customWidth="1"/>
    <col min="12806" max="13056" width="9.1796875" style="444"/>
    <col min="13057" max="13057" width="3.81640625" style="444" customWidth="1"/>
    <col min="13058" max="13058" width="92.1796875" style="444" bestFit="1" customWidth="1"/>
    <col min="13059" max="13059" width="1.7265625" style="444" customWidth="1"/>
    <col min="13060" max="13060" width="3.81640625" style="444" customWidth="1"/>
    <col min="13061" max="13061" width="91.26953125" style="444" bestFit="1" customWidth="1"/>
    <col min="13062" max="13312" width="9.1796875" style="444"/>
    <col min="13313" max="13313" width="3.81640625" style="444" customWidth="1"/>
    <col min="13314" max="13314" width="92.1796875" style="444" bestFit="1" customWidth="1"/>
    <col min="13315" max="13315" width="1.7265625" style="444" customWidth="1"/>
    <col min="13316" max="13316" width="3.81640625" style="444" customWidth="1"/>
    <col min="13317" max="13317" width="91.26953125" style="444" bestFit="1" customWidth="1"/>
    <col min="13318" max="13568" width="9.1796875" style="444"/>
    <col min="13569" max="13569" width="3.81640625" style="444" customWidth="1"/>
    <col min="13570" max="13570" width="92.1796875" style="444" bestFit="1" customWidth="1"/>
    <col min="13571" max="13571" width="1.7265625" style="444" customWidth="1"/>
    <col min="13572" max="13572" width="3.81640625" style="444" customWidth="1"/>
    <col min="13573" max="13573" width="91.26953125" style="444" bestFit="1" customWidth="1"/>
    <col min="13574" max="13824" width="9.1796875" style="444"/>
    <col min="13825" max="13825" width="3.81640625" style="444" customWidth="1"/>
    <col min="13826" max="13826" width="92.1796875" style="444" bestFit="1" customWidth="1"/>
    <col min="13827" max="13827" width="1.7265625" style="444" customWidth="1"/>
    <col min="13828" max="13828" width="3.81640625" style="444" customWidth="1"/>
    <col min="13829" max="13829" width="91.26953125" style="444" bestFit="1" customWidth="1"/>
    <col min="13830" max="14080" width="9.1796875" style="444"/>
    <col min="14081" max="14081" width="3.81640625" style="444" customWidth="1"/>
    <col min="14082" max="14082" width="92.1796875" style="444" bestFit="1" customWidth="1"/>
    <col min="14083" max="14083" width="1.7265625" style="444" customWidth="1"/>
    <col min="14084" max="14084" width="3.81640625" style="444" customWidth="1"/>
    <col min="14085" max="14085" width="91.26953125" style="444" bestFit="1" customWidth="1"/>
    <col min="14086" max="14336" width="9.1796875" style="444"/>
    <col min="14337" max="14337" width="3.81640625" style="444" customWidth="1"/>
    <col min="14338" max="14338" width="92.1796875" style="444" bestFit="1" customWidth="1"/>
    <col min="14339" max="14339" width="1.7265625" style="444" customWidth="1"/>
    <col min="14340" max="14340" width="3.81640625" style="444" customWidth="1"/>
    <col min="14341" max="14341" width="91.26953125" style="444" bestFit="1" customWidth="1"/>
    <col min="14342" max="14592" width="9.1796875" style="444"/>
    <col min="14593" max="14593" width="3.81640625" style="444" customWidth="1"/>
    <col min="14594" max="14594" width="92.1796875" style="444" bestFit="1" customWidth="1"/>
    <col min="14595" max="14595" width="1.7265625" style="444" customWidth="1"/>
    <col min="14596" max="14596" width="3.81640625" style="444" customWidth="1"/>
    <col min="14597" max="14597" width="91.26953125" style="444" bestFit="1" customWidth="1"/>
    <col min="14598" max="14848" width="9.1796875" style="444"/>
    <col min="14849" max="14849" width="3.81640625" style="444" customWidth="1"/>
    <col min="14850" max="14850" width="92.1796875" style="444" bestFit="1" customWidth="1"/>
    <col min="14851" max="14851" width="1.7265625" style="444" customWidth="1"/>
    <col min="14852" max="14852" width="3.81640625" style="444" customWidth="1"/>
    <col min="14853" max="14853" width="91.26953125" style="444" bestFit="1" customWidth="1"/>
    <col min="14854" max="15104" width="9.1796875" style="444"/>
    <col min="15105" max="15105" width="3.81640625" style="444" customWidth="1"/>
    <col min="15106" max="15106" width="92.1796875" style="444" bestFit="1" customWidth="1"/>
    <col min="15107" max="15107" width="1.7265625" style="444" customWidth="1"/>
    <col min="15108" max="15108" width="3.81640625" style="444" customWidth="1"/>
    <col min="15109" max="15109" width="91.26953125" style="444" bestFit="1" customWidth="1"/>
    <col min="15110" max="15360" width="9.1796875" style="444"/>
    <col min="15361" max="15361" width="3.81640625" style="444" customWidth="1"/>
    <col min="15362" max="15362" width="92.1796875" style="444" bestFit="1" customWidth="1"/>
    <col min="15363" max="15363" width="1.7265625" style="444" customWidth="1"/>
    <col min="15364" max="15364" width="3.81640625" style="444" customWidth="1"/>
    <col min="15365" max="15365" width="91.26953125" style="444" bestFit="1" customWidth="1"/>
    <col min="15366" max="15616" width="9.1796875" style="444"/>
    <col min="15617" max="15617" width="3.81640625" style="444" customWidth="1"/>
    <col min="15618" max="15618" width="92.1796875" style="444" bestFit="1" customWidth="1"/>
    <col min="15619" max="15619" width="1.7265625" style="444" customWidth="1"/>
    <col min="15620" max="15620" width="3.81640625" style="444" customWidth="1"/>
    <col min="15621" max="15621" width="91.26953125" style="444" bestFit="1" customWidth="1"/>
    <col min="15622" max="15872" width="9.1796875" style="444"/>
    <col min="15873" max="15873" width="3.81640625" style="444" customWidth="1"/>
    <col min="15874" max="15874" width="92.1796875" style="444" bestFit="1" customWidth="1"/>
    <col min="15875" max="15875" width="1.7265625" style="444" customWidth="1"/>
    <col min="15876" max="15876" width="3.81640625" style="444" customWidth="1"/>
    <col min="15877" max="15877" width="91.26953125" style="444" bestFit="1" customWidth="1"/>
    <col min="15878" max="16128" width="9.1796875" style="444"/>
    <col min="16129" max="16129" width="3.81640625" style="444" customWidth="1"/>
    <col min="16130" max="16130" width="92.1796875" style="444" bestFit="1" customWidth="1"/>
    <col min="16131" max="16131" width="1.7265625" style="444" customWidth="1"/>
    <col min="16132" max="16132" width="3.81640625" style="444" customWidth="1"/>
    <col min="16133" max="16133" width="91.26953125" style="444" bestFit="1" customWidth="1"/>
    <col min="16134" max="16384" width="9.1796875" style="444"/>
  </cols>
  <sheetData>
    <row r="1" spans="1:16">
      <c r="A1" s="442"/>
      <c r="B1" s="443"/>
      <c r="C1" s="442"/>
      <c r="D1" s="442"/>
      <c r="F1" s="442"/>
      <c r="G1" s="442"/>
      <c r="H1" s="442"/>
      <c r="I1" s="442"/>
      <c r="J1" s="442"/>
      <c r="K1" s="442"/>
      <c r="L1" s="442"/>
      <c r="M1" s="442"/>
      <c r="N1" s="442"/>
      <c r="O1" s="442"/>
      <c r="P1" s="442"/>
    </row>
    <row r="2" spans="1:16">
      <c r="A2" s="445" t="s">
        <v>63</v>
      </c>
      <c r="B2" s="442"/>
      <c r="C2" s="442"/>
      <c r="D2" s="445" t="s">
        <v>3</v>
      </c>
      <c r="E2" s="442"/>
      <c r="F2" s="442"/>
      <c r="G2" s="442"/>
      <c r="H2" s="442"/>
      <c r="I2" s="442"/>
      <c r="J2" s="442"/>
      <c r="K2" s="442"/>
      <c r="L2" s="442"/>
      <c r="M2" s="442"/>
      <c r="N2" s="442"/>
      <c r="O2" s="442"/>
      <c r="P2" s="442"/>
    </row>
    <row r="3" spans="1:16" ht="13.5" customHeight="1">
      <c r="A3" s="446"/>
      <c r="B3" s="442"/>
      <c r="C3" s="442"/>
      <c r="D3" s="446"/>
      <c r="E3" s="442"/>
      <c r="F3" s="442"/>
      <c r="G3" s="442"/>
      <c r="H3" s="442"/>
      <c r="I3" s="442"/>
      <c r="J3" s="442"/>
      <c r="K3" s="442"/>
      <c r="L3" s="442"/>
      <c r="M3" s="442"/>
      <c r="N3" s="442"/>
      <c r="O3" s="442"/>
      <c r="P3" s="442"/>
    </row>
    <row r="4" spans="1:16" ht="21.75" customHeight="1">
      <c r="A4" s="447" t="s">
        <v>260</v>
      </c>
      <c r="B4" s="442"/>
      <c r="C4" s="442"/>
      <c r="D4" s="444" t="s">
        <v>371</v>
      </c>
      <c r="E4" s="442"/>
      <c r="F4" s="442"/>
      <c r="G4" s="442"/>
      <c r="H4" s="442"/>
      <c r="I4" s="442"/>
      <c r="J4" s="442"/>
      <c r="K4" s="442"/>
      <c r="L4" s="442"/>
      <c r="M4" s="442"/>
      <c r="N4" s="442"/>
      <c r="O4" s="442"/>
      <c r="P4" s="442"/>
    </row>
    <row r="5" spans="1:16" ht="13.5" customHeight="1">
      <c r="A5" s="442"/>
      <c r="B5" s="448"/>
      <c r="C5" s="442"/>
      <c r="D5" s="442"/>
      <c r="E5" s="448"/>
      <c r="F5" s="442"/>
      <c r="G5" s="442"/>
      <c r="H5" s="442"/>
      <c r="I5" s="442"/>
      <c r="J5" s="442"/>
      <c r="K5" s="442"/>
      <c r="L5" s="442"/>
      <c r="M5" s="442"/>
      <c r="N5" s="442"/>
      <c r="O5" s="442"/>
      <c r="P5" s="442"/>
    </row>
    <row r="6" spans="1:16" ht="52.5" customHeight="1">
      <c r="A6" s="449" t="s">
        <v>7</v>
      </c>
      <c r="B6" s="450" t="s">
        <v>478</v>
      </c>
      <c r="C6" s="451"/>
      <c r="D6" s="449" t="s">
        <v>7</v>
      </c>
      <c r="E6" s="450" t="s">
        <v>479</v>
      </c>
      <c r="F6" s="499"/>
      <c r="G6" s="499"/>
      <c r="H6" s="499"/>
      <c r="I6" s="499"/>
      <c r="J6" s="499"/>
      <c r="K6" s="499"/>
      <c r="L6" s="499"/>
      <c r="M6" s="499"/>
      <c r="N6" s="499"/>
      <c r="O6" s="499"/>
      <c r="P6" s="499"/>
    </row>
    <row r="7" spans="1:16" ht="43.5" customHeight="1">
      <c r="A7" s="449" t="s">
        <v>7</v>
      </c>
      <c r="B7" s="452" t="s">
        <v>480</v>
      </c>
      <c r="C7" s="450"/>
      <c r="D7" s="449" t="s">
        <v>7</v>
      </c>
      <c r="E7" s="450" t="s">
        <v>481</v>
      </c>
      <c r="F7" s="499"/>
      <c r="G7" s="499"/>
      <c r="H7" s="499"/>
      <c r="I7" s="499"/>
      <c r="J7" s="499"/>
      <c r="K7" s="499"/>
      <c r="L7" s="499"/>
      <c r="M7" s="499"/>
      <c r="N7" s="499"/>
      <c r="O7" s="499"/>
      <c r="P7" s="499"/>
    </row>
    <row r="8" spans="1:16" ht="40.5" customHeight="1">
      <c r="A8" s="449" t="s">
        <v>7</v>
      </c>
      <c r="B8" s="450" t="s">
        <v>482</v>
      </c>
      <c r="C8" s="450"/>
      <c r="D8" s="449" t="s">
        <v>7</v>
      </c>
      <c r="E8" s="450" t="s">
        <v>483</v>
      </c>
      <c r="F8" s="499"/>
      <c r="G8" s="499"/>
      <c r="H8" s="499"/>
      <c r="I8" s="499"/>
      <c r="J8" s="499"/>
      <c r="K8" s="499"/>
      <c r="L8" s="499"/>
      <c r="M8" s="499"/>
      <c r="N8" s="499"/>
      <c r="O8" s="499"/>
      <c r="P8" s="499"/>
    </row>
    <row r="9" spans="1:16" ht="39.75" customHeight="1">
      <c r="A9" s="449" t="s">
        <v>7</v>
      </c>
      <c r="B9" s="450" t="s">
        <v>484</v>
      </c>
      <c r="C9" s="450"/>
      <c r="D9" s="449" t="s">
        <v>7</v>
      </c>
      <c r="E9" s="450" t="s">
        <v>485</v>
      </c>
      <c r="F9" s="499"/>
      <c r="G9" s="499"/>
      <c r="H9" s="499"/>
      <c r="I9" s="499"/>
      <c r="J9" s="499"/>
      <c r="K9" s="499"/>
      <c r="L9" s="499"/>
      <c r="M9" s="499"/>
      <c r="N9" s="499"/>
      <c r="O9" s="499"/>
      <c r="P9" s="499"/>
    </row>
    <row r="10" spans="1:16" ht="41.25" customHeight="1">
      <c r="A10" s="449" t="s">
        <v>7</v>
      </c>
      <c r="B10" s="450" t="s">
        <v>486</v>
      </c>
      <c r="C10" s="450"/>
      <c r="D10" s="449" t="s">
        <v>7</v>
      </c>
      <c r="E10" s="450" t="s">
        <v>487</v>
      </c>
      <c r="F10" s="499"/>
      <c r="G10" s="499"/>
      <c r="H10" s="499"/>
      <c r="I10" s="499"/>
      <c r="J10" s="499"/>
      <c r="K10" s="499"/>
      <c r="L10" s="499"/>
      <c r="M10" s="499"/>
      <c r="N10" s="499"/>
      <c r="O10" s="499"/>
      <c r="P10" s="499"/>
    </row>
    <row r="11" spans="1:16" ht="40.5" customHeight="1">
      <c r="A11" s="449" t="s">
        <v>7</v>
      </c>
      <c r="B11" s="450" t="s">
        <v>488</v>
      </c>
      <c r="C11" s="450"/>
      <c r="D11" s="449" t="s">
        <v>7</v>
      </c>
      <c r="E11" s="450" t="s">
        <v>489</v>
      </c>
      <c r="F11" s="499"/>
      <c r="G11" s="499"/>
      <c r="H11" s="499"/>
      <c r="I11" s="499"/>
      <c r="J11" s="499"/>
      <c r="K11" s="499"/>
      <c r="L11" s="499"/>
      <c r="M11" s="499"/>
      <c r="N11" s="499"/>
      <c r="O11" s="499"/>
      <c r="P11" s="499"/>
    </row>
    <row r="12" spans="1:16" ht="46.5">
      <c r="A12" s="449" t="s">
        <v>7</v>
      </c>
      <c r="B12" s="450" t="s">
        <v>490</v>
      </c>
      <c r="C12" s="450"/>
      <c r="D12" s="449" t="s">
        <v>7</v>
      </c>
      <c r="E12" s="450" t="s">
        <v>491</v>
      </c>
      <c r="F12" s="499"/>
      <c r="G12" s="499"/>
      <c r="H12" s="499"/>
      <c r="I12" s="499"/>
      <c r="J12" s="499"/>
      <c r="K12" s="499"/>
      <c r="L12" s="499"/>
      <c r="M12" s="499"/>
      <c r="N12" s="499"/>
      <c r="O12" s="499"/>
      <c r="P12" s="499"/>
    </row>
    <row r="13" spans="1:16" ht="46.5">
      <c r="A13" s="449" t="s">
        <v>7</v>
      </c>
      <c r="B13" s="450" t="s">
        <v>492</v>
      </c>
      <c r="C13" s="450"/>
      <c r="D13" s="449" t="s">
        <v>7</v>
      </c>
      <c r="E13" s="450" t="s">
        <v>493</v>
      </c>
      <c r="F13" s="499"/>
      <c r="G13" s="499"/>
      <c r="H13" s="499"/>
      <c r="I13" s="499"/>
      <c r="J13" s="499"/>
      <c r="K13" s="499"/>
      <c r="L13" s="499"/>
      <c r="M13" s="499"/>
      <c r="N13" s="499"/>
      <c r="O13" s="499"/>
      <c r="P13" s="499"/>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topLeftCell="A19" zoomScale="60" zoomScaleNormal="60" workbookViewId="0">
      <selection activeCell="G12" sqref="G12:G13"/>
    </sheetView>
  </sheetViews>
  <sheetFormatPr defaultColWidth="9.1796875" defaultRowHeight="11.5"/>
  <cols>
    <col min="1" max="1" width="40.54296875" style="58" bestFit="1" customWidth="1"/>
    <col min="2" max="2" width="16.26953125" style="58" bestFit="1" customWidth="1"/>
    <col min="3" max="3" width="15.81640625" style="58" bestFit="1" customWidth="1"/>
    <col min="4" max="4" width="12.1796875" style="58" customWidth="1"/>
    <col min="5" max="6" width="10.54296875" style="58" bestFit="1" customWidth="1"/>
    <col min="7" max="7" width="12" style="63" bestFit="1" customWidth="1"/>
    <col min="8" max="8" width="17.1796875" style="456" customWidth="1"/>
    <col min="9" max="9" width="14.81640625" style="58" customWidth="1"/>
    <col min="10" max="10" width="13.81640625" style="220" customWidth="1"/>
    <col min="11" max="16384" width="9.1796875" style="58"/>
  </cols>
  <sheetData>
    <row r="1" spans="1:33" s="56" customFormat="1" ht="16.5" customHeight="1">
      <c r="A1" s="507" t="s">
        <v>206</v>
      </c>
      <c r="B1" s="507"/>
      <c r="C1" s="507"/>
      <c r="D1" s="507"/>
      <c r="E1" s="507"/>
      <c r="F1" s="507"/>
      <c r="G1" s="253"/>
      <c r="H1" s="455"/>
      <c r="I1" s="55"/>
      <c r="J1" s="460"/>
      <c r="K1" s="55"/>
      <c r="L1" s="55"/>
      <c r="M1" s="55"/>
      <c r="N1" s="55"/>
      <c r="O1" s="55"/>
      <c r="P1" s="55"/>
      <c r="Q1" s="55"/>
      <c r="R1" s="55"/>
      <c r="S1" s="55"/>
      <c r="T1" s="55"/>
      <c r="U1" s="55"/>
      <c r="V1" s="55"/>
      <c r="W1" s="55"/>
      <c r="X1" s="55"/>
      <c r="Y1" s="55"/>
      <c r="Z1" s="55"/>
      <c r="AA1" s="55"/>
      <c r="AB1" s="55"/>
      <c r="AC1" s="55"/>
      <c r="AD1" s="55"/>
      <c r="AE1" s="55"/>
      <c r="AF1" s="55"/>
      <c r="AG1" s="55"/>
    </row>
    <row r="2" spans="1:33" s="56" customFormat="1" ht="16.5" customHeight="1">
      <c r="A2" s="508" t="s">
        <v>54</v>
      </c>
      <c r="B2" s="508"/>
      <c r="C2" s="508"/>
      <c r="D2" s="508"/>
      <c r="E2" s="508"/>
      <c r="F2" s="508"/>
      <c r="G2" s="253"/>
      <c r="H2" s="455"/>
      <c r="I2" s="55"/>
      <c r="J2" s="460"/>
      <c r="K2" s="55"/>
      <c r="L2" s="55"/>
      <c r="M2" s="55"/>
      <c r="N2" s="55"/>
      <c r="O2" s="55"/>
      <c r="P2" s="55"/>
      <c r="Q2" s="55"/>
      <c r="R2" s="55"/>
      <c r="S2" s="55"/>
      <c r="T2" s="55"/>
      <c r="U2" s="55"/>
      <c r="V2" s="55"/>
      <c r="W2" s="55"/>
      <c r="X2" s="55"/>
      <c r="Y2" s="55"/>
      <c r="Z2" s="55"/>
      <c r="AA2" s="55"/>
      <c r="AB2" s="55"/>
      <c r="AC2" s="55"/>
      <c r="AD2" s="55"/>
      <c r="AE2" s="55"/>
      <c r="AF2" s="55"/>
      <c r="AG2" s="55"/>
    </row>
    <row r="3" spans="1:33" s="56" customFormat="1" ht="12.75" customHeight="1">
      <c r="A3" s="504" t="s">
        <v>134</v>
      </c>
      <c r="B3" s="504"/>
      <c r="C3" s="504"/>
      <c r="D3" s="504"/>
      <c r="E3" s="504"/>
      <c r="F3" s="504"/>
      <c r="G3" s="253"/>
      <c r="H3" s="455"/>
      <c r="I3" s="55"/>
      <c r="J3" s="460"/>
      <c r="K3" s="55"/>
      <c r="L3" s="55"/>
      <c r="M3" s="55"/>
      <c r="N3" s="55"/>
      <c r="O3" s="55"/>
      <c r="P3" s="55"/>
      <c r="Q3" s="55"/>
      <c r="R3" s="55"/>
      <c r="S3" s="55"/>
      <c r="T3" s="55"/>
      <c r="U3" s="55"/>
      <c r="V3" s="55"/>
      <c r="W3" s="55"/>
      <c r="X3" s="55"/>
      <c r="Y3" s="55"/>
      <c r="Z3" s="55"/>
      <c r="AA3" s="55"/>
      <c r="AB3" s="55"/>
      <c r="AC3" s="55"/>
      <c r="AD3" s="55"/>
      <c r="AE3" s="55"/>
      <c r="AF3" s="55"/>
      <c r="AG3" s="55"/>
    </row>
    <row r="4" spans="1:33" ht="11.25" customHeight="1">
      <c r="D4" s="414"/>
    </row>
    <row r="5" spans="1:33" hidden="1">
      <c r="A5" s="59"/>
    </row>
    <row r="6" spans="1:33" ht="12" customHeight="1">
      <c r="A6" s="277"/>
      <c r="B6" s="278"/>
      <c r="C6" s="279"/>
      <c r="D6" s="388" t="s">
        <v>49</v>
      </c>
      <c r="E6" s="509" t="s">
        <v>11</v>
      </c>
      <c r="F6" s="510"/>
    </row>
    <row r="7" spans="1:33" ht="12" customHeight="1">
      <c r="A7" s="280" t="s">
        <v>12</v>
      </c>
      <c r="B7" s="509" t="s">
        <v>261</v>
      </c>
      <c r="C7" s="510"/>
      <c r="D7" s="388" t="s">
        <v>13</v>
      </c>
      <c r="E7" s="509" t="s">
        <v>13</v>
      </c>
      <c r="F7" s="510"/>
    </row>
    <row r="8" spans="1:33" ht="12" customHeight="1">
      <c r="A8" s="281" t="s">
        <v>15</v>
      </c>
      <c r="B8" s="505" t="s">
        <v>262</v>
      </c>
      <c r="C8" s="506"/>
      <c r="D8" s="315" t="s">
        <v>50</v>
      </c>
      <c r="E8" s="505" t="s">
        <v>17</v>
      </c>
      <c r="F8" s="506"/>
    </row>
    <row r="9" spans="1:33" ht="12" customHeight="1">
      <c r="A9" s="282"/>
      <c r="B9" s="278"/>
      <c r="C9" s="279"/>
      <c r="D9" s="315" t="s">
        <v>18</v>
      </c>
      <c r="E9" s="505" t="s">
        <v>18</v>
      </c>
      <c r="F9" s="506"/>
    </row>
    <row r="10" spans="1:33" ht="14.25" customHeight="1" thickBot="1">
      <c r="A10" s="60" t="s">
        <v>475</v>
      </c>
      <c r="B10" s="61">
        <v>2022</v>
      </c>
      <c r="C10" s="209">
        <v>2023</v>
      </c>
      <c r="D10" s="61" t="s">
        <v>470</v>
      </c>
      <c r="E10" s="61">
        <v>2022</v>
      </c>
      <c r="F10" s="209">
        <v>2023</v>
      </c>
    </row>
    <row r="11" spans="1:33" ht="14.5" thickBot="1">
      <c r="A11" s="501" t="s">
        <v>329</v>
      </c>
      <c r="B11" s="501"/>
      <c r="C11" s="501"/>
      <c r="D11" s="501"/>
      <c r="E11" s="501"/>
      <c r="F11" s="501"/>
    </row>
    <row r="12" spans="1:33" ht="13.5" customHeight="1">
      <c r="A12" s="64" t="s">
        <v>170</v>
      </c>
      <c r="B12" s="154">
        <v>4427632.179286018</v>
      </c>
      <c r="C12" s="154">
        <v>4552513.0640855124</v>
      </c>
      <c r="D12" s="208">
        <f>(C12/B12-1)*100</f>
        <v>2.8204891405327226</v>
      </c>
      <c r="E12" s="80">
        <f>B12/B15*100</f>
        <v>5.0584252135774479</v>
      </c>
      <c r="F12" s="80">
        <f>C12/C15*100</f>
        <v>4.6165515150809719</v>
      </c>
      <c r="G12" s="554"/>
      <c r="I12" s="462"/>
    </row>
    <row r="13" spans="1:33" ht="18" customHeight="1">
      <c r="A13" s="66" t="s">
        <v>259</v>
      </c>
      <c r="B13" s="407">
        <v>83102221.329305902</v>
      </c>
      <c r="C13" s="196">
        <v>94060337.874840125</v>
      </c>
      <c r="D13" s="208">
        <f>(C13/B13-1)*100</f>
        <v>13.186310029079639</v>
      </c>
      <c r="E13" s="83">
        <f>B13/B15*100</f>
        <v>94.941574786422549</v>
      </c>
      <c r="F13" s="83">
        <f>C13/C15*100</f>
        <v>95.383448484919029</v>
      </c>
      <c r="G13" s="554"/>
      <c r="I13" s="462"/>
      <c r="J13" s="461"/>
    </row>
    <row r="14" spans="1:33" ht="13.5" customHeight="1">
      <c r="A14" s="67" t="s">
        <v>235</v>
      </c>
      <c r="B14" s="196"/>
      <c r="C14" s="196"/>
      <c r="D14" s="208"/>
      <c r="E14" s="83"/>
      <c r="F14" s="83"/>
      <c r="I14" s="462"/>
    </row>
    <row r="15" spans="1:33" ht="14">
      <c r="A15" s="288" t="s">
        <v>8</v>
      </c>
      <c r="B15" s="289">
        <f>SUM(B12:B14)</f>
        <v>87529853.50859192</v>
      </c>
      <c r="C15" s="289">
        <f>SUM(C12:C14)</f>
        <v>98612850.938925639</v>
      </c>
      <c r="D15" s="290">
        <f>(C15/B15-1)*100</f>
        <v>12.661962731659116</v>
      </c>
      <c r="E15" s="291">
        <f>SUM(E12:E14)</f>
        <v>100</v>
      </c>
      <c r="F15" s="291">
        <f>SUM(F12:F14)</f>
        <v>100</v>
      </c>
      <c r="H15" s="63"/>
      <c r="I15" s="414"/>
    </row>
    <row r="16" spans="1:33" ht="12" thickBot="1">
      <c r="A16" s="68"/>
      <c r="B16" s="68"/>
      <c r="C16" s="263"/>
      <c r="D16" s="159"/>
      <c r="E16" s="68"/>
      <c r="F16" s="68"/>
    </row>
    <row r="17" spans="1:33" ht="14.25" customHeight="1" thickBot="1">
      <c r="A17" s="501" t="s">
        <v>326</v>
      </c>
      <c r="B17" s="501"/>
      <c r="C17" s="501"/>
      <c r="D17" s="501"/>
      <c r="E17" s="501"/>
      <c r="F17" s="501"/>
    </row>
    <row r="18" spans="1:33" ht="16.5" customHeight="1">
      <c r="A18" s="64" t="s">
        <v>169</v>
      </c>
      <c r="B18" s="154">
        <v>756479.83</v>
      </c>
      <c r="C18" s="154">
        <v>932289.80999999982</v>
      </c>
      <c r="D18" s="208">
        <f>(C18/B18-1)*100</f>
        <v>23.240537688889852</v>
      </c>
      <c r="E18" s="80">
        <f>B18/$B$21*100</f>
        <v>1.819912497556343</v>
      </c>
      <c r="F18" s="80">
        <f>C18/$C$21*100</f>
        <v>1.9317410150507035</v>
      </c>
      <c r="I18" s="462"/>
      <c r="J18" s="463"/>
    </row>
    <row r="19" spans="1:33" ht="20.25" customHeight="1">
      <c r="A19" s="66" t="s">
        <v>259</v>
      </c>
      <c r="B19" s="196">
        <v>40810344.454999998</v>
      </c>
      <c r="C19" s="196">
        <f>43197673.17005+' F9'!D23</f>
        <v>47329345.820050001</v>
      </c>
      <c r="D19" s="208">
        <f>(C19/B19-1)*100</f>
        <v>15.973894491967</v>
      </c>
      <c r="E19" s="83">
        <f>B19/$B$21*100</f>
        <v>98.180087502443655</v>
      </c>
      <c r="F19" s="83">
        <f>C19/$C$21*100</f>
        <v>98.068258984949296</v>
      </c>
      <c r="I19" s="462"/>
      <c r="J19" s="463"/>
    </row>
    <row r="20" spans="1:33" ht="16.5" customHeight="1">
      <c r="A20" s="67" t="s">
        <v>235</v>
      </c>
      <c r="B20" s="196"/>
      <c r="C20" s="196"/>
      <c r="D20" s="208"/>
      <c r="E20" s="83"/>
      <c r="F20" s="83"/>
    </row>
    <row r="21" spans="1:33" ht="14">
      <c r="A21" s="288" t="s">
        <v>8</v>
      </c>
      <c r="B21" s="289">
        <f>SUM(B18:B20)</f>
        <v>41566824.284999996</v>
      </c>
      <c r="C21" s="289">
        <f>SUM(C18:C20)</f>
        <v>48261635.630050004</v>
      </c>
      <c r="D21" s="290">
        <f>(C21/B21-1)*100</f>
        <v>16.106141039660638</v>
      </c>
      <c r="E21" s="291">
        <v>100</v>
      </c>
      <c r="F21" s="292">
        <v>100</v>
      </c>
    </row>
    <row r="22" spans="1:33" ht="14">
      <c r="A22" s="70"/>
      <c r="B22" s="71"/>
      <c r="C22" s="210"/>
      <c r="D22" s="247"/>
      <c r="E22" s="72"/>
      <c r="F22" s="72"/>
      <c r="G22" s="553"/>
    </row>
    <row r="23" spans="1:33" s="56" customFormat="1" ht="15.75" customHeight="1">
      <c r="A23" s="507" t="s">
        <v>55</v>
      </c>
      <c r="B23" s="507"/>
      <c r="C23" s="507"/>
      <c r="D23" s="507"/>
      <c r="E23" s="507"/>
      <c r="F23" s="507"/>
      <c r="G23" s="553"/>
      <c r="H23" s="455"/>
      <c r="I23" s="55"/>
      <c r="J23" s="460"/>
      <c r="K23" s="55"/>
      <c r="L23" s="55"/>
      <c r="M23" s="55"/>
      <c r="N23" s="55"/>
      <c r="O23" s="55"/>
      <c r="P23" s="55"/>
      <c r="Q23" s="55"/>
      <c r="R23" s="55"/>
      <c r="S23" s="55"/>
      <c r="T23" s="55"/>
      <c r="U23" s="55"/>
      <c r="V23" s="55"/>
      <c r="W23" s="55"/>
      <c r="X23" s="55"/>
      <c r="Y23" s="55"/>
      <c r="Z23" s="55"/>
      <c r="AA23" s="55"/>
      <c r="AB23" s="55"/>
      <c r="AC23" s="55"/>
      <c r="AD23" s="55"/>
      <c r="AE23" s="55"/>
      <c r="AF23" s="55"/>
      <c r="AG23" s="55"/>
    </row>
    <row r="24" spans="1:33" s="56" customFormat="1" ht="15" customHeight="1">
      <c r="A24" s="504" t="s">
        <v>135</v>
      </c>
      <c r="B24" s="504"/>
      <c r="C24" s="504"/>
      <c r="D24" s="504"/>
      <c r="E24" s="504"/>
      <c r="F24" s="504"/>
      <c r="G24" s="253"/>
      <c r="H24" s="455"/>
      <c r="I24" s="55"/>
      <c r="J24" s="460"/>
      <c r="K24" s="55"/>
      <c r="L24" s="55"/>
      <c r="M24" s="55"/>
      <c r="N24" s="55"/>
      <c r="O24" s="55"/>
      <c r="P24" s="55"/>
      <c r="Q24" s="55"/>
      <c r="R24" s="55"/>
      <c r="S24" s="55"/>
      <c r="T24" s="55"/>
      <c r="U24" s="55"/>
      <c r="V24" s="55"/>
      <c r="W24" s="55"/>
      <c r="X24" s="55"/>
      <c r="Y24" s="55"/>
      <c r="Z24" s="55"/>
      <c r="AA24" s="55"/>
      <c r="AB24" s="55"/>
      <c r="AC24" s="55"/>
      <c r="AD24" s="55"/>
      <c r="AE24" s="55"/>
      <c r="AF24" s="55"/>
      <c r="AG24" s="55"/>
    </row>
    <row r="25" spans="1:33" s="56" customFormat="1" ht="12.75" customHeight="1">
      <c r="A25" s="73"/>
      <c r="B25" s="74"/>
      <c r="C25" s="74"/>
      <c r="D25" s="74"/>
      <c r="E25" s="75"/>
      <c r="F25" s="76"/>
      <c r="G25" s="253"/>
      <c r="H25" s="455"/>
      <c r="I25" s="55"/>
      <c r="J25" s="460"/>
      <c r="K25" s="55"/>
      <c r="L25" s="55"/>
      <c r="M25" s="55"/>
      <c r="N25" s="55"/>
      <c r="O25" s="55"/>
      <c r="P25" s="55"/>
      <c r="Q25" s="55"/>
      <c r="R25" s="55"/>
      <c r="S25" s="55"/>
      <c r="T25" s="55"/>
      <c r="U25" s="55"/>
      <c r="V25" s="55"/>
      <c r="W25" s="55"/>
      <c r="X25" s="55"/>
      <c r="Y25" s="55"/>
      <c r="Z25" s="55"/>
      <c r="AA25" s="55"/>
      <c r="AB25" s="55"/>
      <c r="AC25" s="55"/>
      <c r="AD25" s="55"/>
      <c r="AE25" s="55"/>
      <c r="AF25" s="55"/>
      <c r="AG25" s="55"/>
    </row>
    <row r="26" spans="1:33" ht="12" customHeight="1">
      <c r="A26" s="283"/>
      <c r="B26" s="284"/>
      <c r="C26" s="285"/>
      <c r="D26" s="389" t="s">
        <v>49</v>
      </c>
      <c r="E26" s="502" t="s">
        <v>11</v>
      </c>
      <c r="F26" s="502"/>
    </row>
    <row r="27" spans="1:33" ht="12" customHeight="1">
      <c r="A27" s="283" t="s">
        <v>12</v>
      </c>
      <c r="B27" s="502" t="s">
        <v>168</v>
      </c>
      <c r="C27" s="502"/>
      <c r="D27" s="389" t="s">
        <v>13</v>
      </c>
      <c r="E27" s="502" t="s">
        <v>13</v>
      </c>
      <c r="F27" s="502"/>
    </row>
    <row r="28" spans="1:33" ht="12" customHeight="1">
      <c r="A28" s="286" t="s">
        <v>15</v>
      </c>
      <c r="B28" s="503" t="s">
        <v>167</v>
      </c>
      <c r="C28" s="503"/>
      <c r="D28" s="390" t="s">
        <v>50</v>
      </c>
      <c r="E28" s="503" t="s">
        <v>17</v>
      </c>
      <c r="F28" s="503"/>
    </row>
    <row r="29" spans="1:33" ht="12" customHeight="1">
      <c r="A29" s="286"/>
      <c r="B29" s="284"/>
      <c r="C29" s="285"/>
      <c r="D29" s="390" t="s">
        <v>18</v>
      </c>
      <c r="E29" s="503" t="s">
        <v>18</v>
      </c>
      <c r="F29" s="503"/>
    </row>
    <row r="30" spans="1:33" ht="15" customHeight="1" thickBot="1">
      <c r="A30" s="60" t="str">
        <f>A10</f>
        <v>Janar - Gusht / January - August</v>
      </c>
      <c r="B30" s="61">
        <v>2022</v>
      </c>
      <c r="C30" s="209">
        <v>2023</v>
      </c>
      <c r="D30" s="61" t="s">
        <v>470</v>
      </c>
      <c r="E30" s="61">
        <v>2022</v>
      </c>
      <c r="F30" s="209">
        <v>2023</v>
      </c>
    </row>
    <row r="31" spans="1:33" ht="14.5" thickBot="1">
      <c r="A31" s="501" t="s">
        <v>327</v>
      </c>
      <c r="B31" s="501"/>
      <c r="C31" s="501"/>
      <c r="D31" s="501"/>
      <c r="E31" s="501"/>
      <c r="F31" s="501"/>
    </row>
    <row r="32" spans="1:33" ht="14">
      <c r="A32" s="64" t="s">
        <v>169</v>
      </c>
      <c r="B32" s="154">
        <v>25184</v>
      </c>
      <c r="C32" s="154">
        <v>42257</v>
      </c>
      <c r="D32" s="208">
        <f>(C32/B32-1)*100</f>
        <v>67.793043202033033</v>
      </c>
      <c r="E32" s="80">
        <f>B32/$B$35*100</f>
        <v>2.7695420753970001</v>
      </c>
      <c r="F32" s="80">
        <f>C32/$C$35*100</f>
        <v>3.9575817514994172</v>
      </c>
      <c r="G32" s="554"/>
      <c r="I32" s="462"/>
      <c r="J32" s="556"/>
    </row>
    <row r="33" spans="1:11" ht="14">
      <c r="A33" s="66" t="s">
        <v>259</v>
      </c>
      <c r="B33" s="196">
        <v>884136</v>
      </c>
      <c r="C33" s="196">
        <f>663354+'F10'!D23</f>
        <v>1025491</v>
      </c>
      <c r="D33" s="208">
        <f>(C33/B33-1)*100</f>
        <v>15.987924934625442</v>
      </c>
      <c r="E33" s="83">
        <f>B33/$B$35*100</f>
        <v>97.230457924603002</v>
      </c>
      <c r="F33" s="83">
        <f>C33/$C$35*100</f>
        <v>96.042418248500582</v>
      </c>
      <c r="G33" s="554"/>
      <c r="I33" s="462"/>
      <c r="J33" s="556"/>
      <c r="K33" s="462"/>
    </row>
    <row r="34" spans="1:11" ht="13.5" customHeight="1">
      <c r="A34" s="67" t="s">
        <v>235</v>
      </c>
      <c r="B34" s="84"/>
      <c r="C34" s="84"/>
      <c r="D34" s="208"/>
      <c r="E34" s="83">
        <v>0</v>
      </c>
      <c r="F34" s="83">
        <v>0</v>
      </c>
      <c r="I34" s="555"/>
      <c r="J34" s="556"/>
    </row>
    <row r="35" spans="1:11" ht="14">
      <c r="A35" s="288" t="s">
        <v>8</v>
      </c>
      <c r="B35" s="289">
        <f>SUM(B32:B34)</f>
        <v>909320</v>
      </c>
      <c r="C35" s="289">
        <f>SUM(C32:C34)</f>
        <v>1067748</v>
      </c>
      <c r="D35" s="290">
        <f>(C35/B35-1)*100</f>
        <v>17.422689482250476</v>
      </c>
      <c r="E35" s="291">
        <f>SUM(E32:E34)</f>
        <v>100</v>
      </c>
      <c r="F35" s="292">
        <f>SUM(F32:F34)</f>
        <v>100</v>
      </c>
      <c r="I35" s="462"/>
    </row>
    <row r="36" spans="1:11" ht="12" thickBot="1">
      <c r="A36" s="59"/>
      <c r="B36" s="77"/>
      <c r="C36" s="150"/>
      <c r="D36" s="248"/>
      <c r="E36" s="77"/>
      <c r="F36" s="77"/>
    </row>
    <row r="37" spans="1:11" ht="14.5" thickBot="1">
      <c r="A37" s="501" t="s">
        <v>328</v>
      </c>
      <c r="B37" s="501"/>
      <c r="C37" s="501"/>
      <c r="D37" s="501"/>
      <c r="E37" s="501"/>
      <c r="F37" s="501"/>
    </row>
    <row r="38" spans="1:11" ht="12.75" customHeight="1">
      <c r="A38" s="64" t="s">
        <v>170</v>
      </c>
      <c r="B38" s="154">
        <v>325</v>
      </c>
      <c r="C38" s="154">
        <v>278</v>
      </c>
      <c r="D38" s="208">
        <f>(C38/B38-1)*100</f>
        <v>-14.46153846153846</v>
      </c>
      <c r="E38" s="80">
        <f>B38/B41*100</f>
        <v>0.29640303516708011</v>
      </c>
      <c r="F38" s="80">
        <f>C38/$C$39*100</f>
        <v>0.22953959970935994</v>
      </c>
      <c r="G38" s="554"/>
      <c r="I38" s="462"/>
      <c r="J38" s="463"/>
    </row>
    <row r="39" spans="1:11" ht="14">
      <c r="A39" s="66" t="s">
        <v>259</v>
      </c>
      <c r="B39" s="196">
        <v>109323</v>
      </c>
      <c r="C39" s="196">
        <f>119001+'F11'!D23</f>
        <v>121112</v>
      </c>
      <c r="D39" s="208">
        <f>(C39/B39-1)*100</f>
        <v>10.783641136814758</v>
      </c>
      <c r="E39" s="83">
        <f>B39/B41*100</f>
        <v>99.703596964832926</v>
      </c>
      <c r="F39" s="83">
        <f>C39/$C$41*100</f>
        <v>99.77098607793063</v>
      </c>
      <c r="G39" s="554"/>
      <c r="I39" s="462"/>
      <c r="J39" s="463"/>
    </row>
    <row r="40" spans="1:11" ht="15.75" customHeight="1">
      <c r="A40" s="67" t="s">
        <v>235</v>
      </c>
      <c r="B40" s="196"/>
      <c r="C40" s="196">
        <v>0</v>
      </c>
      <c r="D40" s="208"/>
      <c r="E40" s="83">
        <v>0</v>
      </c>
      <c r="F40" s="83">
        <v>0</v>
      </c>
    </row>
    <row r="41" spans="1:11" ht="14">
      <c r="A41" s="288" t="s">
        <v>8</v>
      </c>
      <c r="B41" s="289">
        <f>SUM(B38:B40)</f>
        <v>109648</v>
      </c>
      <c r="C41" s="289">
        <f>SUM(C38:C40)</f>
        <v>121390</v>
      </c>
      <c r="D41" s="290">
        <f>(C41/B41-1)*100</f>
        <v>10.70881365825187</v>
      </c>
      <c r="E41" s="291">
        <f>SUM(E38:E40)</f>
        <v>100</v>
      </c>
      <c r="F41" s="292">
        <f>SUM(F38:F40)</f>
        <v>100.00052567763998</v>
      </c>
      <c r="I41" s="414"/>
    </row>
    <row r="42" spans="1:11" ht="14">
      <c r="A42" s="70"/>
      <c r="B42" s="78"/>
      <c r="C42" s="211"/>
      <c r="D42" s="249"/>
      <c r="E42" s="79"/>
      <c r="F42" s="79"/>
    </row>
    <row r="43" spans="1:11" ht="13">
      <c r="A43" s="500" t="s">
        <v>150</v>
      </c>
      <c r="B43" s="500"/>
      <c r="C43" s="500" t="s">
        <v>151</v>
      </c>
      <c r="D43" s="500"/>
      <c r="E43" s="500"/>
      <c r="F43" s="500"/>
    </row>
    <row r="46" spans="1:11">
      <c r="B46" s="58"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V53"/>
  <sheetViews>
    <sheetView zoomScale="85" zoomScaleNormal="85" workbookViewId="0">
      <selection activeCell="I18" sqref="I18"/>
    </sheetView>
  </sheetViews>
  <sheetFormatPr defaultColWidth="9.1796875" defaultRowHeight="11.5"/>
  <cols>
    <col min="1" max="1" width="5.1796875" style="148" bestFit="1" customWidth="1"/>
    <col min="2" max="2" width="44.81640625" style="58" customWidth="1"/>
    <col min="3" max="4" width="11.26953125" style="58" bestFit="1" customWidth="1"/>
    <col min="5" max="5" width="9" style="58" bestFit="1" customWidth="1"/>
    <col min="6" max="6" width="8.26953125" style="58" customWidth="1"/>
    <col min="7" max="7" width="8.81640625" style="58" customWidth="1"/>
    <col min="8" max="8" width="13.81640625" style="63" bestFit="1" customWidth="1"/>
    <col min="9" max="16384" width="9.1796875" style="58"/>
  </cols>
  <sheetData>
    <row r="1" spans="1:22" s="56" customFormat="1" ht="15.75" customHeight="1">
      <c r="A1" s="54"/>
      <c r="B1" s="507"/>
      <c r="C1" s="507"/>
      <c r="D1" s="507"/>
      <c r="E1" s="507"/>
      <c r="F1" s="507"/>
      <c r="G1" s="507"/>
      <c r="H1" s="253"/>
      <c r="I1" s="55"/>
      <c r="J1" s="55"/>
      <c r="K1" s="55"/>
      <c r="L1" s="55"/>
      <c r="M1" s="55"/>
      <c r="N1" s="55"/>
      <c r="O1" s="55"/>
      <c r="P1" s="55"/>
      <c r="Q1" s="55"/>
      <c r="R1" s="55"/>
      <c r="S1" s="55"/>
      <c r="T1" s="55"/>
      <c r="U1" s="55"/>
      <c r="V1" s="55"/>
    </row>
    <row r="2" spans="1:22" s="56" customFormat="1" ht="15.75" customHeight="1">
      <c r="A2" s="507" t="s">
        <v>165</v>
      </c>
      <c r="B2" s="507"/>
      <c r="C2" s="507"/>
      <c r="D2" s="507"/>
      <c r="E2" s="507"/>
      <c r="F2" s="507"/>
      <c r="G2" s="507"/>
      <c r="H2" s="253"/>
      <c r="I2" s="55"/>
      <c r="J2" s="55"/>
      <c r="K2" s="55"/>
      <c r="L2" s="55"/>
      <c r="M2" s="55"/>
      <c r="N2" s="55"/>
      <c r="O2" s="55"/>
      <c r="P2" s="55"/>
      <c r="Q2" s="55"/>
      <c r="R2" s="55"/>
      <c r="S2" s="55"/>
      <c r="T2" s="55"/>
      <c r="U2" s="55"/>
      <c r="V2" s="55"/>
    </row>
    <row r="3" spans="1:22" s="56" customFormat="1" ht="15.75" customHeight="1">
      <c r="A3" s="504" t="s">
        <v>177</v>
      </c>
      <c r="B3" s="504"/>
      <c r="C3" s="504"/>
      <c r="D3" s="504"/>
      <c r="E3" s="504"/>
      <c r="F3" s="504"/>
      <c r="G3" s="504"/>
      <c r="H3" s="253"/>
      <c r="I3" s="55"/>
      <c r="J3" s="55"/>
      <c r="K3" s="55"/>
      <c r="L3" s="55"/>
      <c r="M3" s="55"/>
      <c r="N3" s="55"/>
      <c r="O3" s="55"/>
      <c r="P3" s="55"/>
      <c r="Q3" s="55"/>
      <c r="R3" s="55"/>
      <c r="S3" s="55"/>
      <c r="T3" s="55"/>
      <c r="U3" s="55"/>
      <c r="V3" s="55"/>
    </row>
    <row r="4" spans="1:22">
      <c r="A4" s="175"/>
      <c r="B4" s="59"/>
    </row>
    <row r="5" spans="1:22" ht="12" customHeight="1">
      <c r="A5" s="293"/>
      <c r="B5" s="294"/>
      <c r="C5" s="278"/>
      <c r="D5" s="295"/>
      <c r="E5" s="296" t="s">
        <v>49</v>
      </c>
      <c r="F5" s="509" t="s">
        <v>11</v>
      </c>
      <c r="G5" s="502"/>
    </row>
    <row r="6" spans="1:22" ht="15.75" customHeight="1">
      <c r="A6" s="293" t="s">
        <v>46</v>
      </c>
      <c r="B6" s="283" t="s">
        <v>9</v>
      </c>
      <c r="C6" s="509" t="s">
        <v>261</v>
      </c>
      <c r="D6" s="510"/>
      <c r="E6" s="296" t="s">
        <v>13</v>
      </c>
      <c r="F6" s="509" t="s">
        <v>13</v>
      </c>
      <c r="G6" s="502"/>
    </row>
    <row r="7" spans="1:22" ht="13.5" customHeight="1">
      <c r="A7" s="297"/>
      <c r="B7" s="286" t="s">
        <v>178</v>
      </c>
      <c r="C7" s="505" t="s">
        <v>262</v>
      </c>
      <c r="D7" s="506"/>
      <c r="E7" s="287" t="s">
        <v>50</v>
      </c>
      <c r="F7" s="505" t="s">
        <v>17</v>
      </c>
      <c r="G7" s="503"/>
    </row>
    <row r="8" spans="1:22" ht="12" customHeight="1">
      <c r="A8" s="298"/>
      <c r="B8" s="286"/>
      <c r="C8" s="278"/>
      <c r="D8" s="295"/>
      <c r="E8" s="287" t="s">
        <v>18</v>
      </c>
      <c r="F8" s="505" t="s">
        <v>18</v>
      </c>
      <c r="G8" s="503"/>
    </row>
    <row r="9" spans="1:22" ht="16.5" customHeight="1" thickBot="1">
      <c r="A9" s="175"/>
      <c r="B9" s="60" t="str">
        <f>' F4'!A10</f>
        <v>Janar - Gusht / January - August</v>
      </c>
      <c r="C9" s="61">
        <v>2022</v>
      </c>
      <c r="D9" s="209">
        <v>2023</v>
      </c>
      <c r="E9" s="61" t="s">
        <v>470</v>
      </c>
      <c r="F9" s="61">
        <v>2022</v>
      </c>
      <c r="G9" s="209">
        <v>2023</v>
      </c>
    </row>
    <row r="10" spans="1:22" ht="14.5" thickBot="1">
      <c r="A10" s="501" t="s">
        <v>330</v>
      </c>
      <c r="B10" s="501"/>
      <c r="C10" s="501"/>
      <c r="D10" s="501"/>
      <c r="E10" s="501"/>
      <c r="F10" s="501"/>
      <c r="G10" s="501"/>
    </row>
    <row r="11" spans="1:22" ht="13">
      <c r="A11" s="300" t="s">
        <v>252</v>
      </c>
      <c r="B11" s="299" t="s">
        <v>312</v>
      </c>
      <c r="C11" s="301">
        <f>SUM(C12:C30)</f>
        <v>4427632.1792860152</v>
      </c>
      <c r="D11" s="301">
        <f>SUM(D12:D30)</f>
        <v>4552513.0640855124</v>
      </c>
      <c r="E11" s="302">
        <f>(D11/C11-1)*100</f>
        <v>2.8204891405327892</v>
      </c>
      <c r="F11" s="303">
        <f>SUM(F12:F30)</f>
        <v>99.999999999999986</v>
      </c>
      <c r="G11" s="303">
        <f>SUM(G12:G30)</f>
        <v>100</v>
      </c>
      <c r="J11" s="414"/>
    </row>
    <row r="12" spans="1:22" ht="13">
      <c r="A12" s="231"/>
      <c r="B12" s="232" t="s">
        <v>348</v>
      </c>
      <c r="C12" s="81">
        <v>0</v>
      </c>
      <c r="D12" s="81">
        <v>0</v>
      </c>
      <c r="E12" s="82" t="e">
        <f>(D12/C12-1)*100</f>
        <v>#DIV/0!</v>
      </c>
      <c r="F12" s="167">
        <f>C12/C$31*100</f>
        <v>0</v>
      </c>
      <c r="G12" s="167">
        <f>D12/D$31*100</f>
        <v>0</v>
      </c>
      <c r="J12" s="414"/>
    </row>
    <row r="13" spans="1:22" ht="13">
      <c r="A13" s="233"/>
      <c r="B13" s="400" t="s">
        <v>313</v>
      </c>
      <c r="C13" s="81">
        <v>2158063.686367739</v>
      </c>
      <c r="D13" s="81">
        <v>2167841.7047100002</v>
      </c>
      <c r="E13" s="82">
        <f>(D13/C13-1)*100</f>
        <v>0.45309220501823511</v>
      </c>
      <c r="F13" s="167">
        <f>C13/C$31*100</f>
        <v>48.740807704485988</v>
      </c>
      <c r="G13" s="167">
        <f>D13/D$31*100</f>
        <v>47.618571856761186</v>
      </c>
      <c r="J13" s="414"/>
    </row>
    <row r="14" spans="1:22" ht="13">
      <c r="A14" s="233"/>
      <c r="B14" s="400" t="s">
        <v>372</v>
      </c>
      <c r="C14" s="81">
        <v>1696367.3929182761</v>
      </c>
      <c r="D14" s="81">
        <v>1833300.359375512</v>
      </c>
      <c r="E14" s="82">
        <f t="shared" ref="E14:E18" si="0">(D14/C14-1)*100</f>
        <v>8.072129128918748</v>
      </c>
      <c r="F14" s="167">
        <f t="shared" ref="F14:G29" si="1">C14/C$31*100</f>
        <v>38.31319595278184</v>
      </c>
      <c r="G14" s="167">
        <f t="shared" si="1"/>
        <v>40.270073552084945</v>
      </c>
      <c r="J14" s="414"/>
    </row>
    <row r="15" spans="1:22" ht="13">
      <c r="A15" s="233"/>
      <c r="B15" s="400" t="s">
        <v>373</v>
      </c>
      <c r="C15" s="81">
        <v>0</v>
      </c>
      <c r="D15" s="81">
        <v>0</v>
      </c>
      <c r="E15" s="82" t="e">
        <f t="shared" si="0"/>
        <v>#DIV/0!</v>
      </c>
      <c r="F15" s="167">
        <f t="shared" si="1"/>
        <v>0</v>
      </c>
      <c r="G15" s="167">
        <f t="shared" si="1"/>
        <v>0</v>
      </c>
      <c r="J15" s="414"/>
    </row>
    <row r="16" spans="1:22" ht="13">
      <c r="A16" s="233"/>
      <c r="B16" s="400" t="s">
        <v>374</v>
      </c>
      <c r="C16" s="81">
        <v>452479.32</v>
      </c>
      <c r="D16" s="81">
        <v>423887.85</v>
      </c>
      <c r="E16" s="82">
        <f t="shared" si="0"/>
        <v>-6.3188456877985129</v>
      </c>
      <c r="F16" s="167">
        <f t="shared" si="1"/>
        <v>10.219442394444005</v>
      </c>
      <c r="G16" s="167">
        <f t="shared" si="1"/>
        <v>9.3110737747031287</v>
      </c>
      <c r="J16" s="414"/>
    </row>
    <row r="17" spans="1:10" ht="13">
      <c r="A17" s="233"/>
      <c r="B17" s="400" t="s">
        <v>375</v>
      </c>
      <c r="C17" s="81">
        <v>48287.82</v>
      </c>
      <c r="D17" s="81">
        <v>55694.07</v>
      </c>
      <c r="E17" s="82">
        <f t="shared" si="0"/>
        <v>15.337718704219828</v>
      </c>
      <c r="F17" s="167">
        <f t="shared" si="1"/>
        <v>1.0906014331070004</v>
      </c>
      <c r="G17" s="167">
        <f t="shared" si="1"/>
        <v>1.2233698007231872</v>
      </c>
      <c r="J17" s="414"/>
    </row>
    <row r="18" spans="1:10" ht="13">
      <c r="A18" s="233"/>
      <c r="B18" s="234" t="s">
        <v>350</v>
      </c>
      <c r="C18" s="81">
        <v>0</v>
      </c>
      <c r="D18" s="81">
        <v>0</v>
      </c>
      <c r="E18" s="82" t="e">
        <f t="shared" si="0"/>
        <v>#DIV/0!</v>
      </c>
      <c r="F18" s="167">
        <f t="shared" si="1"/>
        <v>0</v>
      </c>
      <c r="G18" s="167">
        <f t="shared" si="1"/>
        <v>0</v>
      </c>
      <c r="J18" s="414"/>
    </row>
    <row r="19" spans="1:10" ht="13">
      <c r="A19" s="233"/>
      <c r="B19" s="234" t="s">
        <v>351</v>
      </c>
      <c r="C19" s="81">
        <v>29611.08</v>
      </c>
      <c r="D19" s="81">
        <v>20905.610000000004</v>
      </c>
      <c r="E19" s="82">
        <f>(D19/C19-1)*100</f>
        <v>-29.399366723537256</v>
      </c>
      <c r="F19" s="167">
        <f>C19/C$31*100</f>
        <v>0.66877913071756068</v>
      </c>
      <c r="G19" s="167">
        <f t="shared" si="1"/>
        <v>0.45921032418167101</v>
      </c>
      <c r="J19" s="414"/>
    </row>
    <row r="20" spans="1:10" ht="13">
      <c r="A20" s="233"/>
      <c r="B20" s="234" t="s">
        <v>352</v>
      </c>
      <c r="C20" s="81">
        <v>0</v>
      </c>
      <c r="D20" s="81">
        <v>0</v>
      </c>
      <c r="E20" s="82" t="e">
        <f t="shared" ref="E20:E30" si="2">(D20/C20-1)*100</f>
        <v>#DIV/0!</v>
      </c>
      <c r="F20" s="167">
        <f>C20/C$31*100</f>
        <v>0</v>
      </c>
      <c r="G20" s="167">
        <f t="shared" si="1"/>
        <v>0</v>
      </c>
      <c r="J20" s="414"/>
    </row>
    <row r="21" spans="1:10" ht="13">
      <c r="A21" s="235"/>
      <c r="B21" s="234" t="s">
        <v>353</v>
      </c>
      <c r="C21" s="106">
        <v>0</v>
      </c>
      <c r="D21" s="81">
        <v>0</v>
      </c>
      <c r="E21" s="82" t="e">
        <f t="shared" si="2"/>
        <v>#DIV/0!</v>
      </c>
      <c r="F21" s="167">
        <f t="shared" si="1"/>
        <v>0</v>
      </c>
      <c r="G21" s="167">
        <f t="shared" si="1"/>
        <v>0</v>
      </c>
      <c r="J21" s="414"/>
    </row>
    <row r="22" spans="1:10" ht="13">
      <c r="A22" s="235"/>
      <c r="B22" s="234" t="s">
        <v>354</v>
      </c>
      <c r="C22" s="81">
        <v>0</v>
      </c>
      <c r="D22" s="81">
        <v>0</v>
      </c>
      <c r="E22" s="82" t="e">
        <f t="shared" si="2"/>
        <v>#DIV/0!</v>
      </c>
      <c r="F22" s="167">
        <f t="shared" si="1"/>
        <v>0</v>
      </c>
      <c r="G22" s="167">
        <f t="shared" si="1"/>
        <v>0</v>
      </c>
      <c r="J22" s="414"/>
    </row>
    <row r="23" spans="1:10" ht="26">
      <c r="A23" s="235"/>
      <c r="B23" s="234" t="s">
        <v>355</v>
      </c>
      <c r="C23" s="81">
        <v>0</v>
      </c>
      <c r="D23" s="81">
        <v>0</v>
      </c>
      <c r="E23" s="82" t="e">
        <f t="shared" si="2"/>
        <v>#DIV/0!</v>
      </c>
      <c r="F23" s="167">
        <f t="shared" si="1"/>
        <v>0</v>
      </c>
      <c r="G23" s="167">
        <f t="shared" si="1"/>
        <v>0</v>
      </c>
      <c r="J23" s="414"/>
    </row>
    <row r="24" spans="1:10" ht="13">
      <c r="A24" s="235"/>
      <c r="B24" s="234" t="s">
        <v>356</v>
      </c>
      <c r="C24" s="81">
        <v>42822.879999999976</v>
      </c>
      <c r="D24" s="81">
        <v>50883.470000000139</v>
      </c>
      <c r="E24" s="82">
        <f t="shared" si="2"/>
        <v>18.823091767765664</v>
      </c>
      <c r="F24" s="167">
        <f t="shared" si="1"/>
        <v>0.96717338446359935</v>
      </c>
      <c r="G24" s="167">
        <f t="shared" si="1"/>
        <v>1.1177006915458765</v>
      </c>
      <c r="J24" s="414"/>
    </row>
    <row r="25" spans="1:10" ht="13">
      <c r="A25" s="235"/>
      <c r="B25" s="234" t="s">
        <v>357</v>
      </c>
      <c r="C25" s="81">
        <v>0</v>
      </c>
      <c r="D25" s="81">
        <v>0</v>
      </c>
      <c r="E25" s="82" t="e">
        <f t="shared" si="2"/>
        <v>#DIV/0!</v>
      </c>
      <c r="F25" s="167">
        <f t="shared" si="1"/>
        <v>0</v>
      </c>
      <c r="G25" s="167">
        <f t="shared" si="1"/>
        <v>0</v>
      </c>
      <c r="J25" s="414"/>
    </row>
    <row r="26" spans="1:10" ht="13.5">
      <c r="A26" s="304" t="s">
        <v>253</v>
      </c>
      <c r="B26" s="305" t="s">
        <v>358</v>
      </c>
      <c r="C26" s="306">
        <v>0</v>
      </c>
      <c r="D26" s="306">
        <v>0</v>
      </c>
      <c r="E26" s="82" t="e">
        <f t="shared" si="2"/>
        <v>#DIV/0!</v>
      </c>
      <c r="F26" s="167">
        <f t="shared" si="1"/>
        <v>0</v>
      </c>
      <c r="G26" s="167">
        <f t="shared" si="1"/>
        <v>0</v>
      </c>
      <c r="J26" s="414"/>
    </row>
    <row r="27" spans="1:10" ht="13">
      <c r="A27" s="236"/>
      <c r="B27" s="234" t="s">
        <v>359</v>
      </c>
      <c r="C27" s="255">
        <v>0</v>
      </c>
      <c r="D27" s="255">
        <v>0</v>
      </c>
      <c r="E27" s="82" t="e">
        <f t="shared" si="2"/>
        <v>#DIV/0!</v>
      </c>
      <c r="F27" s="167">
        <f t="shared" si="1"/>
        <v>0</v>
      </c>
      <c r="G27" s="167">
        <f t="shared" si="1"/>
        <v>0</v>
      </c>
      <c r="J27" s="414"/>
    </row>
    <row r="28" spans="1:10" ht="13">
      <c r="A28" s="236"/>
      <c r="B28" s="234" t="s">
        <v>360</v>
      </c>
      <c r="C28" s="255">
        <v>0</v>
      </c>
      <c r="D28" s="255">
        <v>0</v>
      </c>
      <c r="E28" s="82" t="e">
        <f t="shared" si="2"/>
        <v>#DIV/0!</v>
      </c>
      <c r="F28" s="167">
        <f t="shared" si="1"/>
        <v>0</v>
      </c>
      <c r="G28" s="167">
        <f t="shared" si="1"/>
        <v>0</v>
      </c>
      <c r="J28" s="414"/>
    </row>
    <row r="29" spans="1:10" ht="40">
      <c r="A29" s="308" t="s">
        <v>254</v>
      </c>
      <c r="B29" s="305" t="s">
        <v>361</v>
      </c>
      <c r="C29" s="306">
        <v>0</v>
      </c>
      <c r="D29" s="306">
        <v>0</v>
      </c>
      <c r="E29" s="82" t="e">
        <f t="shared" si="2"/>
        <v>#DIV/0!</v>
      </c>
      <c r="F29" s="167">
        <f t="shared" si="1"/>
        <v>0</v>
      </c>
      <c r="G29" s="167">
        <f t="shared" si="1"/>
        <v>0</v>
      </c>
      <c r="J29" s="414"/>
    </row>
    <row r="30" spans="1:10" ht="27.5" thickBot="1">
      <c r="A30" s="237" t="s">
        <v>255</v>
      </c>
      <c r="B30" s="240" t="s">
        <v>362</v>
      </c>
      <c r="C30" s="256">
        <v>0</v>
      </c>
      <c r="D30" s="257">
        <v>0</v>
      </c>
      <c r="E30" s="82" t="e">
        <f t="shared" si="2"/>
        <v>#DIV/0!</v>
      </c>
      <c r="F30" s="167">
        <f t="shared" ref="F30:G30" si="3">C30/C$31*100</f>
        <v>0</v>
      </c>
      <c r="G30" s="167">
        <f t="shared" si="3"/>
        <v>0</v>
      </c>
      <c r="J30" s="414"/>
    </row>
    <row r="31" spans="1:10" ht="15" thickTop="1" thickBot="1">
      <c r="A31" s="309"/>
      <c r="B31" s="310" t="s">
        <v>251</v>
      </c>
      <c r="C31" s="311">
        <f>SUM(C12:C30)</f>
        <v>4427632.1792860152</v>
      </c>
      <c r="D31" s="311">
        <f>SUM(D12:D30)</f>
        <v>4552513.0640855124</v>
      </c>
      <c r="E31" s="312">
        <f>(D31/C31-1)*100</f>
        <v>2.8204891405327892</v>
      </c>
      <c r="F31" s="313">
        <f>SUM(F12:F30)</f>
        <v>99.999999999999986</v>
      </c>
      <c r="G31" s="313">
        <f>SUM(G12:G30)</f>
        <v>100</v>
      </c>
      <c r="J31" s="414"/>
    </row>
    <row r="32" spans="1:10" ht="12" thickTop="1">
      <c r="A32" s="176"/>
      <c r="C32" s="63"/>
      <c r="D32" s="63"/>
    </row>
    <row r="36" spans="1:7" ht="14">
      <c r="A36" s="87"/>
      <c r="B36" s="88"/>
      <c r="C36" s="88"/>
      <c r="D36" s="88"/>
      <c r="E36" s="88"/>
      <c r="F36" s="88"/>
      <c r="G36" s="88"/>
    </row>
    <row r="37" spans="1:7" ht="14">
      <c r="A37" s="62"/>
      <c r="B37" s="89"/>
      <c r="C37" s="90"/>
      <c r="D37" s="90"/>
      <c r="E37" s="91"/>
      <c r="F37" s="90"/>
      <c r="G37" s="92"/>
    </row>
    <row r="38" spans="1:7" ht="14">
      <c r="A38" s="176"/>
      <c r="B38" s="93"/>
      <c r="C38" s="94"/>
      <c r="D38" s="94"/>
      <c r="E38" s="95"/>
      <c r="F38" s="96"/>
      <c r="G38" s="96"/>
    </row>
    <row r="39" spans="1:7" ht="14">
      <c r="A39" s="176"/>
      <c r="B39" s="93"/>
      <c r="C39" s="94"/>
      <c r="D39" s="94"/>
      <c r="E39" s="95"/>
      <c r="F39" s="96"/>
      <c r="G39" s="96"/>
    </row>
    <row r="40" spans="1:7" ht="14">
      <c r="A40" s="176"/>
      <c r="B40" s="93"/>
      <c r="C40" s="94"/>
      <c r="D40" s="94"/>
      <c r="E40" s="95"/>
      <c r="F40" s="96"/>
      <c r="G40" s="96"/>
    </row>
    <row r="41" spans="1:7" ht="14.25" customHeight="1">
      <c r="A41" s="176"/>
      <c r="B41" s="97"/>
      <c r="C41" s="98"/>
      <c r="D41" s="98"/>
      <c r="E41" s="95"/>
      <c r="F41" s="96"/>
      <c r="G41" s="96"/>
    </row>
    <row r="42" spans="1:7" ht="14">
      <c r="A42" s="176"/>
      <c r="B42" s="93"/>
      <c r="C42" s="98"/>
      <c r="D42" s="98"/>
      <c r="E42" s="95"/>
      <c r="F42" s="96"/>
      <c r="G42" s="96"/>
    </row>
    <row r="43" spans="1:7" ht="14">
      <c r="A43" s="176"/>
      <c r="B43" s="93"/>
      <c r="C43" s="98"/>
      <c r="D43" s="98"/>
      <c r="E43" s="95"/>
      <c r="F43" s="96"/>
      <c r="G43" s="96"/>
    </row>
    <row r="44" spans="1:7" ht="14">
      <c r="A44" s="176"/>
      <c r="B44" s="93"/>
      <c r="C44" s="98"/>
      <c r="D44" s="98"/>
      <c r="E44" s="95"/>
      <c r="F44" s="96"/>
      <c r="G44" s="96"/>
    </row>
    <row r="45" spans="1:7" ht="14">
      <c r="A45" s="176"/>
      <c r="B45" s="93"/>
      <c r="C45" s="98"/>
      <c r="D45" s="98"/>
      <c r="E45" s="95"/>
      <c r="F45" s="96"/>
      <c r="G45" s="96"/>
    </row>
    <row r="46" spans="1:7" ht="14">
      <c r="A46" s="176"/>
      <c r="B46" s="93"/>
      <c r="C46" s="98"/>
      <c r="D46" s="98"/>
      <c r="E46" s="95"/>
      <c r="F46" s="96"/>
      <c r="G46" s="96"/>
    </row>
    <row r="47" spans="1:7" ht="14">
      <c r="A47" s="176"/>
      <c r="B47" s="93"/>
      <c r="C47" s="98"/>
      <c r="D47" s="98"/>
      <c r="E47" s="95"/>
      <c r="F47" s="96"/>
      <c r="G47" s="96"/>
    </row>
    <row r="48" spans="1:7" ht="14">
      <c r="A48" s="176"/>
      <c r="B48" s="99"/>
      <c r="C48" s="98"/>
      <c r="D48" s="98"/>
      <c r="E48" s="95"/>
      <c r="F48" s="96"/>
      <c r="G48" s="96"/>
    </row>
    <row r="49" spans="1:7" ht="14">
      <c r="A49" s="176"/>
      <c r="B49" s="93"/>
      <c r="C49" s="98"/>
      <c r="D49" s="98"/>
      <c r="E49" s="95"/>
      <c r="F49" s="96"/>
      <c r="G49" s="96"/>
    </row>
    <row r="50" spans="1:7" ht="14">
      <c r="A50" s="176"/>
      <c r="B50" s="97"/>
      <c r="C50" s="98"/>
      <c r="D50" s="98"/>
      <c r="E50" s="95"/>
      <c r="F50" s="96"/>
      <c r="G50" s="96"/>
    </row>
    <row r="51" spans="1:7" ht="14">
      <c r="A51" s="179"/>
      <c r="B51" s="70"/>
      <c r="C51" s="71"/>
      <c r="D51" s="100"/>
      <c r="E51" s="101"/>
      <c r="F51" s="101"/>
      <c r="G51" s="102"/>
    </row>
    <row r="52" spans="1:7">
      <c r="A52" s="177"/>
      <c r="B52" s="103"/>
      <c r="C52" s="103"/>
      <c r="D52" s="103"/>
      <c r="E52" s="103"/>
      <c r="F52" s="103"/>
      <c r="G52" s="103"/>
    </row>
    <row r="53" spans="1:7">
      <c r="A53" s="177"/>
      <c r="B53" s="103"/>
      <c r="C53" s="103"/>
      <c r="D53" s="103"/>
      <c r="E53" s="103"/>
      <c r="F53" s="103"/>
      <c r="G53" s="103"/>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zoomScale="88" zoomScaleNormal="88" workbookViewId="0">
      <selection activeCell="I29" sqref="I29"/>
    </sheetView>
  </sheetViews>
  <sheetFormatPr defaultColWidth="9.1796875" defaultRowHeight="12.5"/>
  <cols>
    <col min="1" max="1" width="5.1796875" style="178" bestFit="1" customWidth="1"/>
    <col min="2" max="2" width="52.1796875" style="104" customWidth="1"/>
    <col min="3" max="3" width="11.54296875" style="104" customWidth="1"/>
    <col min="4" max="4" width="11.7265625" style="104" customWidth="1"/>
    <col min="5" max="5" width="9" style="104" bestFit="1" customWidth="1"/>
    <col min="6" max="7" width="8.453125" style="104" bestFit="1" customWidth="1"/>
    <col min="8" max="16384" width="9.1796875" style="104"/>
  </cols>
  <sheetData>
    <row r="2" spans="1:10" ht="15.75" customHeight="1">
      <c r="A2" s="507" t="s">
        <v>179</v>
      </c>
      <c r="B2" s="507"/>
      <c r="C2" s="507"/>
      <c r="D2" s="507"/>
      <c r="E2" s="507"/>
      <c r="F2" s="507"/>
      <c r="G2" s="507"/>
    </row>
    <row r="3" spans="1:10" ht="15.5">
      <c r="A3" s="504" t="s">
        <v>180</v>
      </c>
      <c r="B3" s="504"/>
      <c r="C3" s="504"/>
      <c r="D3" s="504"/>
      <c r="E3" s="504"/>
      <c r="F3" s="504"/>
      <c r="G3" s="504"/>
    </row>
    <row r="5" spans="1:10" ht="14">
      <c r="A5" s="293"/>
      <c r="B5" s="294"/>
      <c r="C5" s="511" t="s">
        <v>148</v>
      </c>
      <c r="D5" s="512"/>
      <c r="E5" s="296" t="s">
        <v>49</v>
      </c>
      <c r="F5" s="509" t="s">
        <v>11</v>
      </c>
      <c r="G5" s="502"/>
    </row>
    <row r="6" spans="1:10" ht="14.25" customHeight="1">
      <c r="A6" s="293" t="s">
        <v>46</v>
      </c>
      <c r="B6" s="283" t="s">
        <v>9</v>
      </c>
      <c r="C6" s="509" t="s">
        <v>261</v>
      </c>
      <c r="D6" s="510"/>
      <c r="E6" s="296" t="s">
        <v>13</v>
      </c>
      <c r="F6" s="509" t="s">
        <v>13</v>
      </c>
      <c r="G6" s="502"/>
    </row>
    <row r="7" spans="1:10" ht="14">
      <c r="A7" s="297"/>
      <c r="B7" s="286" t="s">
        <v>178</v>
      </c>
      <c r="C7" s="505" t="s">
        <v>262</v>
      </c>
      <c r="D7" s="506"/>
      <c r="E7" s="287" t="s">
        <v>50</v>
      </c>
      <c r="F7" s="505" t="s">
        <v>17</v>
      </c>
      <c r="G7" s="503"/>
    </row>
    <row r="8" spans="1:10" ht="14">
      <c r="A8" s="298"/>
      <c r="B8" s="286"/>
      <c r="C8" s="278"/>
      <c r="D8" s="295"/>
      <c r="E8" s="287" t="s">
        <v>18</v>
      </c>
      <c r="F8" s="505" t="s">
        <v>18</v>
      </c>
      <c r="G8" s="503"/>
    </row>
    <row r="9" spans="1:10" ht="16.5" customHeight="1" thickBot="1">
      <c r="A9" s="175"/>
      <c r="B9" s="60" t="str">
        <f>' F4'!A10</f>
        <v>Janar - Gusht / January - August</v>
      </c>
      <c r="C9" s="209">
        <v>2022</v>
      </c>
      <c r="D9" s="209">
        <v>2023</v>
      </c>
      <c r="E9" s="61" t="s">
        <v>470</v>
      </c>
      <c r="F9" s="209">
        <v>2022</v>
      </c>
      <c r="G9" s="209">
        <v>2023</v>
      </c>
    </row>
    <row r="10" spans="1:10" ht="14.5" thickBot="1">
      <c r="A10" s="501" t="s">
        <v>331</v>
      </c>
      <c r="B10" s="501"/>
      <c r="C10" s="501"/>
      <c r="D10" s="501"/>
      <c r="E10" s="501"/>
      <c r="F10" s="501"/>
      <c r="G10" s="501"/>
    </row>
    <row r="11" spans="1:10" ht="13">
      <c r="A11" s="300" t="s">
        <v>252</v>
      </c>
      <c r="B11" s="299" t="s">
        <v>312</v>
      </c>
      <c r="C11" s="301">
        <f>SUM(C12:C30)</f>
        <v>756479.83</v>
      </c>
      <c r="D11" s="301">
        <f>SUM(D12:D30)</f>
        <v>932289.80999999994</v>
      </c>
      <c r="E11" s="302">
        <f>(D11/C11-1)*100</f>
        <v>23.240537688889873</v>
      </c>
      <c r="F11" s="303">
        <f>SUM(F12:F30)</f>
        <v>100.00000000000003</v>
      </c>
      <c r="G11" s="303">
        <f>SUM(G12:G30)</f>
        <v>100.00000000000001</v>
      </c>
      <c r="J11" s="435"/>
    </row>
    <row r="12" spans="1:10" ht="13">
      <c r="A12" s="231"/>
      <c r="B12" s="232" t="s">
        <v>348</v>
      </c>
      <c r="C12" s="81">
        <v>55960.99</v>
      </c>
      <c r="D12" s="81">
        <v>120481.94</v>
      </c>
      <c r="E12" s="82">
        <f>(D12/C12-1)*100</f>
        <v>115.29629836784517</v>
      </c>
      <c r="F12" s="167">
        <f>C12/C$31*100</f>
        <v>7.3975521594541389</v>
      </c>
      <c r="G12" s="167">
        <f>D12/D$31*100</f>
        <v>12.923228239510632</v>
      </c>
      <c r="J12" s="435"/>
    </row>
    <row r="13" spans="1:10" ht="13">
      <c r="A13" s="233"/>
      <c r="B13" s="400" t="s">
        <v>313</v>
      </c>
      <c r="C13" s="81">
        <v>181873.55999999997</v>
      </c>
      <c r="D13" s="81">
        <v>361965.89999999997</v>
      </c>
      <c r="E13" s="82">
        <f>(D13/C13-1)*100</f>
        <v>99.020627297337782</v>
      </c>
      <c r="F13" s="167">
        <f>C13/C$31*100</f>
        <v>24.042089793722589</v>
      </c>
      <c r="G13" s="167">
        <f>D13/D$31*100</f>
        <v>38.825469946947081</v>
      </c>
      <c r="J13" s="435"/>
    </row>
    <row r="14" spans="1:10" ht="13">
      <c r="A14" s="233"/>
      <c r="B14" s="400" t="s">
        <v>372</v>
      </c>
      <c r="C14" s="81">
        <v>405984.34</v>
      </c>
      <c r="D14" s="81">
        <v>353000.31999999995</v>
      </c>
      <c r="E14" s="82">
        <f>(D14/C14-1)*100</f>
        <v>-13.050754617776651</v>
      </c>
      <c r="F14" s="167">
        <f t="shared" ref="F14:G24" si="0">C14/C$31*100</f>
        <v>53.66756969581067</v>
      </c>
      <c r="G14" s="167">
        <f t="shared" si="0"/>
        <v>37.863796880929115</v>
      </c>
      <c r="J14" s="435"/>
    </row>
    <row r="15" spans="1:10" ht="13">
      <c r="A15" s="233"/>
      <c r="B15" s="400" t="s">
        <v>373</v>
      </c>
      <c r="C15" s="81">
        <v>0</v>
      </c>
      <c r="D15" s="81">
        <v>0</v>
      </c>
      <c r="E15" s="82" t="e">
        <f t="shared" ref="E15:E30" si="1">(D15/C15-1)*100</f>
        <v>#DIV/0!</v>
      </c>
      <c r="F15" s="167">
        <f t="shared" si="0"/>
        <v>0</v>
      </c>
      <c r="G15" s="167">
        <f t="shared" si="0"/>
        <v>0</v>
      </c>
      <c r="J15" s="435"/>
    </row>
    <row r="16" spans="1:10" ht="13">
      <c r="A16" s="233"/>
      <c r="B16" s="400" t="s">
        <v>374</v>
      </c>
      <c r="C16" s="81">
        <v>20312.75</v>
      </c>
      <c r="D16" s="81">
        <v>39498.000000000007</v>
      </c>
      <c r="E16" s="82">
        <f t="shared" si="1"/>
        <v>94.449299085549754</v>
      </c>
      <c r="F16" s="167">
        <f t="shared" si="0"/>
        <v>2.6851674287204723</v>
      </c>
      <c r="G16" s="167">
        <f t="shared" si="0"/>
        <v>4.2366654205949121</v>
      </c>
      <c r="J16" s="435"/>
    </row>
    <row r="17" spans="1:10" ht="13">
      <c r="A17" s="233"/>
      <c r="B17" s="400" t="s">
        <v>375</v>
      </c>
      <c r="C17" s="81">
        <v>25039.21</v>
      </c>
      <c r="D17" s="81">
        <v>1579.05</v>
      </c>
      <c r="E17" s="82">
        <f t="shared" si="1"/>
        <v>-93.693690815325255</v>
      </c>
      <c r="F17" s="167">
        <f t="shared" si="0"/>
        <v>3.3099639946778225</v>
      </c>
      <c r="G17" s="167">
        <f t="shared" si="0"/>
        <v>0.16937329820219746</v>
      </c>
      <c r="J17" s="435"/>
    </row>
    <row r="18" spans="1:10" ht="13">
      <c r="A18" s="233"/>
      <c r="B18" s="234" t="s">
        <v>350</v>
      </c>
      <c r="C18" s="81">
        <v>0</v>
      </c>
      <c r="D18" s="81">
        <v>0</v>
      </c>
      <c r="E18" s="82" t="e">
        <f t="shared" si="1"/>
        <v>#DIV/0!</v>
      </c>
      <c r="F18" s="167">
        <f t="shared" si="0"/>
        <v>0</v>
      </c>
      <c r="G18" s="167">
        <f t="shared" si="0"/>
        <v>0</v>
      </c>
      <c r="J18" s="435"/>
    </row>
    <row r="19" spans="1:10" ht="13">
      <c r="A19" s="233"/>
      <c r="B19" s="234" t="s">
        <v>351</v>
      </c>
      <c r="C19" s="81">
        <v>62710.649999999994</v>
      </c>
      <c r="D19" s="81">
        <v>55046</v>
      </c>
      <c r="E19" s="82">
        <f t="shared" si="1"/>
        <v>-12.222246141604332</v>
      </c>
      <c r="F19" s="167">
        <f t="shared" si="0"/>
        <v>8.2897980240927254</v>
      </c>
      <c r="G19" s="167">
        <f t="shared" si="0"/>
        <v>5.904387177630956</v>
      </c>
      <c r="J19" s="435"/>
    </row>
    <row r="20" spans="1:10" ht="13">
      <c r="A20" s="233"/>
      <c r="B20" s="234" t="s">
        <v>352</v>
      </c>
      <c r="C20" s="81">
        <v>0</v>
      </c>
      <c r="D20" s="81">
        <v>0</v>
      </c>
      <c r="E20" s="82" t="e">
        <f t="shared" si="1"/>
        <v>#DIV/0!</v>
      </c>
      <c r="F20" s="167">
        <f t="shared" si="0"/>
        <v>0</v>
      </c>
      <c r="G20" s="167">
        <f t="shared" si="0"/>
        <v>0</v>
      </c>
      <c r="J20" s="435"/>
    </row>
    <row r="21" spans="1:10" ht="13">
      <c r="A21" s="235"/>
      <c r="B21" s="234" t="s">
        <v>353</v>
      </c>
      <c r="C21" s="106">
        <v>0</v>
      </c>
      <c r="D21" s="81">
        <v>0</v>
      </c>
      <c r="E21" s="82" t="e">
        <f t="shared" si="1"/>
        <v>#DIV/0!</v>
      </c>
      <c r="F21" s="167">
        <f t="shared" si="0"/>
        <v>0</v>
      </c>
      <c r="G21" s="167">
        <f t="shared" si="0"/>
        <v>0</v>
      </c>
      <c r="J21" s="435"/>
    </row>
    <row r="22" spans="1:10" ht="13">
      <c r="A22" s="235"/>
      <c r="B22" s="234" t="s">
        <v>354</v>
      </c>
      <c r="C22" s="81">
        <v>0</v>
      </c>
      <c r="D22" s="81">
        <v>0</v>
      </c>
      <c r="E22" s="82" t="e">
        <f t="shared" si="1"/>
        <v>#DIV/0!</v>
      </c>
      <c r="F22" s="167">
        <f t="shared" si="0"/>
        <v>0</v>
      </c>
      <c r="G22" s="167">
        <f t="shared" si="0"/>
        <v>0</v>
      </c>
      <c r="J22" s="435"/>
    </row>
    <row r="23" spans="1:10" ht="14.25" customHeight="1">
      <c r="A23" s="235"/>
      <c r="B23" s="234" t="s">
        <v>355</v>
      </c>
      <c r="C23" s="81">
        <v>0</v>
      </c>
      <c r="D23" s="81">
        <v>0</v>
      </c>
      <c r="E23" s="82" t="e">
        <f t="shared" si="1"/>
        <v>#DIV/0!</v>
      </c>
      <c r="F23" s="167">
        <f t="shared" si="0"/>
        <v>0</v>
      </c>
      <c r="G23" s="167">
        <f t="shared" si="0"/>
        <v>0</v>
      </c>
      <c r="J23" s="435"/>
    </row>
    <row r="24" spans="1:10" ht="13">
      <c r="A24" s="235"/>
      <c r="B24" s="234" t="s">
        <v>356</v>
      </c>
      <c r="C24" s="81">
        <v>4598.33</v>
      </c>
      <c r="D24" s="81">
        <v>718.6</v>
      </c>
      <c r="E24" s="82">
        <f t="shared" si="1"/>
        <v>-84.372587439352984</v>
      </c>
      <c r="F24" s="167">
        <f t="shared" si="0"/>
        <v>0.60785890352159155</v>
      </c>
      <c r="G24" s="167">
        <f t="shared" si="0"/>
        <v>7.7079036185110722E-2</v>
      </c>
      <c r="J24" s="435"/>
    </row>
    <row r="25" spans="1:10" ht="13">
      <c r="A25" s="235"/>
      <c r="B25" s="234" t="s">
        <v>357</v>
      </c>
      <c r="C25" s="81">
        <v>0</v>
      </c>
      <c r="D25" s="81">
        <v>0</v>
      </c>
      <c r="E25" s="82" t="e">
        <f t="shared" si="1"/>
        <v>#DIV/0!</v>
      </c>
      <c r="F25" s="167">
        <f t="shared" ref="F25:F30" si="2">C25/C$31*100</f>
        <v>0</v>
      </c>
      <c r="G25" s="167">
        <f t="shared" ref="G25:G30" si="3">D25/D$31*100</f>
        <v>0</v>
      </c>
      <c r="J25" s="469"/>
    </row>
    <row r="26" spans="1:10" ht="13.5">
      <c r="A26" s="304" t="s">
        <v>253</v>
      </c>
      <c r="B26" s="305" t="s">
        <v>358</v>
      </c>
      <c r="C26" s="306">
        <v>0</v>
      </c>
      <c r="D26" s="306">
        <v>0</v>
      </c>
      <c r="E26" s="82" t="e">
        <f t="shared" si="1"/>
        <v>#DIV/0!</v>
      </c>
      <c r="F26" s="167">
        <f t="shared" si="2"/>
        <v>0</v>
      </c>
      <c r="G26" s="167">
        <f t="shared" si="3"/>
        <v>0</v>
      </c>
      <c r="J26" s="435"/>
    </row>
    <row r="27" spans="1:10" ht="13">
      <c r="A27" s="236"/>
      <c r="B27" s="234" t="s">
        <v>359</v>
      </c>
      <c r="C27" s="255">
        <v>0</v>
      </c>
      <c r="D27" s="255">
        <v>0</v>
      </c>
      <c r="E27" s="82" t="e">
        <f t="shared" si="1"/>
        <v>#DIV/0!</v>
      </c>
      <c r="F27" s="167">
        <f t="shared" si="2"/>
        <v>0</v>
      </c>
      <c r="G27" s="167">
        <f t="shared" si="3"/>
        <v>0</v>
      </c>
      <c r="J27" s="435"/>
    </row>
    <row r="28" spans="1:10" ht="13">
      <c r="A28" s="236"/>
      <c r="B28" s="234" t="s">
        <v>360</v>
      </c>
      <c r="C28" s="255">
        <v>0</v>
      </c>
      <c r="D28" s="255">
        <v>0</v>
      </c>
      <c r="E28" s="82" t="e">
        <f t="shared" si="1"/>
        <v>#DIV/0!</v>
      </c>
      <c r="F28" s="167">
        <f t="shared" si="2"/>
        <v>0</v>
      </c>
      <c r="G28" s="167">
        <f t="shared" si="3"/>
        <v>0</v>
      </c>
      <c r="J28" s="435"/>
    </row>
    <row r="29" spans="1:10" ht="27">
      <c r="A29" s="308" t="s">
        <v>254</v>
      </c>
      <c r="B29" s="305" t="s">
        <v>361</v>
      </c>
      <c r="C29" s="306">
        <v>0</v>
      </c>
      <c r="D29" s="306">
        <v>0</v>
      </c>
      <c r="E29" s="82" t="e">
        <f t="shared" si="1"/>
        <v>#DIV/0!</v>
      </c>
      <c r="F29" s="167">
        <f t="shared" si="2"/>
        <v>0</v>
      </c>
      <c r="G29" s="167">
        <f t="shared" si="3"/>
        <v>0</v>
      </c>
      <c r="J29" s="435"/>
    </row>
    <row r="30" spans="1:10" ht="27.5" thickBot="1">
      <c r="A30" s="237" t="s">
        <v>255</v>
      </c>
      <c r="B30" s="240" t="s">
        <v>362</v>
      </c>
      <c r="C30" s="256">
        <v>0</v>
      </c>
      <c r="D30" s="257">
        <v>0</v>
      </c>
      <c r="E30" s="82" t="e">
        <f t="shared" si="1"/>
        <v>#DIV/0!</v>
      </c>
      <c r="F30" s="167">
        <f t="shared" si="2"/>
        <v>0</v>
      </c>
      <c r="G30" s="167">
        <f t="shared" si="3"/>
        <v>0</v>
      </c>
      <c r="J30" s="435"/>
    </row>
    <row r="31" spans="1:10" ht="15" thickTop="1" thickBot="1">
      <c r="A31" s="309"/>
      <c r="B31" s="310" t="s">
        <v>251</v>
      </c>
      <c r="C31" s="314">
        <f>SUM(C12:C30)</f>
        <v>756479.83</v>
      </c>
      <c r="D31" s="314">
        <f>SUM(D12:D30)</f>
        <v>932289.80999999994</v>
      </c>
      <c r="E31" s="312">
        <f>(D31/C31-1)*100</f>
        <v>23.240537688889873</v>
      </c>
      <c r="F31" s="313">
        <f>SUM(F12:F30)</f>
        <v>100.00000000000003</v>
      </c>
      <c r="G31" s="313">
        <f>SUM(G12:G30)</f>
        <v>100.00000000000001</v>
      </c>
      <c r="J31" s="435"/>
    </row>
    <row r="32" spans="1:10" ht="13"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topLeftCell="A19" zoomScale="84" zoomScaleNormal="84" workbookViewId="0">
      <selection activeCell="I49" sqref="I49"/>
    </sheetView>
  </sheetViews>
  <sheetFormatPr defaultColWidth="9.1796875" defaultRowHeight="11.5"/>
  <cols>
    <col min="1" max="1" width="5.54296875" style="148" bestFit="1" customWidth="1"/>
    <col min="2" max="2" width="49.54296875" style="58" bestFit="1" customWidth="1"/>
    <col min="3" max="4" width="8.453125" style="58" bestFit="1" customWidth="1"/>
    <col min="5" max="5" width="10.1796875" style="69" bestFit="1" customWidth="1"/>
    <col min="6" max="7" width="8.453125" style="58" bestFit="1" customWidth="1"/>
    <col min="8" max="16384" width="9.1796875" style="58"/>
  </cols>
  <sheetData>
    <row r="2" spans="1:47" s="109" customFormat="1" ht="19.5" customHeight="1">
      <c r="A2" s="507" t="s">
        <v>56</v>
      </c>
      <c r="B2" s="507"/>
      <c r="C2" s="507"/>
      <c r="D2" s="507"/>
      <c r="E2" s="507"/>
      <c r="F2" s="507"/>
      <c r="G2" s="507"/>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row>
    <row r="3" spans="1:47" s="109" customFormat="1" ht="15.75" customHeight="1">
      <c r="A3" s="504" t="s">
        <v>57</v>
      </c>
      <c r="B3" s="504"/>
      <c r="C3" s="504"/>
      <c r="D3" s="504"/>
      <c r="E3" s="504"/>
      <c r="F3" s="504"/>
      <c r="G3" s="504"/>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row>
    <row r="4" spans="1:47">
      <c r="A4" s="175"/>
      <c r="B4" s="59"/>
      <c r="E4" s="162"/>
    </row>
    <row r="5" spans="1:47" ht="12" customHeight="1">
      <c r="A5" s="293"/>
      <c r="B5" s="294"/>
      <c r="C5" s="284"/>
      <c r="D5" s="315"/>
      <c r="E5" s="316" t="s">
        <v>49</v>
      </c>
      <c r="F5" s="513" t="s">
        <v>11</v>
      </c>
      <c r="G5" s="514"/>
    </row>
    <row r="6" spans="1:47" ht="12" customHeight="1">
      <c r="A6" s="293" t="s">
        <v>48</v>
      </c>
      <c r="B6" s="283" t="s">
        <v>9</v>
      </c>
      <c r="C6" s="513" t="s">
        <v>44</v>
      </c>
      <c r="D6" s="514"/>
      <c r="E6" s="316" t="s">
        <v>13</v>
      </c>
      <c r="F6" s="513" t="s">
        <v>13</v>
      </c>
      <c r="G6" s="514"/>
    </row>
    <row r="7" spans="1:47" ht="12" customHeight="1">
      <c r="A7" s="297"/>
      <c r="B7" s="286" t="s">
        <v>178</v>
      </c>
      <c r="C7" s="515" t="s">
        <v>45</v>
      </c>
      <c r="D7" s="516"/>
      <c r="E7" s="317" t="s">
        <v>50</v>
      </c>
      <c r="F7" s="515" t="s">
        <v>17</v>
      </c>
      <c r="G7" s="516"/>
    </row>
    <row r="8" spans="1:47" ht="12" customHeight="1">
      <c r="A8" s="298"/>
      <c r="B8" s="286"/>
      <c r="C8" s="284"/>
      <c r="D8" s="315"/>
      <c r="E8" s="317" t="s">
        <v>18</v>
      </c>
      <c r="F8" s="505" t="s">
        <v>18</v>
      </c>
      <c r="G8" s="503"/>
    </row>
    <row r="9" spans="1:47" ht="16.5" customHeight="1" thickBot="1">
      <c r="A9" s="175"/>
      <c r="B9" s="60" t="str">
        <f>' F4'!A10</f>
        <v>Janar - Gusht / January - August</v>
      </c>
      <c r="C9" s="209">
        <v>2022</v>
      </c>
      <c r="D9" s="209">
        <v>2023</v>
      </c>
      <c r="E9" s="61" t="s">
        <v>470</v>
      </c>
      <c r="F9" s="209">
        <v>2022</v>
      </c>
      <c r="G9" s="209">
        <v>2023</v>
      </c>
    </row>
    <row r="10" spans="1:47" ht="14.5" thickBot="1">
      <c r="A10" s="501" t="s">
        <v>332</v>
      </c>
      <c r="B10" s="501"/>
      <c r="C10" s="501"/>
      <c r="D10" s="501"/>
      <c r="E10" s="501"/>
      <c r="F10" s="501"/>
      <c r="G10" s="501"/>
    </row>
    <row r="11" spans="1:47" ht="13">
      <c r="A11" s="300" t="s">
        <v>252</v>
      </c>
      <c r="B11" s="299" t="s">
        <v>312</v>
      </c>
      <c r="C11" s="301">
        <f>SUM(C12:C30)</f>
        <v>25184</v>
      </c>
      <c r="D11" s="301">
        <f>SUM(D12:D30)</f>
        <v>42257</v>
      </c>
      <c r="E11" s="302">
        <f>(D11/C11-1)*100</f>
        <v>67.793043202033033</v>
      </c>
      <c r="F11" s="303">
        <f>SUM(F12:F30)</f>
        <v>100</v>
      </c>
      <c r="G11" s="303">
        <f>SUM(G12:G30)</f>
        <v>100</v>
      </c>
      <c r="H11" s="414"/>
      <c r="J11" s="414"/>
    </row>
    <row r="12" spans="1:47" ht="13">
      <c r="A12" s="231"/>
      <c r="B12" s="232" t="s">
        <v>348</v>
      </c>
      <c r="C12" s="81">
        <v>0</v>
      </c>
      <c r="D12" s="81">
        <v>0</v>
      </c>
      <c r="E12" s="392" t="e">
        <f>(D12/C12-1)*100</f>
        <v>#DIV/0!</v>
      </c>
      <c r="F12" s="167">
        <f>C12/C$31*100</f>
        <v>0</v>
      </c>
      <c r="G12" s="167">
        <f>D12/D$31*100</f>
        <v>0</v>
      </c>
      <c r="J12" s="414"/>
    </row>
    <row r="13" spans="1:47" ht="13">
      <c r="A13" s="233"/>
      <c r="B13" s="400" t="s">
        <v>313</v>
      </c>
      <c r="C13" s="391">
        <v>10122</v>
      </c>
      <c r="D13" s="391">
        <v>9945</v>
      </c>
      <c r="E13" s="392">
        <f>(D13/C13-1)*100</f>
        <v>-1.7486662714878531</v>
      </c>
      <c r="F13" s="393">
        <f>C13/C$31*100</f>
        <v>40.192185514612447</v>
      </c>
      <c r="G13" s="393">
        <f>D13/D$31*100</f>
        <v>23.534562321035569</v>
      </c>
      <c r="J13" s="414"/>
    </row>
    <row r="14" spans="1:47" ht="13">
      <c r="A14" s="233"/>
      <c r="B14" s="400" t="s">
        <v>372</v>
      </c>
      <c r="C14" s="81">
        <v>1039</v>
      </c>
      <c r="D14" s="81">
        <v>776</v>
      </c>
      <c r="E14" s="82">
        <f>(D14/C14-1)*100</f>
        <v>-25.312800769971123</v>
      </c>
      <c r="F14" s="167">
        <f t="shared" ref="F14:G29" si="0">C14/C$31*100</f>
        <v>4.1256353240152475</v>
      </c>
      <c r="G14" s="167">
        <f t="shared" si="0"/>
        <v>1.8363821378706486</v>
      </c>
      <c r="J14" s="414"/>
    </row>
    <row r="15" spans="1:47" ht="13">
      <c r="A15" s="233"/>
      <c r="B15" s="400" t="s">
        <v>373</v>
      </c>
      <c r="C15" s="81">
        <v>0</v>
      </c>
      <c r="D15" s="81">
        <v>0</v>
      </c>
      <c r="E15" s="392"/>
      <c r="F15" s="167">
        <f t="shared" si="0"/>
        <v>0</v>
      </c>
      <c r="G15" s="167">
        <f t="shared" si="0"/>
        <v>0</v>
      </c>
      <c r="J15" s="414"/>
    </row>
    <row r="16" spans="1:47" ht="13">
      <c r="A16" s="233"/>
      <c r="B16" s="400" t="s">
        <v>374</v>
      </c>
      <c r="C16" s="391">
        <v>13628</v>
      </c>
      <c r="D16" s="391">
        <v>31030</v>
      </c>
      <c r="E16" s="82">
        <f>(D16/C16-1)*100</f>
        <v>127.69298503081892</v>
      </c>
      <c r="F16" s="393">
        <f t="shared" si="0"/>
        <v>54.113722998729351</v>
      </c>
      <c r="G16" s="393">
        <f t="shared" si="0"/>
        <v>73.431620796554427</v>
      </c>
      <c r="J16" s="414"/>
    </row>
    <row r="17" spans="1:10" ht="13">
      <c r="A17" s="233"/>
      <c r="B17" s="234" t="s">
        <v>349</v>
      </c>
      <c r="C17" s="81">
        <v>20</v>
      </c>
      <c r="D17" s="81">
        <v>13</v>
      </c>
      <c r="E17" s="82">
        <f>(D17/C17-1)*100</f>
        <v>-35</v>
      </c>
      <c r="F17" s="167">
        <f t="shared" si="0"/>
        <v>7.9415501905972047E-2</v>
      </c>
      <c r="G17" s="167">
        <f t="shared" si="0"/>
        <v>3.0764133752987671E-2</v>
      </c>
      <c r="J17" s="414"/>
    </row>
    <row r="18" spans="1:10" ht="13">
      <c r="A18" s="233"/>
      <c r="B18" s="234" t="s">
        <v>350</v>
      </c>
      <c r="C18" s="81">
        <v>0</v>
      </c>
      <c r="D18" s="81">
        <v>0</v>
      </c>
      <c r="E18" s="82" t="e">
        <f t="shared" ref="E18:E30" si="1">(D18/C18-1)*100</f>
        <v>#DIV/0!</v>
      </c>
      <c r="F18" s="167">
        <f t="shared" si="0"/>
        <v>0</v>
      </c>
      <c r="G18" s="167">
        <f t="shared" si="0"/>
        <v>0</v>
      </c>
      <c r="J18" s="414"/>
    </row>
    <row r="19" spans="1:10" ht="13">
      <c r="A19" s="233"/>
      <c r="B19" s="234" t="s">
        <v>351</v>
      </c>
      <c r="C19" s="81">
        <v>44</v>
      </c>
      <c r="D19" s="81">
        <v>39</v>
      </c>
      <c r="E19" s="82">
        <f t="shared" si="1"/>
        <v>-11.363636363636365</v>
      </c>
      <c r="F19" s="167">
        <f t="shared" si="0"/>
        <v>0.17471410419313851</v>
      </c>
      <c r="G19" s="167">
        <f t="shared" si="0"/>
        <v>9.2292401258963014E-2</v>
      </c>
      <c r="J19" s="414"/>
    </row>
    <row r="20" spans="1:10" ht="13">
      <c r="A20" s="233"/>
      <c r="B20" s="234" t="s">
        <v>352</v>
      </c>
      <c r="C20" s="81">
        <v>0</v>
      </c>
      <c r="D20" s="81">
        <v>0</v>
      </c>
      <c r="E20" s="82" t="e">
        <f t="shared" si="1"/>
        <v>#DIV/0!</v>
      </c>
      <c r="F20" s="167">
        <f t="shared" si="0"/>
        <v>0</v>
      </c>
      <c r="G20" s="167">
        <f t="shared" si="0"/>
        <v>0</v>
      </c>
      <c r="J20" s="414"/>
    </row>
    <row r="21" spans="1:10" ht="13">
      <c r="A21" s="235"/>
      <c r="B21" s="234" t="s">
        <v>353</v>
      </c>
      <c r="C21" s="81">
        <v>0</v>
      </c>
      <c r="D21" s="81">
        <v>0</v>
      </c>
      <c r="E21" s="82" t="e">
        <f t="shared" si="1"/>
        <v>#DIV/0!</v>
      </c>
      <c r="F21" s="167">
        <f t="shared" si="0"/>
        <v>0</v>
      </c>
      <c r="G21" s="167">
        <f t="shared" si="0"/>
        <v>0</v>
      </c>
      <c r="J21" s="414"/>
    </row>
    <row r="22" spans="1:10" ht="13">
      <c r="A22" s="235"/>
      <c r="B22" s="234" t="s">
        <v>354</v>
      </c>
      <c r="C22" s="81">
        <v>0</v>
      </c>
      <c r="D22" s="81">
        <v>0</v>
      </c>
      <c r="E22" s="82" t="e">
        <f t="shared" si="1"/>
        <v>#DIV/0!</v>
      </c>
      <c r="F22" s="167">
        <f t="shared" si="0"/>
        <v>0</v>
      </c>
      <c r="G22" s="167">
        <f t="shared" si="0"/>
        <v>0</v>
      </c>
      <c r="J22" s="414"/>
    </row>
    <row r="23" spans="1:10" ht="13">
      <c r="A23" s="235"/>
      <c r="B23" s="234" t="s">
        <v>355</v>
      </c>
      <c r="C23" s="81">
        <v>0</v>
      </c>
      <c r="D23" s="81">
        <v>0</v>
      </c>
      <c r="E23" s="82" t="e">
        <f t="shared" si="1"/>
        <v>#DIV/0!</v>
      </c>
      <c r="F23" s="167">
        <f t="shared" si="0"/>
        <v>0</v>
      </c>
      <c r="G23" s="167">
        <f t="shared" si="0"/>
        <v>0</v>
      </c>
      <c r="J23" s="414"/>
    </row>
    <row r="24" spans="1:10" ht="13">
      <c r="A24" s="235"/>
      <c r="B24" s="234" t="s">
        <v>356</v>
      </c>
      <c r="C24" s="81">
        <v>331</v>
      </c>
      <c r="D24" s="81">
        <v>454</v>
      </c>
      <c r="E24" s="82">
        <f t="shared" si="1"/>
        <v>37.16012084592144</v>
      </c>
      <c r="F24" s="167">
        <f t="shared" si="0"/>
        <v>1.3143265565438373</v>
      </c>
      <c r="G24" s="167">
        <f t="shared" si="0"/>
        <v>1.0743782095274155</v>
      </c>
      <c r="J24" s="414"/>
    </row>
    <row r="25" spans="1:10" ht="13">
      <c r="A25" s="235"/>
      <c r="B25" s="234" t="s">
        <v>357</v>
      </c>
      <c r="C25" s="81">
        <v>0</v>
      </c>
      <c r="D25" s="81">
        <v>0</v>
      </c>
      <c r="E25" s="82" t="e">
        <f t="shared" si="1"/>
        <v>#DIV/0!</v>
      </c>
      <c r="F25" s="167">
        <f t="shared" si="0"/>
        <v>0</v>
      </c>
      <c r="G25" s="167">
        <f t="shared" si="0"/>
        <v>0</v>
      </c>
      <c r="J25" s="414"/>
    </row>
    <row r="26" spans="1:10" ht="13.5">
      <c r="A26" s="304" t="s">
        <v>253</v>
      </c>
      <c r="B26" s="305" t="s">
        <v>358</v>
      </c>
      <c r="C26" s="307">
        <v>0</v>
      </c>
      <c r="D26" s="307">
        <v>0</v>
      </c>
      <c r="E26" s="82" t="e">
        <f t="shared" si="1"/>
        <v>#DIV/0!</v>
      </c>
      <c r="F26" s="167">
        <f t="shared" si="0"/>
        <v>0</v>
      </c>
      <c r="G26" s="167">
        <f t="shared" si="0"/>
        <v>0</v>
      </c>
      <c r="J26" s="414"/>
    </row>
    <row r="27" spans="1:10" ht="13">
      <c r="A27" s="236"/>
      <c r="B27" s="234" t="s">
        <v>359</v>
      </c>
      <c r="C27" s="255">
        <v>0</v>
      </c>
      <c r="D27" s="255">
        <v>0</v>
      </c>
      <c r="E27" s="82" t="e">
        <f t="shared" si="1"/>
        <v>#DIV/0!</v>
      </c>
      <c r="F27" s="167">
        <f t="shared" si="0"/>
        <v>0</v>
      </c>
      <c r="G27" s="167">
        <f t="shared" si="0"/>
        <v>0</v>
      </c>
      <c r="J27" s="414"/>
    </row>
    <row r="28" spans="1:10" ht="13">
      <c r="A28" s="236"/>
      <c r="B28" s="234" t="s">
        <v>360</v>
      </c>
      <c r="C28" s="255">
        <v>0</v>
      </c>
      <c r="D28" s="255">
        <v>0</v>
      </c>
      <c r="E28" s="82" t="e">
        <f t="shared" si="1"/>
        <v>#DIV/0!</v>
      </c>
      <c r="F28" s="167">
        <f t="shared" si="0"/>
        <v>0</v>
      </c>
      <c r="G28" s="167">
        <f t="shared" si="0"/>
        <v>0</v>
      </c>
      <c r="J28" s="414"/>
    </row>
    <row r="29" spans="1:10" ht="27">
      <c r="A29" s="308" t="s">
        <v>254</v>
      </c>
      <c r="B29" s="305" t="s">
        <v>361</v>
      </c>
      <c r="C29" s="307">
        <v>0</v>
      </c>
      <c r="D29" s="307">
        <v>0</v>
      </c>
      <c r="E29" s="82" t="e">
        <f t="shared" si="1"/>
        <v>#DIV/0!</v>
      </c>
      <c r="F29" s="167">
        <f t="shared" si="0"/>
        <v>0</v>
      </c>
      <c r="G29" s="167">
        <f t="shared" si="0"/>
        <v>0</v>
      </c>
      <c r="J29" s="414"/>
    </row>
    <row r="30" spans="1:10" ht="27.5" thickBot="1">
      <c r="A30" s="237" t="s">
        <v>255</v>
      </c>
      <c r="B30" s="240" t="s">
        <v>362</v>
      </c>
      <c r="C30" s="257">
        <v>0</v>
      </c>
      <c r="D30" s="257">
        <v>0</v>
      </c>
      <c r="E30" s="82" t="e">
        <f t="shared" si="1"/>
        <v>#DIV/0!</v>
      </c>
      <c r="F30" s="167">
        <f t="shared" ref="F30:G30" si="2">C30/C$31*100</f>
        <v>0</v>
      </c>
      <c r="G30" s="167">
        <f t="shared" si="2"/>
        <v>0</v>
      </c>
      <c r="J30" s="414"/>
    </row>
    <row r="31" spans="1:10" ht="15" thickTop="1" thickBot="1">
      <c r="A31" s="309"/>
      <c r="B31" s="310" t="s">
        <v>251</v>
      </c>
      <c r="C31" s="311">
        <f>SUM(C12:C30)</f>
        <v>25184</v>
      </c>
      <c r="D31" s="311">
        <f>SUM(D12:D30)</f>
        <v>42257</v>
      </c>
      <c r="E31" s="312">
        <f>(D31/C31-1)*100</f>
        <v>67.793043202033033</v>
      </c>
      <c r="F31" s="313">
        <f>SUM(F12:F30)</f>
        <v>100</v>
      </c>
      <c r="G31" s="313">
        <f>SUM(G12:G30)</f>
        <v>100</v>
      </c>
      <c r="J31" s="414"/>
    </row>
    <row r="32" spans="1:10" ht="12.5" thickTop="1" thickBot="1">
      <c r="A32" s="176"/>
      <c r="B32" s="68"/>
      <c r="C32" s="149"/>
      <c r="D32" s="149"/>
      <c r="E32" s="147"/>
      <c r="F32" s="68"/>
      <c r="G32" s="68"/>
    </row>
    <row r="33" spans="1:10" ht="14.5" thickBot="1">
      <c r="A33" s="501" t="s">
        <v>333</v>
      </c>
      <c r="B33" s="501"/>
      <c r="C33" s="501"/>
      <c r="D33" s="501"/>
      <c r="E33" s="501"/>
      <c r="F33" s="501"/>
      <c r="G33" s="501"/>
    </row>
    <row r="34" spans="1:10" ht="13">
      <c r="A34" s="300" t="s">
        <v>252</v>
      </c>
      <c r="B34" s="299" t="s">
        <v>312</v>
      </c>
      <c r="C34" s="301">
        <f>SUM(C35:C53)</f>
        <v>325</v>
      </c>
      <c r="D34" s="301">
        <f>SUM(D35:D53)</f>
        <v>278</v>
      </c>
      <c r="E34" s="302">
        <f>(D34/C34-1)*100</f>
        <v>-14.46153846153846</v>
      </c>
      <c r="F34" s="303">
        <f>C34/C54*100</f>
        <v>100</v>
      </c>
      <c r="G34" s="303">
        <f>D34/D54*100</f>
        <v>100</v>
      </c>
      <c r="J34" s="414"/>
    </row>
    <row r="35" spans="1:10" ht="13">
      <c r="A35" s="231"/>
      <c r="B35" s="232" t="s">
        <v>348</v>
      </c>
      <c r="C35" s="81">
        <v>9</v>
      </c>
      <c r="D35" s="81">
        <v>16</v>
      </c>
      <c r="E35" s="82">
        <f>(D35/C35-1)*100</f>
        <v>77.777777777777771</v>
      </c>
      <c r="F35" s="167">
        <f t="shared" ref="F35:G37" si="3">C35/C$54*100</f>
        <v>2.7692307692307692</v>
      </c>
      <c r="G35" s="167">
        <f t="shared" si="3"/>
        <v>5.755395683453238</v>
      </c>
      <c r="J35" s="414"/>
    </row>
    <row r="36" spans="1:10" ht="13">
      <c r="A36" s="233"/>
      <c r="B36" s="400" t="s">
        <v>313</v>
      </c>
      <c r="C36" s="81">
        <v>20</v>
      </c>
      <c r="D36" s="81">
        <v>22</v>
      </c>
      <c r="E36" s="82">
        <f>(D36/C36-1)*100</f>
        <v>10.000000000000009</v>
      </c>
      <c r="F36" s="167">
        <f t="shared" si="3"/>
        <v>6.1538461538461542</v>
      </c>
      <c r="G36" s="167">
        <f t="shared" si="3"/>
        <v>7.9136690647482011</v>
      </c>
      <c r="J36" s="414"/>
    </row>
    <row r="37" spans="1:10" ht="13">
      <c r="A37" s="233"/>
      <c r="B37" s="400" t="s">
        <v>372</v>
      </c>
      <c r="C37" s="81">
        <v>224</v>
      </c>
      <c r="D37" s="81">
        <v>183</v>
      </c>
      <c r="E37" s="82">
        <f>(D37/C37-1)*100</f>
        <v>-18.303571428571431</v>
      </c>
      <c r="F37" s="167">
        <f t="shared" si="3"/>
        <v>68.92307692307692</v>
      </c>
      <c r="G37" s="167">
        <f t="shared" si="3"/>
        <v>65.827338129496411</v>
      </c>
      <c r="J37" s="414"/>
    </row>
    <row r="38" spans="1:10" ht="13">
      <c r="A38" s="233"/>
      <c r="B38" s="400" t="s">
        <v>373</v>
      </c>
      <c r="C38" s="81">
        <v>0</v>
      </c>
      <c r="D38" s="81">
        <v>0</v>
      </c>
      <c r="E38" s="82" t="e">
        <f t="shared" ref="E38:E53" si="4">(D38/C38-1)*100</f>
        <v>#DIV/0!</v>
      </c>
      <c r="F38" s="167">
        <f t="shared" ref="F38:F48" si="5">C38/C$54*100</f>
        <v>0</v>
      </c>
      <c r="G38" s="167">
        <f t="shared" ref="G38:G48" si="6">D38/D$54*100</f>
        <v>0</v>
      </c>
      <c r="J38" s="414"/>
    </row>
    <row r="39" spans="1:10" ht="13">
      <c r="A39" s="233"/>
      <c r="B39" s="400" t="s">
        <v>374</v>
      </c>
      <c r="C39" s="81">
        <v>29</v>
      </c>
      <c r="D39" s="81">
        <v>38</v>
      </c>
      <c r="E39" s="82">
        <f t="shared" si="4"/>
        <v>31.034482758620683</v>
      </c>
      <c r="F39" s="167">
        <f t="shared" si="5"/>
        <v>8.9230769230769234</v>
      </c>
      <c r="G39" s="167">
        <f t="shared" si="6"/>
        <v>13.669064748201439</v>
      </c>
      <c r="J39" s="414"/>
    </row>
    <row r="40" spans="1:10" ht="13">
      <c r="A40" s="233"/>
      <c r="B40" s="234" t="s">
        <v>349</v>
      </c>
      <c r="C40" s="81">
        <v>10</v>
      </c>
      <c r="D40" s="81">
        <v>2</v>
      </c>
      <c r="E40" s="82">
        <f t="shared" si="4"/>
        <v>-80</v>
      </c>
      <c r="F40" s="167">
        <f t="shared" si="5"/>
        <v>3.0769230769230771</v>
      </c>
      <c r="G40" s="167">
        <f t="shared" si="6"/>
        <v>0.71942446043165476</v>
      </c>
      <c r="J40" s="414"/>
    </row>
    <row r="41" spans="1:10" ht="13">
      <c r="A41" s="233"/>
      <c r="B41" s="234" t="s">
        <v>350</v>
      </c>
      <c r="C41" s="81">
        <v>0</v>
      </c>
      <c r="D41" s="81">
        <v>0</v>
      </c>
      <c r="E41" s="82" t="e">
        <f t="shared" si="4"/>
        <v>#DIV/0!</v>
      </c>
      <c r="F41" s="167">
        <f t="shared" si="5"/>
        <v>0</v>
      </c>
      <c r="G41" s="167">
        <f t="shared" si="6"/>
        <v>0</v>
      </c>
      <c r="J41" s="414"/>
    </row>
    <row r="42" spans="1:10" ht="13">
      <c r="A42" s="233"/>
      <c r="B42" s="234" t="s">
        <v>351</v>
      </c>
      <c r="C42" s="81">
        <v>13</v>
      </c>
      <c r="D42" s="81">
        <v>9</v>
      </c>
      <c r="E42" s="82">
        <f t="shared" si="4"/>
        <v>-30.76923076923077</v>
      </c>
      <c r="F42" s="167">
        <f t="shared" si="5"/>
        <v>4</v>
      </c>
      <c r="G42" s="167">
        <f t="shared" si="6"/>
        <v>3.2374100719424459</v>
      </c>
      <c r="J42" s="414"/>
    </row>
    <row r="43" spans="1:10" ht="13">
      <c r="A43" s="233"/>
      <c r="B43" s="234" t="s">
        <v>352</v>
      </c>
      <c r="C43" s="81">
        <v>0</v>
      </c>
      <c r="D43" s="81">
        <v>0</v>
      </c>
      <c r="E43" s="82" t="e">
        <f t="shared" si="4"/>
        <v>#DIV/0!</v>
      </c>
      <c r="F43" s="167">
        <f t="shared" si="5"/>
        <v>0</v>
      </c>
      <c r="G43" s="167">
        <f t="shared" si="6"/>
        <v>0</v>
      </c>
      <c r="J43" s="414"/>
    </row>
    <row r="44" spans="1:10" ht="13">
      <c r="A44" s="235"/>
      <c r="B44" s="234" t="s">
        <v>353</v>
      </c>
      <c r="C44" s="81">
        <v>0</v>
      </c>
      <c r="D44" s="81">
        <v>0</v>
      </c>
      <c r="E44" s="82" t="e">
        <f t="shared" si="4"/>
        <v>#DIV/0!</v>
      </c>
      <c r="F44" s="167">
        <f t="shared" si="5"/>
        <v>0</v>
      </c>
      <c r="G44" s="167">
        <f t="shared" si="6"/>
        <v>0</v>
      </c>
      <c r="J44" s="414"/>
    </row>
    <row r="45" spans="1:10" ht="13">
      <c r="A45" s="235"/>
      <c r="B45" s="234" t="s">
        <v>354</v>
      </c>
      <c r="C45" s="81">
        <v>0</v>
      </c>
      <c r="D45" s="81">
        <v>0</v>
      </c>
      <c r="E45" s="82" t="e">
        <f t="shared" si="4"/>
        <v>#DIV/0!</v>
      </c>
      <c r="F45" s="167">
        <f t="shared" si="5"/>
        <v>0</v>
      </c>
      <c r="G45" s="167">
        <f t="shared" si="6"/>
        <v>0</v>
      </c>
      <c r="J45" s="414"/>
    </row>
    <row r="46" spans="1:10" ht="13">
      <c r="A46" s="235"/>
      <c r="B46" s="234" t="s">
        <v>355</v>
      </c>
      <c r="C46" s="81">
        <v>0</v>
      </c>
      <c r="D46" s="81">
        <v>0</v>
      </c>
      <c r="E46" s="82" t="e">
        <f t="shared" si="4"/>
        <v>#DIV/0!</v>
      </c>
      <c r="F46" s="167">
        <f t="shared" si="5"/>
        <v>0</v>
      </c>
      <c r="G46" s="167">
        <f t="shared" si="6"/>
        <v>0</v>
      </c>
      <c r="J46" s="414"/>
    </row>
    <row r="47" spans="1:10" ht="13">
      <c r="A47" s="235"/>
      <c r="B47" s="234" t="s">
        <v>356</v>
      </c>
      <c r="C47" s="81">
        <v>20</v>
      </c>
      <c r="D47" s="81">
        <v>8</v>
      </c>
      <c r="E47" s="82">
        <f t="shared" si="4"/>
        <v>-60</v>
      </c>
      <c r="F47" s="167">
        <f t="shared" si="5"/>
        <v>6.1538461538461542</v>
      </c>
      <c r="G47" s="167">
        <f t="shared" si="6"/>
        <v>2.877697841726619</v>
      </c>
      <c r="J47" s="414"/>
    </row>
    <row r="48" spans="1:10" ht="13">
      <c r="A48" s="235"/>
      <c r="B48" s="234" t="s">
        <v>357</v>
      </c>
      <c r="C48" s="81">
        <v>0</v>
      </c>
      <c r="D48" s="81">
        <v>0</v>
      </c>
      <c r="E48" s="82" t="e">
        <f t="shared" si="4"/>
        <v>#DIV/0!</v>
      </c>
      <c r="F48" s="167">
        <f t="shared" si="5"/>
        <v>0</v>
      </c>
      <c r="G48" s="167">
        <f t="shared" si="6"/>
        <v>0</v>
      </c>
      <c r="J48" s="414"/>
    </row>
    <row r="49" spans="1:10" ht="13.5">
      <c r="A49" s="304" t="s">
        <v>253</v>
      </c>
      <c r="B49" s="305" t="s">
        <v>358</v>
      </c>
      <c r="C49" s="307">
        <v>0</v>
      </c>
      <c r="D49" s="307">
        <v>0</v>
      </c>
      <c r="E49" s="82" t="e">
        <f t="shared" si="4"/>
        <v>#DIV/0!</v>
      </c>
      <c r="F49" s="167">
        <f t="shared" ref="F49:F53" si="7">C49/C$54*100</f>
        <v>0</v>
      </c>
      <c r="G49" s="167">
        <f t="shared" ref="G49:G53" si="8">D49/D$54*100</f>
        <v>0</v>
      </c>
      <c r="J49" s="414"/>
    </row>
    <row r="50" spans="1:10" ht="13">
      <c r="A50" s="236"/>
      <c r="B50" s="234" t="s">
        <v>359</v>
      </c>
      <c r="C50" s="255">
        <v>0</v>
      </c>
      <c r="D50" s="255">
        <v>0</v>
      </c>
      <c r="E50" s="82" t="e">
        <f t="shared" si="4"/>
        <v>#DIV/0!</v>
      </c>
      <c r="F50" s="167">
        <f t="shared" si="7"/>
        <v>0</v>
      </c>
      <c r="G50" s="167">
        <f t="shared" si="8"/>
        <v>0</v>
      </c>
      <c r="J50" s="414"/>
    </row>
    <row r="51" spans="1:10" ht="13">
      <c r="A51" s="236"/>
      <c r="B51" s="234" t="s">
        <v>360</v>
      </c>
      <c r="C51" s="255">
        <v>0</v>
      </c>
      <c r="D51" s="255">
        <v>0</v>
      </c>
      <c r="E51" s="82" t="e">
        <f t="shared" si="4"/>
        <v>#DIV/0!</v>
      </c>
      <c r="F51" s="167">
        <f t="shared" si="7"/>
        <v>0</v>
      </c>
      <c r="G51" s="167">
        <f t="shared" si="8"/>
        <v>0</v>
      </c>
      <c r="J51" s="414"/>
    </row>
    <row r="52" spans="1:10" ht="27">
      <c r="A52" s="308" t="s">
        <v>254</v>
      </c>
      <c r="B52" s="305" t="s">
        <v>361</v>
      </c>
      <c r="C52" s="307">
        <v>0</v>
      </c>
      <c r="D52" s="307">
        <v>0</v>
      </c>
      <c r="E52" s="82" t="e">
        <f t="shared" si="4"/>
        <v>#DIV/0!</v>
      </c>
      <c r="F52" s="167">
        <f t="shared" si="7"/>
        <v>0</v>
      </c>
      <c r="G52" s="167">
        <f t="shared" si="8"/>
        <v>0</v>
      </c>
      <c r="J52" s="414"/>
    </row>
    <row r="53" spans="1:10" ht="27.5" thickBot="1">
      <c r="A53" s="237" t="s">
        <v>255</v>
      </c>
      <c r="B53" s="240" t="s">
        <v>362</v>
      </c>
      <c r="C53" s="257">
        <v>0</v>
      </c>
      <c r="D53" s="257">
        <v>0</v>
      </c>
      <c r="E53" s="82" t="e">
        <f t="shared" si="4"/>
        <v>#DIV/0!</v>
      </c>
      <c r="F53" s="167">
        <f t="shared" si="7"/>
        <v>0</v>
      </c>
      <c r="G53" s="167">
        <f t="shared" si="8"/>
        <v>0</v>
      </c>
      <c r="J53" s="414"/>
    </row>
    <row r="54" spans="1:10" ht="13.5" customHeight="1" thickTop="1" thickBot="1">
      <c r="A54" s="309"/>
      <c r="B54" s="310" t="s">
        <v>251</v>
      </c>
      <c r="C54" s="311">
        <f>SUM(C35:C53)</f>
        <v>325</v>
      </c>
      <c r="D54" s="311">
        <f>SUM(D35:D53)</f>
        <v>278</v>
      </c>
      <c r="E54" s="312">
        <f>(D54/C54-1)*100</f>
        <v>-14.46153846153846</v>
      </c>
      <c r="F54" s="313">
        <f>SUM(F35:F52)</f>
        <v>100</v>
      </c>
      <c r="G54" s="313">
        <f>SUM(G35:G52)</f>
        <v>100</v>
      </c>
      <c r="J54" s="414"/>
    </row>
    <row r="55" spans="1:10" ht="12.75" customHeight="1" thickTop="1">
      <c r="A55" s="177"/>
      <c r="B55" s="103"/>
      <c r="C55" s="103"/>
      <c r="D55" s="103"/>
      <c r="E55" s="163"/>
      <c r="F55" s="103"/>
      <c r="G55" s="103"/>
    </row>
    <row r="56" spans="1:10">
      <c r="A56" s="177"/>
      <c r="B56" s="103"/>
      <c r="C56" s="103"/>
      <c r="D56" s="103"/>
      <c r="E56" s="163"/>
      <c r="F56" s="103"/>
      <c r="G56" s="103"/>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topLeftCell="A19" zoomScale="80" zoomScaleNormal="80" workbookViewId="0">
      <selection activeCell="D32" sqref="D32"/>
    </sheetView>
  </sheetViews>
  <sheetFormatPr defaultColWidth="9.1796875" defaultRowHeight="11.5"/>
  <cols>
    <col min="1" max="1" width="9.1796875" style="58" bestFit="1" customWidth="1"/>
    <col min="2" max="2" width="35" style="58" customWidth="1"/>
    <col min="3" max="4" width="15.81640625" style="58" bestFit="1" customWidth="1"/>
    <col min="5" max="5" width="11" style="225" bestFit="1" customWidth="1"/>
    <col min="6" max="7" width="10.54296875" style="58" bestFit="1" customWidth="1"/>
    <col min="8" max="8" width="11.7265625" style="58" bestFit="1" customWidth="1"/>
    <col min="9" max="9" width="13.26953125" style="456" customWidth="1"/>
    <col min="10" max="10" width="12.1796875" style="456" customWidth="1"/>
    <col min="11" max="16384" width="9.1796875" style="58"/>
  </cols>
  <sheetData>
    <row r="2" spans="1:24" s="56" customFormat="1" ht="15.75" customHeight="1">
      <c r="A2" s="507" t="s">
        <v>109</v>
      </c>
      <c r="B2" s="507"/>
      <c r="C2" s="507"/>
      <c r="D2" s="507"/>
      <c r="E2" s="507"/>
      <c r="F2" s="507"/>
      <c r="G2" s="507"/>
      <c r="H2" s="55"/>
      <c r="I2" s="455"/>
      <c r="J2" s="455"/>
      <c r="K2" s="55"/>
      <c r="L2" s="55"/>
      <c r="M2" s="55"/>
      <c r="N2" s="55"/>
      <c r="O2" s="55"/>
      <c r="P2" s="55"/>
      <c r="Q2" s="55"/>
      <c r="R2" s="55"/>
      <c r="S2" s="55"/>
      <c r="T2" s="55"/>
      <c r="U2" s="55"/>
      <c r="V2" s="55"/>
      <c r="W2" s="55"/>
      <c r="X2" s="55"/>
    </row>
    <row r="3" spans="1:24" s="56" customFormat="1" ht="15.75" customHeight="1">
      <c r="A3" s="504" t="s">
        <v>181</v>
      </c>
      <c r="B3" s="504"/>
      <c r="C3" s="504"/>
      <c r="D3" s="504"/>
      <c r="E3" s="504"/>
      <c r="F3" s="504"/>
      <c r="G3" s="504"/>
      <c r="H3" s="55"/>
      <c r="I3" s="455"/>
      <c r="J3" s="455"/>
      <c r="K3" s="55"/>
      <c r="L3" s="55"/>
      <c r="M3" s="55"/>
      <c r="N3" s="55"/>
      <c r="O3" s="55"/>
      <c r="P3" s="55"/>
      <c r="Q3" s="55"/>
      <c r="R3" s="55"/>
      <c r="S3" s="55"/>
      <c r="T3" s="55"/>
      <c r="U3" s="55"/>
      <c r="V3" s="55"/>
      <c r="W3" s="55"/>
      <c r="X3" s="55"/>
    </row>
    <row r="5" spans="1:24" ht="12" customHeight="1">
      <c r="A5" s="296"/>
      <c r="B5" s="296"/>
      <c r="C5" s="278"/>
      <c r="D5" s="295"/>
      <c r="E5" s="318" t="s">
        <v>49</v>
      </c>
      <c r="F5" s="509" t="s">
        <v>11</v>
      </c>
      <c r="G5" s="510"/>
    </row>
    <row r="6" spans="1:24" ht="12" customHeight="1">
      <c r="A6" s="319" t="s">
        <v>48</v>
      </c>
      <c r="B6" s="283" t="s">
        <v>9</v>
      </c>
      <c r="C6" s="509" t="s">
        <v>261</v>
      </c>
      <c r="D6" s="510"/>
      <c r="E6" s="318" t="s">
        <v>13</v>
      </c>
      <c r="F6" s="509" t="s">
        <v>13</v>
      </c>
      <c r="G6" s="510"/>
    </row>
    <row r="7" spans="1:24" ht="12" customHeight="1">
      <c r="A7" s="320"/>
      <c r="B7" s="286" t="s">
        <v>178</v>
      </c>
      <c r="C7" s="505" t="s">
        <v>262</v>
      </c>
      <c r="D7" s="506"/>
      <c r="E7" s="315" t="s">
        <v>50</v>
      </c>
      <c r="F7" s="505" t="s">
        <v>17</v>
      </c>
      <c r="G7" s="506"/>
    </row>
    <row r="8" spans="1:24" ht="12" customHeight="1">
      <c r="A8" s="287"/>
      <c r="B8" s="287"/>
      <c r="C8" s="278"/>
      <c r="D8" s="295"/>
      <c r="E8" s="315" t="s">
        <v>18</v>
      </c>
      <c r="F8" s="505" t="s">
        <v>18</v>
      </c>
      <c r="G8" s="506"/>
    </row>
    <row r="9" spans="1:24" ht="15.75" customHeight="1" thickBot="1">
      <c r="A9" s="59"/>
      <c r="B9" s="60" t="str">
        <f>' F4'!A10</f>
        <v>Janar - Gusht / January - August</v>
      </c>
      <c r="C9" s="61">
        <v>2022</v>
      </c>
      <c r="D9" s="209">
        <v>2023</v>
      </c>
      <c r="E9" s="61" t="s">
        <v>470</v>
      </c>
      <c r="F9" s="61">
        <v>2022</v>
      </c>
      <c r="G9" s="209">
        <v>2023</v>
      </c>
    </row>
    <row r="10" spans="1:24" ht="15.75" customHeight="1" thickBot="1">
      <c r="A10" s="501" t="s">
        <v>329</v>
      </c>
      <c r="B10" s="501"/>
      <c r="C10" s="501"/>
      <c r="D10" s="501"/>
      <c r="E10" s="501"/>
      <c r="F10" s="501"/>
      <c r="G10" s="501"/>
    </row>
    <row r="11" spans="1:24" ht="26">
      <c r="A11" s="110">
        <v>1</v>
      </c>
      <c r="B11" s="111" t="s">
        <v>171</v>
      </c>
      <c r="C11" s="120">
        <v>994839.67000000016</v>
      </c>
      <c r="D11" s="120">
        <v>1233152.5000000002</v>
      </c>
      <c r="E11" s="82">
        <f t="shared" ref="E11:E19" si="0">(D11/C11-1)*100</f>
        <v>23.954898179723784</v>
      </c>
      <c r="F11" s="125">
        <f>C11/C$29*100</f>
        <v>1.1971276508455619</v>
      </c>
      <c r="G11" s="125">
        <f>D11/D$29*100</f>
        <v>1.3110228262637906</v>
      </c>
    </row>
    <row r="12" spans="1:24" ht="26">
      <c r="A12" s="112">
        <v>2</v>
      </c>
      <c r="B12" s="113" t="s">
        <v>152</v>
      </c>
      <c r="C12" s="120">
        <v>16890127.920000002</v>
      </c>
      <c r="D12" s="120">
        <v>19728524.089999981</v>
      </c>
      <c r="E12" s="82">
        <f t="shared" si="0"/>
        <v>16.805060230710069</v>
      </c>
      <c r="F12" s="119">
        <f>C12/C$29*100</f>
        <v>20.324520391663349</v>
      </c>
      <c r="G12" s="119">
        <f>D12/D$29*100</f>
        <v>20.974328325559934</v>
      </c>
    </row>
    <row r="13" spans="1:24" ht="26">
      <c r="A13" s="112">
        <v>3</v>
      </c>
      <c r="B13" s="113" t="s">
        <v>231</v>
      </c>
      <c r="C13" s="120">
        <v>5822922.1810693732</v>
      </c>
      <c r="D13" s="120">
        <v>7118776.9300000006</v>
      </c>
      <c r="E13" s="82">
        <f t="shared" si="0"/>
        <v>22.254371750725422</v>
      </c>
      <c r="F13" s="119">
        <f t="shared" ref="F13:F19" si="1">C13/C$29*100</f>
        <v>7.0069392706063809</v>
      </c>
      <c r="G13" s="119">
        <f t="shared" ref="G13:G19" si="2">D13/D$29*100</f>
        <v>7.5683089077061183</v>
      </c>
    </row>
    <row r="14" spans="1:24" ht="26">
      <c r="A14" s="112">
        <v>4</v>
      </c>
      <c r="B14" s="113" t="s">
        <v>232</v>
      </c>
      <c r="C14" s="120">
        <v>0</v>
      </c>
      <c r="D14" s="120">
        <v>0</v>
      </c>
      <c r="E14" s="82" t="e">
        <f t="shared" si="0"/>
        <v>#DIV/0!</v>
      </c>
      <c r="F14" s="119">
        <f t="shared" si="1"/>
        <v>0</v>
      </c>
      <c r="G14" s="119">
        <f t="shared" si="2"/>
        <v>0</v>
      </c>
    </row>
    <row r="15" spans="1:24" ht="26">
      <c r="A15" s="112">
        <v>5</v>
      </c>
      <c r="B15" s="113" t="s">
        <v>233</v>
      </c>
      <c r="C15" s="120">
        <v>0</v>
      </c>
      <c r="D15" s="120">
        <v>0</v>
      </c>
      <c r="E15" s="82" t="e">
        <f t="shared" si="0"/>
        <v>#DIV/0!</v>
      </c>
      <c r="F15" s="119">
        <f t="shared" si="1"/>
        <v>0</v>
      </c>
      <c r="G15" s="119">
        <f t="shared" si="2"/>
        <v>0</v>
      </c>
    </row>
    <row r="16" spans="1:24" ht="39">
      <c r="A16" s="112">
        <v>6</v>
      </c>
      <c r="B16" s="113" t="s">
        <v>153</v>
      </c>
      <c r="C16" s="120">
        <v>0</v>
      </c>
      <c r="D16" s="120">
        <v>0</v>
      </c>
      <c r="E16" s="82" t="e">
        <f t="shared" si="0"/>
        <v>#DIV/0!</v>
      </c>
      <c r="F16" s="119">
        <f t="shared" si="1"/>
        <v>0</v>
      </c>
      <c r="G16" s="119">
        <f t="shared" si="2"/>
        <v>0</v>
      </c>
    </row>
    <row r="17" spans="1:10" ht="26">
      <c r="A17" s="112">
        <v>7</v>
      </c>
      <c r="B17" s="113" t="s">
        <v>154</v>
      </c>
      <c r="C17" s="120">
        <v>316118.7</v>
      </c>
      <c r="D17" s="120">
        <v>502635.4</v>
      </c>
      <c r="E17" s="82">
        <f t="shared" si="0"/>
        <v>59.002109017910051</v>
      </c>
      <c r="F17" s="119">
        <f t="shared" si="1"/>
        <v>0.38039741290106865</v>
      </c>
      <c r="G17" s="119">
        <f t="shared" si="2"/>
        <v>0.53437549912782945</v>
      </c>
    </row>
    <row r="18" spans="1:10" ht="26">
      <c r="A18" s="112">
        <v>8</v>
      </c>
      <c r="B18" s="113" t="s">
        <v>163</v>
      </c>
      <c r="C18" s="120">
        <v>3022979.9299999988</v>
      </c>
      <c r="D18" s="120">
        <v>4158475.9316949137</v>
      </c>
      <c r="E18" s="82">
        <f>(D18/C18-1)*100</f>
        <v>37.562141594996135</v>
      </c>
      <c r="F18" s="119">
        <f t="shared" si="1"/>
        <v>3.6376644109439056</v>
      </c>
      <c r="G18" s="119">
        <f t="shared" si="2"/>
        <v>4.4210727131645227</v>
      </c>
    </row>
    <row r="19" spans="1:10" ht="26.5" thickBot="1">
      <c r="A19" s="212">
        <v>9</v>
      </c>
      <c r="B19" s="116" t="s">
        <v>155</v>
      </c>
      <c r="C19" s="120">
        <v>519720.27</v>
      </c>
      <c r="D19" s="120">
        <v>201887.41999999998</v>
      </c>
      <c r="E19" s="82">
        <f t="shared" si="0"/>
        <v>-61.154599569495339</v>
      </c>
      <c r="F19" s="119">
        <f t="shared" si="1"/>
        <v>0.62539876995649069</v>
      </c>
      <c r="G19" s="119">
        <f t="shared" si="2"/>
        <v>0.21463607782127905</v>
      </c>
    </row>
    <row r="20" spans="1:10" s="198" customFormat="1" ht="27" thickBot="1">
      <c r="A20" s="321">
        <v>10</v>
      </c>
      <c r="B20" s="322" t="s">
        <v>308</v>
      </c>
      <c r="C20" s="323">
        <f>SUM(C21:C23)</f>
        <v>50169064.03873951</v>
      </c>
      <c r="D20" s="323">
        <f>SUM(D21:D23)</f>
        <v>54698945.763145275</v>
      </c>
      <c r="E20" s="324">
        <f>(D20/C20-1)*100</f>
        <v>9.0292330765985298</v>
      </c>
      <c r="F20" s="324">
        <f>SUM(F21:F23)</f>
        <v>60.370304471088076</v>
      </c>
      <c r="G20" s="324">
        <f>SUM(G21:G23)</f>
        <v>58.153039845476115</v>
      </c>
      <c r="H20" s="483"/>
      <c r="I20" s="456"/>
      <c r="J20" s="456"/>
    </row>
    <row r="21" spans="1:10" ht="13">
      <c r="A21" s="214"/>
      <c r="B21" s="215" t="s">
        <v>100</v>
      </c>
      <c r="C21" s="120">
        <v>41526068.690000027</v>
      </c>
      <c r="D21" s="120">
        <v>45366416.220000096</v>
      </c>
      <c r="E21" s="82">
        <f t="shared" ref="E21:E27" si="3">(D21/C21-1)*100</f>
        <v>9.2480402097992798</v>
      </c>
      <c r="F21" s="119">
        <f>C21/C$29*100</f>
        <v>49.969866058629492</v>
      </c>
      <c r="G21" s="119">
        <f>D21/D$29*100</f>
        <v>48.231185688877879</v>
      </c>
      <c r="H21" s="63"/>
    </row>
    <row r="22" spans="1:10" ht="13">
      <c r="A22" s="112"/>
      <c r="B22" s="114" t="s">
        <v>285</v>
      </c>
      <c r="C22" s="120">
        <v>2457924.0283938823</v>
      </c>
      <c r="D22" s="120">
        <v>2806295.3127118628</v>
      </c>
      <c r="E22" s="82">
        <f t="shared" si="3"/>
        <v>14.173395120988408</v>
      </c>
      <c r="F22" s="119">
        <f>C22/C$29*100</f>
        <v>2.9577115858960754</v>
      </c>
      <c r="G22" s="119">
        <f>D22/D$29*100</f>
        <v>2.9835054563019039</v>
      </c>
      <c r="H22" s="63"/>
    </row>
    <row r="23" spans="1:10" s="220" customFormat="1" ht="13">
      <c r="A23" s="219"/>
      <c r="B23" s="227" t="s">
        <v>307</v>
      </c>
      <c r="C23" s="228">
        <v>6185071.320345602</v>
      </c>
      <c r="D23" s="228">
        <v>6526234.2304333122</v>
      </c>
      <c r="E23" s="259">
        <f t="shared" si="3"/>
        <v>5.5159090723087667</v>
      </c>
      <c r="F23" s="226">
        <f t="shared" ref="F23:F28" si="4">C23/C$29*100</f>
        <v>7.4427268265625024</v>
      </c>
      <c r="G23" s="226">
        <f t="shared" ref="G23:G28" si="5">D23/D$29*100</f>
        <v>6.9383487002963333</v>
      </c>
      <c r="H23" s="482"/>
      <c r="I23" s="456"/>
      <c r="J23" s="456"/>
    </row>
    <row r="24" spans="1:10" ht="26">
      <c r="A24" s="112">
        <v>11</v>
      </c>
      <c r="B24" s="113" t="s">
        <v>176</v>
      </c>
      <c r="C24" s="120">
        <v>0</v>
      </c>
      <c r="D24" s="120">
        <v>0</v>
      </c>
      <c r="E24" s="481" t="e">
        <f t="shared" si="3"/>
        <v>#DIV/0!</v>
      </c>
      <c r="F24" s="119">
        <f t="shared" si="4"/>
        <v>0</v>
      </c>
      <c r="G24" s="119">
        <f t="shared" si="5"/>
        <v>0</v>
      </c>
    </row>
    <row r="25" spans="1:10" ht="26">
      <c r="A25" s="112">
        <v>12</v>
      </c>
      <c r="B25" s="113" t="s">
        <v>156</v>
      </c>
      <c r="C25" s="120">
        <v>0</v>
      </c>
      <c r="D25" s="120">
        <v>0</v>
      </c>
      <c r="E25" s="481" t="e">
        <f t="shared" si="3"/>
        <v>#DIV/0!</v>
      </c>
      <c r="F25" s="119">
        <f t="shared" si="4"/>
        <v>0</v>
      </c>
      <c r="G25" s="119">
        <f t="shared" si="5"/>
        <v>0</v>
      </c>
    </row>
    <row r="26" spans="1:10" ht="26">
      <c r="A26" s="112">
        <v>13</v>
      </c>
      <c r="B26" s="113" t="s">
        <v>159</v>
      </c>
      <c r="C26" s="120">
        <v>810551.83077708469</v>
      </c>
      <c r="D26" s="120">
        <v>873758.17</v>
      </c>
      <c r="E26" s="82">
        <f t="shared" si="3"/>
        <v>7.797939233857365</v>
      </c>
      <c r="F26" s="119">
        <f t="shared" si="4"/>
        <v>0.9753672258231727</v>
      </c>
      <c r="G26" s="119">
        <f t="shared" si="5"/>
        <v>0.92893369271398096</v>
      </c>
    </row>
    <row r="27" spans="1:10" ht="26">
      <c r="A27" s="112">
        <v>14</v>
      </c>
      <c r="B27" s="113" t="s">
        <v>157</v>
      </c>
      <c r="C27" s="120">
        <v>3548.54</v>
      </c>
      <c r="D27" s="120">
        <v>2422.71</v>
      </c>
      <c r="E27" s="82">
        <f t="shared" si="3"/>
        <v>-31.726569236925606</v>
      </c>
      <c r="F27" s="119">
        <f t="shared" si="4"/>
        <v>4.2700904298795294E-3</v>
      </c>
      <c r="G27" s="119">
        <f t="shared" si="5"/>
        <v>2.5756977433184845E-3</v>
      </c>
    </row>
    <row r="28" spans="1:10" ht="26.5" thickBot="1">
      <c r="A28" s="115">
        <v>15</v>
      </c>
      <c r="B28" s="116" t="s">
        <v>234</v>
      </c>
      <c r="C28" s="213">
        <v>4552348.2487199996</v>
      </c>
      <c r="D28" s="120">
        <v>5541758.96</v>
      </c>
      <c r="E28" s="82">
        <f>(D28/C28-1)*100</f>
        <v>21.734073432501489</v>
      </c>
      <c r="F28" s="119">
        <f t="shared" si="4"/>
        <v>5.478010305742111</v>
      </c>
      <c r="G28" s="119">
        <f t="shared" si="5"/>
        <v>5.8917064144231013</v>
      </c>
    </row>
    <row r="29" spans="1:10" ht="14.5" thickBot="1">
      <c r="A29" s="325"/>
      <c r="B29" s="326" t="s">
        <v>8</v>
      </c>
      <c r="C29" s="327">
        <f>SUM(C11:C19)+SUM(C21:C28)</f>
        <v>83102221.329305977</v>
      </c>
      <c r="D29" s="327">
        <f>SUM(D11:D19)+SUM(D21:D28)</f>
        <v>94060337.87484017</v>
      </c>
      <c r="E29" s="328">
        <f>(D29/C29-1)*100</f>
        <v>13.186310029079596</v>
      </c>
      <c r="F29" s="329">
        <f>SUM(F11:F19,F21:F28)</f>
        <v>100.00000000000001</v>
      </c>
      <c r="G29" s="329">
        <f>SUM(G11:G19,G21:G28)</f>
        <v>100</v>
      </c>
    </row>
    <row r="30" spans="1:10">
      <c r="D30" s="63"/>
    </row>
    <row r="31" spans="1:10">
      <c r="D31" s="63"/>
    </row>
    <row r="32" spans="1:10">
      <c r="D32" s="63"/>
    </row>
    <row r="33" spans="4:4">
      <c r="D33" s="414"/>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0" zoomScale="80" zoomScaleNormal="80" workbookViewId="0">
      <selection activeCell="D31" sqref="D31"/>
    </sheetView>
  </sheetViews>
  <sheetFormatPr defaultColWidth="9.1796875" defaultRowHeight="11.5"/>
  <cols>
    <col min="1" max="1" width="9.1796875" style="58" bestFit="1" customWidth="1"/>
    <col min="2" max="2" width="35" style="58" customWidth="1"/>
    <col min="3" max="3" width="14" style="58" bestFit="1" customWidth="1"/>
    <col min="4" max="4" width="12.7265625" style="58" bestFit="1" customWidth="1"/>
    <col min="5" max="5" width="10.7265625" style="225" customWidth="1"/>
    <col min="6" max="6" width="8.7265625" style="58" customWidth="1"/>
    <col min="7" max="7" width="8.453125" style="58" customWidth="1"/>
    <col min="8" max="8" width="11.54296875" style="58" bestFit="1" customWidth="1"/>
    <col min="9" max="9" width="11.54296875" style="220" customWidth="1"/>
    <col min="10" max="16384" width="9.1796875" style="58"/>
  </cols>
  <sheetData>
    <row r="2" spans="1:23" s="56" customFormat="1" ht="15.75" customHeight="1">
      <c r="A2" s="507" t="s">
        <v>58</v>
      </c>
      <c r="B2" s="507"/>
      <c r="C2" s="507"/>
      <c r="D2" s="507"/>
      <c r="E2" s="507"/>
      <c r="F2" s="507"/>
      <c r="G2" s="507"/>
      <c r="H2" s="55"/>
      <c r="I2" s="460"/>
      <c r="J2" s="55"/>
      <c r="K2" s="55"/>
      <c r="L2" s="55"/>
      <c r="M2" s="55"/>
      <c r="N2" s="55"/>
      <c r="O2" s="55"/>
      <c r="P2" s="55"/>
      <c r="Q2" s="55"/>
      <c r="R2" s="55"/>
      <c r="S2" s="55"/>
      <c r="T2" s="55"/>
      <c r="U2" s="55"/>
      <c r="V2" s="55"/>
      <c r="W2" s="55"/>
    </row>
    <row r="3" spans="1:23" s="56" customFormat="1" ht="15.75" customHeight="1">
      <c r="A3" s="504" t="s">
        <v>133</v>
      </c>
      <c r="B3" s="504"/>
      <c r="C3" s="504"/>
      <c r="D3" s="504"/>
      <c r="E3" s="504"/>
      <c r="F3" s="504"/>
      <c r="G3" s="504"/>
      <c r="H3" s="55"/>
      <c r="I3" s="460"/>
      <c r="J3" s="55"/>
      <c r="K3" s="55"/>
      <c r="L3" s="55"/>
      <c r="M3" s="55"/>
      <c r="N3" s="55"/>
      <c r="O3" s="55"/>
      <c r="P3" s="55"/>
      <c r="Q3" s="55"/>
      <c r="R3" s="55"/>
      <c r="S3" s="55"/>
      <c r="T3" s="55"/>
      <c r="U3" s="55"/>
      <c r="V3" s="55"/>
      <c r="W3" s="55"/>
    </row>
    <row r="5" spans="1:23" ht="12" customHeight="1">
      <c r="A5" s="296"/>
      <c r="B5" s="296"/>
      <c r="C5" s="278"/>
      <c r="D5" s="295"/>
      <c r="E5" s="318" t="s">
        <v>49</v>
      </c>
      <c r="F5" s="509" t="s">
        <v>11</v>
      </c>
      <c r="G5" s="510"/>
    </row>
    <row r="6" spans="1:23" ht="12" customHeight="1">
      <c r="A6" s="319" t="s">
        <v>48</v>
      </c>
      <c r="B6" s="283" t="s">
        <v>9</v>
      </c>
      <c r="C6" s="509" t="s">
        <v>261</v>
      </c>
      <c r="D6" s="510"/>
      <c r="E6" s="318" t="s">
        <v>13</v>
      </c>
      <c r="F6" s="509" t="s">
        <v>13</v>
      </c>
      <c r="G6" s="510"/>
    </row>
    <row r="7" spans="1:23" ht="12" customHeight="1">
      <c r="A7" s="320"/>
      <c r="B7" s="286" t="s">
        <v>178</v>
      </c>
      <c r="C7" s="505" t="s">
        <v>262</v>
      </c>
      <c r="D7" s="506"/>
      <c r="E7" s="315" t="s">
        <v>50</v>
      </c>
      <c r="F7" s="505" t="s">
        <v>17</v>
      </c>
      <c r="G7" s="506"/>
    </row>
    <row r="8" spans="1:23" ht="12" customHeight="1">
      <c r="A8" s="287"/>
      <c r="B8" s="287"/>
      <c r="C8" s="278"/>
      <c r="D8" s="295"/>
      <c r="E8" s="315" t="s">
        <v>18</v>
      </c>
      <c r="F8" s="505" t="s">
        <v>18</v>
      </c>
      <c r="G8" s="506"/>
    </row>
    <row r="9" spans="1:23" ht="15.75" customHeight="1" thickBot="1">
      <c r="A9" s="59"/>
      <c r="B9" s="60" t="str">
        <f>' F4'!A10</f>
        <v>Janar - Gusht / January - August</v>
      </c>
      <c r="C9" s="61">
        <v>2022</v>
      </c>
      <c r="D9" s="209">
        <v>2023</v>
      </c>
      <c r="E9" s="61" t="s">
        <v>470</v>
      </c>
      <c r="F9" s="61">
        <v>2022</v>
      </c>
      <c r="G9" s="209">
        <v>2023</v>
      </c>
    </row>
    <row r="10" spans="1:23" ht="15.75" customHeight="1" thickBot="1">
      <c r="A10" s="501" t="s">
        <v>334</v>
      </c>
      <c r="B10" s="501"/>
      <c r="C10" s="501"/>
      <c r="D10" s="501"/>
      <c r="E10" s="501"/>
      <c r="F10" s="501"/>
      <c r="G10" s="501"/>
    </row>
    <row r="11" spans="1:23" ht="26">
      <c r="A11" s="110">
        <v>1</v>
      </c>
      <c r="B11" s="111" t="s">
        <v>171</v>
      </c>
      <c r="C11" s="120">
        <v>114450.13</v>
      </c>
      <c r="D11" s="120">
        <v>235579.44999999998</v>
      </c>
      <c r="E11" s="82">
        <f t="shared" ref="E11:E18" si="0">(D11/C11-1)*100</f>
        <v>105.83589551187052</v>
      </c>
      <c r="F11" s="125">
        <f>C11/C$29*100</f>
        <v>0.28044392060008155</v>
      </c>
      <c r="G11" s="125">
        <f>D11/D$29*100</f>
        <v>0.49774499503055064</v>
      </c>
      <c r="I11" s="461"/>
    </row>
    <row r="12" spans="1:23" ht="26">
      <c r="A12" s="112">
        <v>2</v>
      </c>
      <c r="B12" s="113" t="s">
        <v>152</v>
      </c>
      <c r="C12" s="120">
        <v>8261732.9399999995</v>
      </c>
      <c r="D12" s="120">
        <v>10167254.030000001</v>
      </c>
      <c r="E12" s="82">
        <f t="shared" si="0"/>
        <v>23.064423697045843</v>
      </c>
      <c r="F12" s="119">
        <f>C12/C$29*100</f>
        <v>20.244212712073267</v>
      </c>
      <c r="G12" s="119">
        <f>D12/D$29*100</f>
        <v>21.48192385471949</v>
      </c>
      <c r="I12" s="461"/>
    </row>
    <row r="13" spans="1:23" ht="26">
      <c r="A13" s="112">
        <v>3</v>
      </c>
      <c r="B13" s="113" t="s">
        <v>231</v>
      </c>
      <c r="C13" s="120">
        <v>3262196.3650000002</v>
      </c>
      <c r="D13" s="120">
        <v>3824054.95</v>
      </c>
      <c r="E13" s="82">
        <f t="shared" si="0"/>
        <v>17.223322024025368</v>
      </c>
      <c r="F13" s="119">
        <f t="shared" ref="F13:G19" si="1">C13/C$29*100</f>
        <v>7.9935526361388547</v>
      </c>
      <c r="G13" s="119">
        <f t="shared" si="1"/>
        <v>8.0796699885507959</v>
      </c>
      <c r="I13" s="461"/>
    </row>
    <row r="14" spans="1:23" ht="26">
      <c r="A14" s="112">
        <v>4</v>
      </c>
      <c r="B14" s="113" t="s">
        <v>232</v>
      </c>
      <c r="C14" s="120">
        <v>0</v>
      </c>
      <c r="D14" s="120">
        <v>0</v>
      </c>
      <c r="E14" s="82" t="e">
        <f t="shared" si="0"/>
        <v>#DIV/0!</v>
      </c>
      <c r="F14" s="119">
        <f t="shared" si="1"/>
        <v>0</v>
      </c>
      <c r="G14" s="119">
        <f t="shared" si="1"/>
        <v>0</v>
      </c>
      <c r="I14" s="461"/>
    </row>
    <row r="15" spans="1:23" ht="26">
      <c r="A15" s="112">
        <v>5</v>
      </c>
      <c r="B15" s="113" t="s">
        <v>233</v>
      </c>
      <c r="C15" s="120">
        <v>0</v>
      </c>
      <c r="D15" s="120">
        <v>0</v>
      </c>
      <c r="E15" s="82" t="e">
        <f t="shared" si="0"/>
        <v>#DIV/0!</v>
      </c>
      <c r="F15" s="119">
        <f t="shared" si="1"/>
        <v>0</v>
      </c>
      <c r="G15" s="119">
        <f t="shared" si="1"/>
        <v>0</v>
      </c>
      <c r="I15" s="461"/>
    </row>
    <row r="16" spans="1:23" ht="39">
      <c r="A16" s="112">
        <v>6</v>
      </c>
      <c r="B16" s="113" t="s">
        <v>153</v>
      </c>
      <c r="C16" s="120">
        <v>0</v>
      </c>
      <c r="D16" s="120">
        <v>0</v>
      </c>
      <c r="E16" s="82" t="e">
        <f t="shared" si="0"/>
        <v>#DIV/0!</v>
      </c>
      <c r="F16" s="119">
        <f t="shared" si="1"/>
        <v>0</v>
      </c>
      <c r="G16" s="119">
        <f t="shared" si="1"/>
        <v>0</v>
      </c>
      <c r="I16" s="461"/>
    </row>
    <row r="17" spans="1:9" ht="26">
      <c r="A17" s="112">
        <v>7</v>
      </c>
      <c r="B17" s="113" t="s">
        <v>154</v>
      </c>
      <c r="C17" s="120">
        <v>20156.64</v>
      </c>
      <c r="D17" s="120">
        <v>18000</v>
      </c>
      <c r="E17" s="82">
        <f t="shared" si="0"/>
        <v>-10.699402281332604</v>
      </c>
      <c r="F17" s="119">
        <f t="shared" si="1"/>
        <v>4.939100678806068E-2</v>
      </c>
      <c r="G17" s="119">
        <f t="shared" si="1"/>
        <v>3.8031372900097664E-2</v>
      </c>
      <c r="I17" s="461"/>
    </row>
    <row r="18" spans="1:9" ht="26">
      <c r="A18" s="112">
        <v>8</v>
      </c>
      <c r="B18" s="113" t="s">
        <v>163</v>
      </c>
      <c r="C18" s="120">
        <v>1823540.6</v>
      </c>
      <c r="D18" s="120">
        <v>5449340.2199999997</v>
      </c>
      <c r="E18" s="82">
        <f t="shared" si="0"/>
        <v>198.83295277330265</v>
      </c>
      <c r="F18" s="119">
        <f t="shared" si="1"/>
        <v>4.4683293521591025</v>
      </c>
      <c r="G18" s="119">
        <f t="shared" si="1"/>
        <v>11.513660553684456</v>
      </c>
      <c r="I18" s="461"/>
    </row>
    <row r="19" spans="1:9" ht="26.5" thickBot="1">
      <c r="A19" s="212">
        <v>9</v>
      </c>
      <c r="B19" s="116" t="s">
        <v>155</v>
      </c>
      <c r="C19" s="120">
        <v>65493.71</v>
      </c>
      <c r="D19" s="120">
        <v>419794.32999999996</v>
      </c>
      <c r="E19" s="82">
        <f>(D19/C19-1)*100</f>
        <v>540.96892663432868</v>
      </c>
      <c r="F19" s="119">
        <f t="shared" si="1"/>
        <v>0.16048311004141949</v>
      </c>
      <c r="G19" s="119">
        <f t="shared" si="1"/>
        <v>0.88696415030981401</v>
      </c>
      <c r="I19" s="461"/>
    </row>
    <row r="20" spans="1:9" s="198" customFormat="1" ht="27" thickBot="1">
      <c r="A20" s="321">
        <v>10</v>
      </c>
      <c r="B20" s="322" t="s">
        <v>308</v>
      </c>
      <c r="C20" s="323">
        <f>SUM(C21:C23)</f>
        <v>25672290.430000003</v>
      </c>
      <c r="D20" s="323">
        <f>SUM(D21:D23)</f>
        <v>26753629.430039998</v>
      </c>
      <c r="E20" s="324">
        <f>(D20/C20-1)*100</f>
        <v>4.2120861907060991</v>
      </c>
      <c r="F20" s="324">
        <f>SUM(F21:F23)</f>
        <v>62.906331159022315</v>
      </c>
      <c r="G20" s="324">
        <f>SUM(G21:G23)</f>
        <v>56.526514293604365</v>
      </c>
      <c r="H20" s="229"/>
      <c r="I20" s="461"/>
    </row>
    <row r="21" spans="1:9" ht="13">
      <c r="A21" s="214"/>
      <c r="B21" s="215" t="s">
        <v>100</v>
      </c>
      <c r="C21" s="120">
        <v>19601313.720000003</v>
      </c>
      <c r="D21" s="120">
        <v>22364395.860029999</v>
      </c>
      <c r="E21" s="82">
        <f t="shared" ref="E21:E27" si="2">(D21/C21-1)*100</f>
        <v>14.096413023636845</v>
      </c>
      <c r="F21" s="119">
        <f>C21/C$29*100</f>
        <v>48.030257969553816</v>
      </c>
      <c r="G21" s="119">
        <f>D21/D$29*100</f>
        <v>47.252704368788962</v>
      </c>
      <c r="I21" s="461"/>
    </row>
    <row r="22" spans="1:9" ht="13">
      <c r="A22" s="112"/>
      <c r="B22" s="114" t="s">
        <v>285</v>
      </c>
      <c r="C22" s="120">
        <v>274981.76000000001</v>
      </c>
      <c r="D22" s="120">
        <v>257560.92001</v>
      </c>
      <c r="E22" s="82">
        <f t="shared" si="2"/>
        <v>-6.3352711067090395</v>
      </c>
      <c r="F22" s="119">
        <f>C22/C$29*100</f>
        <v>0.67380406529822801</v>
      </c>
      <c r="G22" s="119">
        <f>D22/D$29*100</f>
        <v>0.54418863296625208</v>
      </c>
      <c r="I22" s="461"/>
    </row>
    <row r="23" spans="1:9" s="220" customFormat="1" ht="13">
      <c r="A23" s="219"/>
      <c r="B23" s="227" t="s">
        <v>365</v>
      </c>
      <c r="C23" s="228">
        <v>5795994.9499999993</v>
      </c>
      <c r="D23" s="228">
        <v>4131672.65</v>
      </c>
      <c r="E23" s="259">
        <f t="shared" si="2"/>
        <v>-28.71504054709364</v>
      </c>
      <c r="F23" s="226">
        <f t="shared" ref="F23:G28" si="3">C23/C$29*100</f>
        <v>14.20226912417027</v>
      </c>
      <c r="G23" s="226">
        <f t="shared" si="3"/>
        <v>8.7296212918491509</v>
      </c>
      <c r="I23" s="461"/>
    </row>
    <row r="24" spans="1:9" ht="26">
      <c r="A24" s="112">
        <v>11</v>
      </c>
      <c r="B24" s="113" t="s">
        <v>176</v>
      </c>
      <c r="C24" s="120">
        <v>0</v>
      </c>
      <c r="D24" s="120">
        <v>0</v>
      </c>
      <c r="E24" s="82" t="e">
        <f t="shared" si="2"/>
        <v>#DIV/0!</v>
      </c>
      <c r="F24" s="119">
        <f t="shared" si="3"/>
        <v>0</v>
      </c>
      <c r="G24" s="119">
        <f t="shared" si="3"/>
        <v>0</v>
      </c>
      <c r="I24" s="461"/>
    </row>
    <row r="25" spans="1:9" ht="26">
      <c r="A25" s="112">
        <v>12</v>
      </c>
      <c r="B25" s="113" t="s">
        <v>156</v>
      </c>
      <c r="C25" s="120">
        <v>0</v>
      </c>
      <c r="D25" s="120">
        <v>0</v>
      </c>
      <c r="E25" s="82" t="e">
        <f t="shared" si="2"/>
        <v>#DIV/0!</v>
      </c>
      <c r="F25" s="119">
        <f t="shared" si="3"/>
        <v>0</v>
      </c>
      <c r="G25" s="119">
        <f t="shared" si="3"/>
        <v>0</v>
      </c>
      <c r="I25" s="461"/>
    </row>
    <row r="26" spans="1:9" ht="39">
      <c r="A26" s="112">
        <v>13</v>
      </c>
      <c r="B26" s="113" t="s">
        <v>159</v>
      </c>
      <c r="C26" s="120">
        <v>8232.66</v>
      </c>
      <c r="D26" s="120">
        <v>4644</v>
      </c>
      <c r="E26" s="83">
        <f t="shared" si="2"/>
        <v>-43.590528456173338</v>
      </c>
      <c r="F26" s="119">
        <f t="shared" si="3"/>
        <v>2.0172973568203613E-2</v>
      </c>
      <c r="G26" s="119">
        <f t="shared" si="3"/>
        <v>9.8120942082251979E-3</v>
      </c>
      <c r="I26" s="461"/>
    </row>
    <row r="27" spans="1:9" ht="26">
      <c r="A27" s="112">
        <v>14</v>
      </c>
      <c r="B27" s="113" t="s">
        <v>157</v>
      </c>
      <c r="C27" s="120">
        <v>0</v>
      </c>
      <c r="D27" s="58">
        <v>0</v>
      </c>
      <c r="E27" s="83" t="e">
        <f t="shared" si="2"/>
        <v>#DIV/0!</v>
      </c>
      <c r="F27" s="119">
        <f t="shared" si="3"/>
        <v>0</v>
      </c>
      <c r="G27" s="119">
        <f>D28/D$29*100</f>
        <v>0.96567869699221887</v>
      </c>
      <c r="I27" s="461"/>
    </row>
    <row r="28" spans="1:9" ht="26.5" thickBot="1">
      <c r="A28" s="115">
        <v>15</v>
      </c>
      <c r="B28" s="116" t="s">
        <v>234</v>
      </c>
      <c r="C28" s="213">
        <v>1582250.98</v>
      </c>
      <c r="D28" s="120">
        <v>457049.41000999999</v>
      </c>
      <c r="E28" s="82">
        <f>(D28/C28-1)*100</f>
        <v>-71.113975229770432</v>
      </c>
      <c r="F28" s="119">
        <f t="shared" si="3"/>
        <v>3.8770831296086881</v>
      </c>
      <c r="G28" s="119">
        <f>D28/D$29*100</f>
        <v>0.96567869699221887</v>
      </c>
      <c r="I28" s="461"/>
    </row>
    <row r="29" spans="1:9" ht="14.5" thickBot="1">
      <c r="A29" s="325"/>
      <c r="B29" s="326" t="s">
        <v>8</v>
      </c>
      <c r="C29" s="327">
        <f>SUM(C11:C19)+SUM(C21:C28)</f>
        <v>40810344.455000006</v>
      </c>
      <c r="D29" s="327">
        <f>SUM(D11:D19)+SUM(D21:D28)</f>
        <v>47329345.820049994</v>
      </c>
      <c r="E29" s="328">
        <f>(D29/C29-1)*100</f>
        <v>15.973894491966956</v>
      </c>
      <c r="F29" s="329">
        <f>SUM(F11:F19,F21:F28)</f>
        <v>100</v>
      </c>
      <c r="G29" s="329">
        <f>SUM(G11:G19,G21:G28)</f>
        <v>100.96567869699224</v>
      </c>
      <c r="H29" s="461"/>
      <c r="I29" s="461"/>
    </row>
    <row r="30" spans="1:9">
      <c r="D30" s="63"/>
      <c r="I30" s="461"/>
    </row>
    <row r="31" spans="1:9">
      <c r="D31" s="63"/>
      <c r="I31" s="461"/>
    </row>
    <row r="32" spans="1:9">
      <c r="D32" s="63"/>
      <c r="E32" s="480"/>
    </row>
    <row r="33" spans="4:4">
      <c r="D33" s="414"/>
    </row>
    <row r="34" spans="4:4">
      <c r="D34" s="414"/>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9" zoomScale="88" zoomScaleNormal="88" workbookViewId="0">
      <selection activeCell="D23" sqref="D23"/>
    </sheetView>
  </sheetViews>
  <sheetFormatPr defaultColWidth="9.1796875" defaultRowHeight="11.5"/>
  <cols>
    <col min="1" max="1" width="6.81640625" style="58" bestFit="1" customWidth="1"/>
    <col min="2" max="2" width="35" style="58" customWidth="1"/>
    <col min="3" max="4" width="11.26953125" style="58" customWidth="1"/>
    <col min="5" max="6" width="8.7265625" style="58" customWidth="1"/>
    <col min="7" max="7" width="8.453125" style="58" customWidth="1"/>
    <col min="8" max="16384" width="9.1796875" style="58"/>
  </cols>
  <sheetData>
    <row r="2" spans="1:20" s="56" customFormat="1" ht="15.75" customHeight="1">
      <c r="A2" s="507" t="s">
        <v>287</v>
      </c>
      <c r="B2" s="507"/>
      <c r="C2" s="507"/>
      <c r="D2" s="507"/>
      <c r="E2" s="507"/>
      <c r="F2" s="507"/>
      <c r="G2" s="507"/>
      <c r="H2" s="55"/>
      <c r="I2" s="55"/>
      <c r="J2" s="55"/>
      <c r="K2" s="55"/>
      <c r="L2" s="55"/>
      <c r="M2" s="55"/>
      <c r="N2" s="55"/>
      <c r="O2" s="55"/>
      <c r="P2" s="55"/>
      <c r="Q2" s="55"/>
      <c r="R2" s="55"/>
      <c r="S2" s="55"/>
      <c r="T2" s="55"/>
    </row>
    <row r="3" spans="1:20" s="56" customFormat="1" ht="15.75" customHeight="1">
      <c r="A3" s="504" t="s">
        <v>288</v>
      </c>
      <c r="B3" s="504"/>
      <c r="C3" s="504"/>
      <c r="D3" s="504"/>
      <c r="E3" s="504"/>
      <c r="F3" s="504"/>
      <c r="G3" s="504"/>
      <c r="H3" s="55"/>
      <c r="I3" s="55"/>
      <c r="J3" s="55"/>
      <c r="K3" s="55"/>
      <c r="L3" s="55"/>
      <c r="M3" s="55"/>
      <c r="N3" s="55"/>
      <c r="O3" s="55"/>
      <c r="P3" s="55"/>
      <c r="Q3" s="55"/>
      <c r="R3" s="55"/>
      <c r="S3" s="55"/>
      <c r="T3" s="55"/>
    </row>
    <row r="5" spans="1:20" ht="12" customHeight="1">
      <c r="A5" s="296"/>
      <c r="B5" s="296"/>
      <c r="C5" s="278"/>
      <c r="D5" s="295"/>
      <c r="E5" s="277" t="s">
        <v>49</v>
      </c>
      <c r="F5" s="509" t="s">
        <v>11</v>
      </c>
      <c r="G5" s="510"/>
    </row>
    <row r="6" spans="1:20" ht="12" customHeight="1">
      <c r="A6" s="319" t="s">
        <v>48</v>
      </c>
      <c r="B6" s="283" t="s">
        <v>9</v>
      </c>
      <c r="C6" s="509" t="s">
        <v>366</v>
      </c>
      <c r="D6" s="510"/>
      <c r="E6" s="277" t="s">
        <v>13</v>
      </c>
      <c r="F6" s="509" t="s">
        <v>13</v>
      </c>
      <c r="G6" s="510"/>
    </row>
    <row r="7" spans="1:20" ht="12" customHeight="1">
      <c r="A7" s="320"/>
      <c r="B7" s="286" t="s">
        <v>178</v>
      </c>
      <c r="C7" s="505" t="s">
        <v>367</v>
      </c>
      <c r="D7" s="506"/>
      <c r="E7" s="282" t="s">
        <v>50</v>
      </c>
      <c r="F7" s="505" t="s">
        <v>17</v>
      </c>
      <c r="G7" s="506"/>
    </row>
    <row r="8" spans="1:20" ht="12" customHeight="1">
      <c r="A8" s="287"/>
      <c r="B8" s="287"/>
      <c r="C8" s="278"/>
      <c r="D8" s="295"/>
      <c r="E8" s="282" t="s">
        <v>18</v>
      </c>
      <c r="F8" s="505" t="s">
        <v>18</v>
      </c>
      <c r="G8" s="506"/>
    </row>
    <row r="9" spans="1:20" ht="15.75" customHeight="1" thickBot="1">
      <c r="A9" s="59"/>
      <c r="B9" s="60" t="str">
        <f>' F4'!A10</f>
        <v>Janar - Gusht / January - August</v>
      </c>
      <c r="C9" s="61">
        <v>2022</v>
      </c>
      <c r="D9" s="209">
        <v>2023</v>
      </c>
      <c r="E9" s="61" t="s">
        <v>470</v>
      </c>
      <c r="F9" s="61">
        <v>2022</v>
      </c>
      <c r="G9" s="209">
        <v>2023</v>
      </c>
    </row>
    <row r="10" spans="1:20" ht="15.75" customHeight="1" thickBot="1">
      <c r="A10" s="501" t="s">
        <v>335</v>
      </c>
      <c r="B10" s="501"/>
      <c r="C10" s="501"/>
      <c r="D10" s="501"/>
      <c r="E10" s="501"/>
      <c r="F10" s="501"/>
      <c r="G10" s="517"/>
    </row>
    <row r="11" spans="1:20" ht="26">
      <c r="A11" s="110">
        <v>1</v>
      </c>
      <c r="B11" s="111" t="s">
        <v>171</v>
      </c>
      <c r="C11" s="120">
        <v>16547</v>
      </c>
      <c r="D11" s="120">
        <v>34674</v>
      </c>
      <c r="E11" s="82">
        <f t="shared" ref="E11:E19" si="0">(D11/C11-1)*100</f>
        <v>109.54855865111499</v>
      </c>
      <c r="F11" s="125">
        <f>C11/C$29*100</f>
        <v>1.8715446492394836</v>
      </c>
      <c r="G11" s="125">
        <f>D11/D$29*100</f>
        <v>3.3812095864322553</v>
      </c>
    </row>
    <row r="12" spans="1:20" ht="26">
      <c r="A12" s="112">
        <v>2</v>
      </c>
      <c r="B12" s="113" t="s">
        <v>152</v>
      </c>
      <c r="C12" s="120">
        <v>158575</v>
      </c>
      <c r="D12" s="120">
        <v>214256</v>
      </c>
      <c r="E12" s="82">
        <f t="shared" si="0"/>
        <v>35.113353302853547</v>
      </c>
      <c r="F12" s="119">
        <f>C12/C$29*100</f>
        <v>17.935589094890378</v>
      </c>
      <c r="G12" s="119">
        <f>D12/D$29*100</f>
        <v>20.893016125933823</v>
      </c>
    </row>
    <row r="13" spans="1:20" ht="26">
      <c r="A13" s="112">
        <v>3</v>
      </c>
      <c r="B13" s="113" t="s">
        <v>231</v>
      </c>
      <c r="C13" s="120">
        <v>11162</v>
      </c>
      <c r="D13" s="120">
        <v>13133</v>
      </c>
      <c r="E13" s="82">
        <f>(D13/C13-1)*100</f>
        <v>17.658125783909682</v>
      </c>
      <c r="F13" s="119">
        <f>C13/C$29*100</f>
        <v>1.2624754562646472</v>
      </c>
      <c r="G13" s="119">
        <f t="shared" ref="F13:G19" si="1">D13/D$29*100</f>
        <v>1.2806548277849341</v>
      </c>
    </row>
    <row r="14" spans="1:20" ht="26">
      <c r="A14" s="112">
        <v>4</v>
      </c>
      <c r="B14" s="113" t="s">
        <v>232</v>
      </c>
      <c r="C14" s="120">
        <v>0</v>
      </c>
      <c r="D14" s="120">
        <v>0</v>
      </c>
      <c r="E14" s="82" t="e">
        <f t="shared" ref="E14:E16" si="2">(D14/C14-1)*100</f>
        <v>#DIV/0!</v>
      </c>
      <c r="F14" s="119">
        <f>C14/C$29*100</f>
        <v>0</v>
      </c>
      <c r="G14" s="119">
        <f t="shared" si="1"/>
        <v>0</v>
      </c>
      <c r="L14" s="148"/>
    </row>
    <row r="15" spans="1:20" ht="26">
      <c r="A15" s="112">
        <v>5</v>
      </c>
      <c r="B15" s="113" t="s">
        <v>233</v>
      </c>
      <c r="C15" s="120">
        <v>0</v>
      </c>
      <c r="D15" s="120">
        <v>0</v>
      </c>
      <c r="E15" s="82" t="e">
        <f t="shared" si="2"/>
        <v>#DIV/0!</v>
      </c>
      <c r="F15" s="119">
        <f t="shared" si="1"/>
        <v>0</v>
      </c>
      <c r="G15" s="119">
        <f t="shared" si="1"/>
        <v>0</v>
      </c>
    </row>
    <row r="16" spans="1:20" ht="39">
      <c r="A16" s="112">
        <v>6</v>
      </c>
      <c r="B16" s="113" t="s">
        <v>153</v>
      </c>
      <c r="C16" s="120">
        <v>0</v>
      </c>
      <c r="D16" s="120">
        <v>0</v>
      </c>
      <c r="E16" s="82" t="e">
        <f t="shared" si="2"/>
        <v>#DIV/0!</v>
      </c>
      <c r="F16" s="119">
        <f t="shared" si="1"/>
        <v>0</v>
      </c>
      <c r="G16" s="119">
        <f t="shared" si="1"/>
        <v>0</v>
      </c>
    </row>
    <row r="17" spans="1:8" ht="26">
      <c r="A17" s="112">
        <v>7</v>
      </c>
      <c r="B17" s="113" t="s">
        <v>154</v>
      </c>
      <c r="C17" s="120">
        <v>78</v>
      </c>
      <c r="D17" s="120">
        <v>127</v>
      </c>
      <c r="E17" s="82">
        <f t="shared" si="0"/>
        <v>62.820512820512818</v>
      </c>
      <c r="F17" s="119">
        <f>C17/C$29*100</f>
        <v>8.8221721545101665E-3</v>
      </c>
      <c r="G17" s="119">
        <f t="shared" si="1"/>
        <v>1.238431151516688E-2</v>
      </c>
    </row>
    <row r="18" spans="1:8" ht="26">
      <c r="A18" s="112">
        <v>8</v>
      </c>
      <c r="B18" s="113" t="s">
        <v>163</v>
      </c>
      <c r="C18" s="120">
        <v>5370</v>
      </c>
      <c r="D18" s="120">
        <v>5343</v>
      </c>
      <c r="E18" s="82">
        <f t="shared" si="0"/>
        <v>-0.50279329608938772</v>
      </c>
      <c r="F18" s="119">
        <f>C18/C$29*100</f>
        <v>0.60737262140666137</v>
      </c>
      <c r="G18" s="119">
        <f t="shared" si="1"/>
        <v>0.52101871201209959</v>
      </c>
    </row>
    <row r="19" spans="1:8" ht="39.5" thickBot="1">
      <c r="A19" s="212">
        <v>9</v>
      </c>
      <c r="B19" s="116" t="s">
        <v>155</v>
      </c>
      <c r="C19" s="213">
        <v>104</v>
      </c>
      <c r="D19" s="213">
        <v>243</v>
      </c>
      <c r="E19" s="260">
        <f t="shared" si="0"/>
        <v>133.65384615384616</v>
      </c>
      <c r="F19" s="239">
        <f>C19/C$29*100</f>
        <v>1.1762896206013554E-2</v>
      </c>
      <c r="G19" s="239">
        <f t="shared" si="1"/>
        <v>2.3695966127445293E-2</v>
      </c>
    </row>
    <row r="20" spans="1:8" ht="26.5" thickBot="1">
      <c r="A20" s="332">
        <v>10</v>
      </c>
      <c r="B20" s="333" t="s">
        <v>160</v>
      </c>
      <c r="C20" s="334">
        <f>SUM(C21:C23)</f>
        <v>675998</v>
      </c>
      <c r="D20" s="334">
        <f>SUM(D21:D23)</f>
        <v>738050</v>
      </c>
      <c r="E20" s="335">
        <f>(D20/C20-1)*100</f>
        <v>9.1793170985712926</v>
      </c>
      <c r="F20" s="335">
        <f>SUM(F21:F23)</f>
        <v>76.458599129545675</v>
      </c>
      <c r="G20" s="335">
        <f>SUM(G21:G23)</f>
        <v>71.970402470621394</v>
      </c>
    </row>
    <row r="21" spans="1:8" ht="13">
      <c r="A21" s="214"/>
      <c r="B21" s="215" t="s">
        <v>100</v>
      </c>
      <c r="C21" s="216">
        <v>275580</v>
      </c>
      <c r="D21" s="216">
        <v>298537</v>
      </c>
      <c r="E21" s="261">
        <f t="shared" ref="E21:E28" si="3">(D21/C21-1)*100</f>
        <v>8.3304303650482581</v>
      </c>
      <c r="F21" s="246">
        <f t="shared" ref="F21:G28" si="4">C21/C$29*100</f>
        <v>31.169412850511684</v>
      </c>
      <c r="G21" s="246">
        <f t="shared" si="4"/>
        <v>29.111615801601381</v>
      </c>
    </row>
    <row r="22" spans="1:8" ht="13">
      <c r="A22" s="112"/>
      <c r="B22" s="114" t="s">
        <v>285</v>
      </c>
      <c r="C22" s="120">
        <v>69088</v>
      </c>
      <c r="D22" s="120">
        <v>77376</v>
      </c>
      <c r="E22" s="82">
        <f t="shared" si="3"/>
        <v>11.996294580824451</v>
      </c>
      <c r="F22" s="119">
        <f t="shared" si="4"/>
        <v>7.8141824334717738</v>
      </c>
      <c r="G22" s="119">
        <f t="shared" si="4"/>
        <v>7.5452636834452953</v>
      </c>
    </row>
    <row r="23" spans="1:8" ht="13">
      <c r="A23" s="112"/>
      <c r="B23" s="221" t="s">
        <v>101</v>
      </c>
      <c r="C23" s="188">
        <v>331330</v>
      </c>
      <c r="D23" s="188">
        <v>362137</v>
      </c>
      <c r="E23" s="259">
        <f t="shared" si="3"/>
        <v>9.297980864998646</v>
      </c>
      <c r="F23" s="226">
        <f t="shared" si="4"/>
        <v>37.47500384556222</v>
      </c>
      <c r="G23" s="226">
        <f t="shared" si="4"/>
        <v>35.313522985574714</v>
      </c>
    </row>
    <row r="24" spans="1:8" ht="26">
      <c r="A24" s="112">
        <v>11</v>
      </c>
      <c r="B24" s="113" t="s">
        <v>176</v>
      </c>
      <c r="C24" s="120">
        <v>0</v>
      </c>
      <c r="D24" s="120">
        <v>0</v>
      </c>
      <c r="E24" s="82">
        <v>0</v>
      </c>
      <c r="F24" s="119">
        <f t="shared" si="4"/>
        <v>0</v>
      </c>
      <c r="G24" s="119">
        <f t="shared" si="4"/>
        <v>0</v>
      </c>
    </row>
    <row r="25" spans="1:8" ht="26">
      <c r="A25" s="112">
        <v>12</v>
      </c>
      <c r="B25" s="113" t="s">
        <v>156</v>
      </c>
      <c r="C25" s="120">
        <v>0</v>
      </c>
      <c r="D25" s="120">
        <v>0</v>
      </c>
      <c r="E25" s="82">
        <v>0</v>
      </c>
      <c r="F25" s="119">
        <f t="shared" si="4"/>
        <v>0</v>
      </c>
      <c r="G25" s="119">
        <f t="shared" si="4"/>
        <v>0</v>
      </c>
    </row>
    <row r="26" spans="1:8" ht="39">
      <c r="A26" s="112">
        <v>13</v>
      </c>
      <c r="B26" s="113" t="s">
        <v>159</v>
      </c>
      <c r="C26" s="120">
        <v>987</v>
      </c>
      <c r="D26" s="120">
        <v>1064</v>
      </c>
      <c r="E26" s="82">
        <v>0</v>
      </c>
      <c r="F26" s="119">
        <f t="shared" si="4"/>
        <v>0.11163440918591709</v>
      </c>
      <c r="G26" s="119">
        <f t="shared" si="4"/>
        <v>0.10375517678848474</v>
      </c>
    </row>
    <row r="27" spans="1:8" ht="26">
      <c r="A27" s="112">
        <v>14</v>
      </c>
      <c r="B27" s="113" t="s">
        <v>157</v>
      </c>
      <c r="C27" s="120">
        <v>0</v>
      </c>
      <c r="D27" s="120">
        <v>0</v>
      </c>
      <c r="E27" s="82">
        <v>0</v>
      </c>
      <c r="F27" s="119">
        <f t="shared" si="4"/>
        <v>0</v>
      </c>
      <c r="G27" s="119">
        <f t="shared" si="4"/>
        <v>0</v>
      </c>
    </row>
    <row r="28" spans="1:8" ht="26.5" thickBot="1">
      <c r="A28" s="112">
        <v>15</v>
      </c>
      <c r="B28" s="116" t="s">
        <v>234</v>
      </c>
      <c r="C28" s="213">
        <v>15315</v>
      </c>
      <c r="D28" s="213">
        <v>18601</v>
      </c>
      <c r="E28" s="260">
        <f t="shared" si="3"/>
        <v>21.456088801828276</v>
      </c>
      <c r="F28" s="239">
        <f t="shared" si="4"/>
        <v>1.7321995711067077</v>
      </c>
      <c r="G28" s="239">
        <f t="shared" si="4"/>
        <v>1.8138628227844029</v>
      </c>
    </row>
    <row r="29" spans="1:8" ht="14.5" thickBot="1">
      <c r="A29" s="325"/>
      <c r="B29" s="326" t="s">
        <v>8</v>
      </c>
      <c r="C29" s="327">
        <f>SUM(C11:C19)+SUM(C21:C28)</f>
        <v>884136</v>
      </c>
      <c r="D29" s="327">
        <f>SUM(D11:D19)+SUM(D21:D28)</f>
        <v>1025491</v>
      </c>
      <c r="E29" s="328">
        <f>(D29/C29-1)*100</f>
        <v>15.987924934625442</v>
      </c>
      <c r="F29" s="329">
        <f>SUM(F11:F19,F21:F28)</f>
        <v>99.999999999999986</v>
      </c>
      <c r="G29" s="329">
        <f>SUM(G11:G19,G21:G28)</f>
        <v>100</v>
      </c>
      <c r="H29" s="414"/>
    </row>
    <row r="31" spans="1:8">
      <c r="D31" s="414"/>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D31" sqref="D31"/>
    </sheetView>
  </sheetViews>
  <sheetFormatPr defaultColWidth="9.1796875" defaultRowHeight="11.5"/>
  <cols>
    <col min="1" max="1" width="6.81640625" style="58" bestFit="1" customWidth="1"/>
    <col min="2" max="2" width="36.26953125" style="58" bestFit="1" customWidth="1"/>
    <col min="3" max="3" width="11.453125" style="58" customWidth="1"/>
    <col min="4" max="4" width="11.54296875" style="58" bestFit="1" customWidth="1"/>
    <col min="5" max="5" width="9.26953125" style="58" customWidth="1"/>
    <col min="6" max="6" width="8.7265625" style="58" customWidth="1"/>
    <col min="7" max="7" width="8.54296875" style="58" customWidth="1"/>
    <col min="8" max="16384" width="9.1796875" style="58"/>
  </cols>
  <sheetData>
    <row r="2" spans="1:36" s="56" customFormat="1" ht="15.75" customHeight="1">
      <c r="A2" s="507" t="s">
        <v>286</v>
      </c>
      <c r="B2" s="507"/>
      <c r="C2" s="507"/>
      <c r="D2" s="507"/>
      <c r="E2" s="507"/>
      <c r="F2" s="507"/>
      <c r="G2" s="507"/>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36" s="56" customFormat="1" ht="15.75" customHeight="1">
      <c r="A3" s="504" t="s">
        <v>133</v>
      </c>
      <c r="B3" s="504"/>
      <c r="C3" s="504"/>
      <c r="D3" s="504"/>
      <c r="E3" s="504"/>
      <c r="F3" s="504"/>
      <c r="G3" s="504"/>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36" s="56" customFormat="1" ht="15.75" customHeight="1">
      <c r="A4" s="75"/>
      <c r="B4" s="57"/>
      <c r="C4" s="57"/>
      <c r="D4" s="57"/>
      <c r="E4" s="57"/>
      <c r="F4" s="57"/>
      <c r="G4" s="57"/>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36">
      <c r="A5" s="296"/>
      <c r="B5" s="296"/>
      <c r="C5" s="278"/>
      <c r="D5" s="295"/>
      <c r="E5" s="277" t="s">
        <v>49</v>
      </c>
      <c r="F5" s="509" t="s">
        <v>11</v>
      </c>
      <c r="G5" s="510"/>
    </row>
    <row r="6" spans="1:36" ht="14">
      <c r="A6" s="319" t="s">
        <v>48</v>
      </c>
      <c r="B6" s="283" t="s">
        <v>9</v>
      </c>
      <c r="C6" s="509" t="s">
        <v>368</v>
      </c>
      <c r="D6" s="510"/>
      <c r="E6" s="277" t="s">
        <v>13</v>
      </c>
      <c r="F6" s="509" t="s">
        <v>13</v>
      </c>
      <c r="G6" s="510"/>
    </row>
    <row r="7" spans="1:36" ht="14">
      <c r="A7" s="320"/>
      <c r="B7" s="286" t="s">
        <v>178</v>
      </c>
      <c r="C7" s="505" t="s">
        <v>369</v>
      </c>
      <c r="D7" s="506"/>
      <c r="E7" s="282" t="s">
        <v>50</v>
      </c>
      <c r="F7" s="505" t="s">
        <v>17</v>
      </c>
      <c r="G7" s="506"/>
    </row>
    <row r="8" spans="1:36" ht="12" customHeight="1">
      <c r="A8" s="287"/>
      <c r="B8" s="287"/>
      <c r="C8" s="278"/>
      <c r="D8" s="295"/>
      <c r="E8" s="282" t="s">
        <v>18</v>
      </c>
      <c r="F8" s="505" t="s">
        <v>18</v>
      </c>
      <c r="G8" s="506"/>
    </row>
    <row r="9" spans="1:36" ht="12" thickBot="1">
      <c r="A9" s="59"/>
      <c r="B9" s="60" t="str">
        <f>' F4'!A10</f>
        <v>Janar - Gusht / January - August</v>
      </c>
      <c r="C9" s="61">
        <v>2022</v>
      </c>
      <c r="D9" s="209">
        <v>2023</v>
      </c>
      <c r="E9" s="61" t="s">
        <v>470</v>
      </c>
      <c r="F9" s="61">
        <v>2022</v>
      </c>
      <c r="G9" s="209">
        <v>2023</v>
      </c>
    </row>
    <row r="10" spans="1:36" ht="14.5" thickBot="1">
      <c r="A10" s="501" t="s">
        <v>336</v>
      </c>
      <c r="B10" s="501"/>
      <c r="C10" s="501"/>
      <c r="D10" s="501"/>
      <c r="E10" s="501"/>
      <c r="F10" s="501"/>
      <c r="G10" s="501"/>
    </row>
    <row r="11" spans="1:36" ht="26">
      <c r="A11" s="110">
        <v>1</v>
      </c>
      <c r="B11" s="111" t="s">
        <v>171</v>
      </c>
      <c r="C11" s="124">
        <v>306</v>
      </c>
      <c r="D11" s="120">
        <v>457</v>
      </c>
      <c r="E11" s="82">
        <f t="shared" ref="E11:E19" si="0">(D11/C11-1)*100</f>
        <v>49.346405228758172</v>
      </c>
      <c r="F11" s="125">
        <f>C11/C$29*100</f>
        <v>0.27990450316950688</v>
      </c>
      <c r="G11" s="125">
        <f>D11/D$29*100</f>
        <v>0.37733668009776072</v>
      </c>
      <c r="H11" s="414"/>
    </row>
    <row r="12" spans="1:36" ht="26">
      <c r="A12" s="112">
        <v>2</v>
      </c>
      <c r="B12" s="113" t="s">
        <v>239</v>
      </c>
      <c r="C12" s="120">
        <v>87398</v>
      </c>
      <c r="D12" s="120">
        <v>97584</v>
      </c>
      <c r="E12" s="82">
        <f t="shared" si="0"/>
        <v>11.654728941165704</v>
      </c>
      <c r="F12" s="119">
        <f>C12/C$29*100</f>
        <v>79.944750875844974</v>
      </c>
      <c r="G12" s="119">
        <f>D12/D$29*100</f>
        <v>80.573353590065395</v>
      </c>
      <c r="H12" s="414"/>
    </row>
    <row r="13" spans="1:36" s="65" customFormat="1" ht="26">
      <c r="A13" s="122">
        <v>3</v>
      </c>
      <c r="B13" s="123" t="s">
        <v>227</v>
      </c>
      <c r="C13" s="120">
        <v>3603</v>
      </c>
      <c r="D13" s="120">
        <v>3893</v>
      </c>
      <c r="E13" s="82">
        <f t="shared" si="0"/>
        <v>8.0488481820705005</v>
      </c>
      <c r="F13" s="119">
        <f>C13/C$29*100</f>
        <v>3.2957383167311547</v>
      </c>
      <c r="G13" s="119">
        <f t="shared" ref="F13:G19" si="1">D13/D$29*100</f>
        <v>3.2143800779443823</v>
      </c>
      <c r="H13" s="414"/>
    </row>
    <row r="14" spans="1:36" ht="26">
      <c r="A14" s="112">
        <v>4</v>
      </c>
      <c r="B14" s="113" t="s">
        <v>228</v>
      </c>
      <c r="C14" s="118">
        <v>0</v>
      </c>
      <c r="D14" s="120">
        <v>0</v>
      </c>
      <c r="E14" s="118">
        <v>0</v>
      </c>
      <c r="F14" s="119">
        <f t="shared" si="1"/>
        <v>0</v>
      </c>
      <c r="G14" s="119">
        <f t="shared" si="1"/>
        <v>0</v>
      </c>
      <c r="H14" s="414"/>
    </row>
    <row r="15" spans="1:36" ht="26">
      <c r="A15" s="112">
        <v>5</v>
      </c>
      <c r="B15" s="113" t="s">
        <v>229</v>
      </c>
      <c r="C15" s="118">
        <v>0</v>
      </c>
      <c r="D15" s="120">
        <v>0</v>
      </c>
      <c r="E15" s="118">
        <v>0</v>
      </c>
      <c r="F15" s="119">
        <f t="shared" si="1"/>
        <v>0</v>
      </c>
      <c r="G15" s="119">
        <f t="shared" si="1"/>
        <v>0</v>
      </c>
      <c r="H15" s="414"/>
    </row>
    <row r="16" spans="1:36" ht="39">
      <c r="A16" s="112">
        <v>6</v>
      </c>
      <c r="B16" s="113" t="s">
        <v>153</v>
      </c>
      <c r="C16" s="118">
        <v>0</v>
      </c>
      <c r="D16" s="120">
        <v>0</v>
      </c>
      <c r="E16" s="118">
        <v>0</v>
      </c>
      <c r="F16" s="119">
        <f t="shared" si="1"/>
        <v>0</v>
      </c>
      <c r="G16" s="119">
        <f t="shared" si="1"/>
        <v>0</v>
      </c>
      <c r="H16" s="414"/>
    </row>
    <row r="17" spans="1:8" ht="26">
      <c r="A17" s="112">
        <v>7</v>
      </c>
      <c r="B17" s="113" t="s">
        <v>240</v>
      </c>
      <c r="C17" s="118">
        <v>3</v>
      </c>
      <c r="D17" s="120">
        <v>1</v>
      </c>
      <c r="E17" s="82">
        <f t="shared" si="0"/>
        <v>-66.666666666666671</v>
      </c>
      <c r="F17" s="119">
        <f t="shared" si="1"/>
        <v>2.7441617957794794E-3</v>
      </c>
      <c r="G17" s="119">
        <f t="shared" si="1"/>
        <v>8.2568201334302135E-4</v>
      </c>
      <c r="H17" s="414"/>
    </row>
    <row r="18" spans="1:8" s="65" customFormat="1" ht="26">
      <c r="A18" s="122">
        <v>8</v>
      </c>
      <c r="B18" s="123" t="s">
        <v>163</v>
      </c>
      <c r="C18" s="120">
        <v>148</v>
      </c>
      <c r="D18" s="120">
        <v>141</v>
      </c>
      <c r="E18" s="82">
        <f t="shared" si="0"/>
        <v>-4.7297297297297263</v>
      </c>
      <c r="F18" s="119">
        <f t="shared" si="1"/>
        <v>0.13537864859178764</v>
      </c>
      <c r="G18" s="119">
        <f t="shared" si="1"/>
        <v>0.116421163881366</v>
      </c>
      <c r="H18" s="414"/>
    </row>
    <row r="19" spans="1:8" ht="26.5" thickBot="1">
      <c r="A19" s="212">
        <v>9</v>
      </c>
      <c r="B19" s="116" t="s">
        <v>155</v>
      </c>
      <c r="C19" s="213">
        <v>18</v>
      </c>
      <c r="D19" s="213">
        <v>14</v>
      </c>
      <c r="E19" s="260">
        <f t="shared" si="0"/>
        <v>-22.222222222222221</v>
      </c>
      <c r="F19" s="239">
        <f t="shared" si="1"/>
        <v>1.6464970774676874E-2</v>
      </c>
      <c r="G19" s="239">
        <f t="shared" si="1"/>
        <v>1.1559548186802299E-2</v>
      </c>
      <c r="H19" s="414"/>
    </row>
    <row r="20" spans="1:8" ht="26.5" thickBot="1">
      <c r="A20" s="336">
        <v>10</v>
      </c>
      <c r="B20" s="337" t="s">
        <v>162</v>
      </c>
      <c r="C20" s="338">
        <f>SUM(C21:C23)</f>
        <v>17753</v>
      </c>
      <c r="D20" s="338">
        <f>SUM(D21:D23)</f>
        <v>18975</v>
      </c>
      <c r="E20" s="339">
        <f>(D20/C20-1)*100</f>
        <v>6.8833436602264486</v>
      </c>
      <c r="F20" s="339">
        <f>SUM(F21:F23)</f>
        <v>16.239034786824366</v>
      </c>
      <c r="G20" s="339">
        <f>SUM(G21:G23)</f>
        <v>15.66731620318383</v>
      </c>
      <c r="H20" s="414"/>
    </row>
    <row r="21" spans="1:8" s="65" customFormat="1" ht="13">
      <c r="A21" s="217"/>
      <c r="B21" s="218" t="s">
        <v>100</v>
      </c>
      <c r="C21" s="216">
        <v>14605</v>
      </c>
      <c r="D21" s="216">
        <v>16771</v>
      </c>
      <c r="E21" s="261">
        <f>(D21/C21-1)*100</f>
        <v>14.830537487161921</v>
      </c>
      <c r="F21" s="246">
        <f t="shared" ref="F21:G28" si="2">C21/C$29*100</f>
        <v>13.359494342453099</v>
      </c>
      <c r="G21" s="246">
        <f t="shared" si="2"/>
        <v>13.847513045775811</v>
      </c>
      <c r="H21" s="414"/>
    </row>
    <row r="22" spans="1:8" ht="13">
      <c r="A22" s="112"/>
      <c r="B22" s="114" t="s">
        <v>285</v>
      </c>
      <c r="C22" s="120">
        <v>46</v>
      </c>
      <c r="D22" s="120">
        <v>93</v>
      </c>
      <c r="E22" s="82">
        <f>(D22/C22-1)*100</f>
        <v>102.17391304347827</v>
      </c>
      <c r="F22" s="119">
        <f t="shared" si="2"/>
        <v>4.2077147535285346E-2</v>
      </c>
      <c r="G22" s="119">
        <f t="shared" si="2"/>
        <v>7.6788427240900986E-2</v>
      </c>
      <c r="H22" s="414"/>
    </row>
    <row r="23" spans="1:8" ht="26">
      <c r="A23" s="112"/>
      <c r="B23" s="395" t="s">
        <v>363</v>
      </c>
      <c r="C23" s="396">
        <v>3102</v>
      </c>
      <c r="D23" s="396">
        <v>2111</v>
      </c>
      <c r="E23" s="397">
        <f t="shared" ref="E23:E28" si="3">(D23/C23-1)*100</f>
        <v>-31.947130883301099</v>
      </c>
      <c r="F23" s="398">
        <f t="shared" si="2"/>
        <v>2.8374632968359812</v>
      </c>
      <c r="G23" s="398">
        <f t="shared" si="2"/>
        <v>1.7430147301671182</v>
      </c>
      <c r="H23" s="414"/>
    </row>
    <row r="24" spans="1:8" ht="26">
      <c r="A24" s="112">
        <v>11</v>
      </c>
      <c r="B24" s="113" t="s">
        <v>161</v>
      </c>
      <c r="C24" s="120">
        <v>0</v>
      </c>
      <c r="D24" s="120">
        <v>0</v>
      </c>
      <c r="E24" s="120">
        <v>0</v>
      </c>
      <c r="F24" s="119">
        <f t="shared" si="2"/>
        <v>0</v>
      </c>
      <c r="G24" s="119">
        <f t="shared" si="2"/>
        <v>0</v>
      </c>
      <c r="H24" s="414"/>
    </row>
    <row r="25" spans="1:8" ht="26">
      <c r="A25" s="112">
        <v>12</v>
      </c>
      <c r="B25" s="113" t="s">
        <v>250</v>
      </c>
      <c r="C25" s="120">
        <v>0</v>
      </c>
      <c r="D25" s="120">
        <v>0</v>
      </c>
      <c r="E25" s="120">
        <v>0</v>
      </c>
      <c r="F25" s="119">
        <f t="shared" si="2"/>
        <v>0</v>
      </c>
      <c r="G25" s="119">
        <f t="shared" si="2"/>
        <v>0</v>
      </c>
      <c r="H25" s="414"/>
    </row>
    <row r="26" spans="1:8" ht="26">
      <c r="A26" s="112">
        <v>13</v>
      </c>
      <c r="B26" s="113" t="s">
        <v>158</v>
      </c>
      <c r="C26" s="120">
        <v>6</v>
      </c>
      <c r="D26" s="120">
        <v>2</v>
      </c>
      <c r="E26" s="120">
        <v>0</v>
      </c>
      <c r="F26" s="119">
        <f t="shared" si="2"/>
        <v>5.4883235915589587E-3</v>
      </c>
      <c r="G26" s="119">
        <f t="shared" si="2"/>
        <v>1.6513640266860427E-3</v>
      </c>
      <c r="H26" s="414"/>
    </row>
    <row r="27" spans="1:8" ht="26">
      <c r="A27" s="112">
        <v>14</v>
      </c>
      <c r="B27" s="113" t="s">
        <v>249</v>
      </c>
      <c r="C27" s="120">
        <v>0</v>
      </c>
      <c r="D27" s="120">
        <v>0</v>
      </c>
      <c r="E27" s="120">
        <v>0</v>
      </c>
      <c r="F27" s="119">
        <f t="shared" si="2"/>
        <v>0</v>
      </c>
      <c r="G27" s="119">
        <f t="shared" si="2"/>
        <v>0</v>
      </c>
      <c r="H27" s="414"/>
    </row>
    <row r="28" spans="1:8" ht="26.5" thickBot="1">
      <c r="A28" s="115">
        <v>15</v>
      </c>
      <c r="B28" s="116" t="s">
        <v>230</v>
      </c>
      <c r="C28" s="146">
        <v>88</v>
      </c>
      <c r="D28" s="213">
        <v>45</v>
      </c>
      <c r="E28" s="260">
        <f t="shared" si="3"/>
        <v>-48.863636363636367</v>
      </c>
      <c r="F28" s="239">
        <f t="shared" si="2"/>
        <v>8.0495412676198058E-2</v>
      </c>
      <c r="G28" s="239">
        <f t="shared" si="2"/>
        <v>3.7155690600435956E-2</v>
      </c>
      <c r="H28" s="414"/>
    </row>
    <row r="29" spans="1:8" ht="14.5" thickBot="1">
      <c r="A29" s="330"/>
      <c r="B29" s="331" t="s">
        <v>8</v>
      </c>
      <c r="C29" s="327">
        <f>SUM(C11:C19)+SUM(C21:C28)</f>
        <v>109323</v>
      </c>
      <c r="D29" s="327">
        <f>SUM(D11:D19)+SUM(D21:D28)</f>
        <v>121112</v>
      </c>
      <c r="E29" s="328">
        <f>(D29/C29-1)*100</f>
        <v>10.783641136814758</v>
      </c>
      <c r="F29" s="329">
        <f>SUM(F11:F19,F21:F28)</f>
        <v>100</v>
      </c>
      <c r="G29" s="329">
        <f>SUM(G11:G19,G21:G28)</f>
        <v>100</v>
      </c>
      <c r="H29" s="414"/>
    </row>
    <row r="30" spans="1:8">
      <c r="H30" s="414"/>
    </row>
    <row r="31" spans="1:8">
      <c r="D31" s="414"/>
      <c r="H31" s="414"/>
    </row>
    <row r="32" spans="1:8">
      <c r="C32" s="63"/>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G28" sqref="G28"/>
    </sheetView>
  </sheetViews>
  <sheetFormatPr defaultColWidth="9.1796875" defaultRowHeight="11.5"/>
  <cols>
    <col min="1" max="1" width="45.26953125" style="58" bestFit="1" customWidth="1"/>
    <col min="2" max="2" width="13.453125" style="58" customWidth="1"/>
    <col min="3" max="3" width="15.1796875" style="58" customWidth="1"/>
    <col min="4" max="4" width="9.54296875" style="58" customWidth="1"/>
    <col min="5" max="5" width="8.7265625" style="58" customWidth="1"/>
    <col min="6" max="6" width="8.81640625" style="58" customWidth="1"/>
    <col min="7" max="7" width="9.1796875" style="58"/>
    <col min="8" max="8" width="15.26953125" style="63" bestFit="1" customWidth="1"/>
    <col min="9" max="9" width="12.81640625" style="58" bestFit="1" customWidth="1"/>
    <col min="10" max="16384" width="9.1796875" style="58"/>
  </cols>
  <sheetData>
    <row r="2" spans="1:63" s="56" customFormat="1" ht="15.75" customHeight="1">
      <c r="A2" s="507" t="s">
        <v>109</v>
      </c>
      <c r="B2" s="507"/>
      <c r="C2" s="507"/>
      <c r="D2" s="507"/>
      <c r="E2" s="507"/>
      <c r="F2" s="507"/>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row>
    <row r="3" spans="1:63" s="56" customFormat="1" ht="15.75" customHeight="1">
      <c r="A3" s="504" t="s">
        <v>181</v>
      </c>
      <c r="B3" s="504"/>
      <c r="C3" s="504"/>
      <c r="D3" s="504"/>
      <c r="E3" s="504"/>
      <c r="F3" s="504"/>
      <c r="G3" s="55"/>
      <c r="H3" s="253"/>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row>
    <row r="4" spans="1:63">
      <c r="A4" s="59"/>
    </row>
    <row r="5" spans="1:63" ht="12" customHeight="1">
      <c r="A5" s="296"/>
      <c r="B5" s="278"/>
      <c r="C5" s="295"/>
      <c r="D5" s="277" t="s">
        <v>49</v>
      </c>
      <c r="E5" s="509" t="s">
        <v>11</v>
      </c>
      <c r="F5" s="510"/>
    </row>
    <row r="6" spans="1:63" ht="12" customHeight="1">
      <c r="A6" s="283" t="s">
        <v>9</v>
      </c>
      <c r="B6" s="509" t="s">
        <v>261</v>
      </c>
      <c r="C6" s="510"/>
      <c r="D6" s="277" t="s">
        <v>13</v>
      </c>
      <c r="E6" s="509" t="s">
        <v>13</v>
      </c>
      <c r="F6" s="510"/>
    </row>
    <row r="7" spans="1:63" ht="12" customHeight="1">
      <c r="A7" s="286" t="s">
        <v>178</v>
      </c>
      <c r="B7" s="505" t="s">
        <v>262</v>
      </c>
      <c r="C7" s="506"/>
      <c r="D7" s="282" t="s">
        <v>50</v>
      </c>
      <c r="E7" s="505" t="s">
        <v>17</v>
      </c>
      <c r="F7" s="506"/>
    </row>
    <row r="8" spans="1:63" ht="12" customHeight="1">
      <c r="A8" s="287"/>
      <c r="B8" s="278"/>
      <c r="C8" s="295"/>
      <c r="D8" s="282" t="s">
        <v>18</v>
      </c>
      <c r="E8" s="505" t="s">
        <v>18</v>
      </c>
      <c r="F8" s="506"/>
    </row>
    <row r="9" spans="1:63" ht="17.25" customHeight="1" thickBot="1">
      <c r="A9" s="60" t="str">
        <f>' F4'!A10</f>
        <v>Janar - Gusht / January - August</v>
      </c>
      <c r="B9" s="61">
        <v>2022</v>
      </c>
      <c r="C9" s="209">
        <v>2023</v>
      </c>
      <c r="D9" s="61" t="s">
        <v>470</v>
      </c>
      <c r="E9" s="61">
        <v>2022</v>
      </c>
      <c r="F9" s="209">
        <v>2023</v>
      </c>
    </row>
    <row r="10" spans="1:63" ht="14.5" thickBot="1">
      <c r="A10" s="501" t="s">
        <v>329</v>
      </c>
      <c r="B10" s="501"/>
      <c r="C10" s="501"/>
      <c r="D10" s="501"/>
      <c r="E10" s="501"/>
      <c r="F10" s="501"/>
    </row>
    <row r="11" spans="1:63" ht="13">
      <c r="A11" s="126" t="s">
        <v>22</v>
      </c>
      <c r="B11" s="117">
        <v>17884967.59</v>
      </c>
      <c r="C11" s="117">
        <v>20961676.589999981</v>
      </c>
      <c r="D11" s="262">
        <f>(C11/B11-1)*100</f>
        <v>17.202765308449642</v>
      </c>
      <c r="E11" s="158">
        <f>B11/B25*100</f>
        <v>21.521648042508907</v>
      </c>
      <c r="F11" s="132">
        <f>C11/C25*100</f>
        <v>22.285351151823722</v>
      </c>
      <c r="G11" s="69"/>
    </row>
    <row r="12" spans="1:63" ht="13">
      <c r="A12" s="68" t="s">
        <v>23</v>
      </c>
      <c r="B12" s="107"/>
      <c r="C12" s="107"/>
      <c r="D12" s="121"/>
      <c r="E12" s="129"/>
      <c r="F12" s="129"/>
      <c r="G12" s="69"/>
    </row>
    <row r="13" spans="1:63" ht="13">
      <c r="A13" s="127" t="s">
        <v>24</v>
      </c>
      <c r="B13" s="130">
        <v>50169064.038739525</v>
      </c>
      <c r="C13" s="130">
        <v>54698945.763145275</v>
      </c>
      <c r="D13" s="131">
        <f>(C17/B13-1)*100</f>
        <v>-98.998116848239633</v>
      </c>
      <c r="E13" s="132">
        <f>B13/B$25*100</f>
        <v>60.37030447108809</v>
      </c>
      <c r="F13" s="132">
        <f>C13/C$25*100</f>
        <v>58.153039845476115</v>
      </c>
      <c r="G13" s="69"/>
    </row>
    <row r="14" spans="1:63" ht="13">
      <c r="A14" s="128" t="s">
        <v>25</v>
      </c>
      <c r="B14" s="133"/>
      <c r="C14" s="133"/>
      <c r="D14" s="134"/>
      <c r="E14" s="135"/>
      <c r="F14" s="135"/>
      <c r="G14" s="69"/>
    </row>
    <row r="15" spans="1:63" ht="13">
      <c r="A15" s="127" t="s">
        <v>257</v>
      </c>
      <c r="B15" s="130">
        <v>5822922.1810693732</v>
      </c>
      <c r="C15" s="130">
        <v>7118776.9300000006</v>
      </c>
      <c r="D15" s="131">
        <f>(C20/B15-1)*100</f>
        <v>-100</v>
      </c>
      <c r="E15" s="132">
        <f>B15/B$25*100</f>
        <v>7.0069392706063809</v>
      </c>
      <c r="F15" s="132">
        <f>C15/C$25*100</f>
        <v>7.5683089077061174</v>
      </c>
      <c r="G15" s="69"/>
    </row>
    <row r="16" spans="1:63" ht="13">
      <c r="A16" s="128" t="s">
        <v>26</v>
      </c>
      <c r="B16" s="133"/>
      <c r="C16" s="133"/>
      <c r="D16" s="134"/>
      <c r="E16" s="135"/>
      <c r="F16" s="135"/>
      <c r="G16" s="69"/>
    </row>
    <row r="17" spans="1:7" ht="13">
      <c r="A17" s="127" t="s">
        <v>172</v>
      </c>
      <c r="B17" s="130">
        <v>316118.7</v>
      </c>
      <c r="C17" s="130">
        <v>502635.4</v>
      </c>
      <c r="D17" s="131">
        <f>(C17/B17-1)*100</f>
        <v>59.002109017910051</v>
      </c>
      <c r="E17" s="132">
        <f>B17/B$25*100</f>
        <v>0.38039741290106865</v>
      </c>
      <c r="F17" s="132">
        <f>C17/C$25*100</f>
        <v>0.53437549912782933</v>
      </c>
      <c r="G17" s="69"/>
    </row>
    <row r="18" spans="1:7" ht="13">
      <c r="A18" s="128" t="s">
        <v>173</v>
      </c>
      <c r="B18" s="107"/>
      <c r="C18" s="107"/>
      <c r="D18" s="121"/>
      <c r="E18" s="129"/>
      <c r="F18" s="129"/>
      <c r="G18" s="69"/>
    </row>
    <row r="19" spans="1:7" ht="13">
      <c r="A19" s="127" t="s">
        <v>27</v>
      </c>
      <c r="B19" s="130">
        <v>3542700.1999999988</v>
      </c>
      <c r="C19" s="130">
        <v>4360363.3516949145</v>
      </c>
      <c r="D19" s="131">
        <f t="shared" ref="D19:D23" si="0">(C19/B19-1)*100</f>
        <v>23.080224279065888</v>
      </c>
      <c r="E19" s="132">
        <f>B19/B$25*100</f>
        <v>4.2630631809003967</v>
      </c>
      <c r="F19" s="132">
        <f>C19/C$25*100</f>
        <v>4.6357087909858024</v>
      </c>
      <c r="G19" s="69"/>
    </row>
    <row r="20" spans="1:7" ht="13">
      <c r="A20" s="128" t="s">
        <v>28</v>
      </c>
      <c r="B20" s="133"/>
      <c r="C20" s="133"/>
      <c r="D20" s="134"/>
      <c r="E20" s="135"/>
      <c r="F20" s="135"/>
    </row>
    <row r="21" spans="1:7" ht="13">
      <c r="A21" s="127" t="s">
        <v>29</v>
      </c>
      <c r="B21" s="130">
        <v>810551.83077708469</v>
      </c>
      <c r="C21" s="130">
        <v>873758.17</v>
      </c>
      <c r="D21" s="131">
        <f t="shared" si="0"/>
        <v>7.797939233857365</v>
      </c>
      <c r="E21" s="132">
        <f>B21/B$25*100</f>
        <v>0.9753672258231727</v>
      </c>
      <c r="F21" s="132">
        <f>C21/C$25*100</f>
        <v>0.92893369271398085</v>
      </c>
    </row>
    <row r="22" spans="1:7" ht="13">
      <c r="A22" s="128" t="s">
        <v>30</v>
      </c>
      <c r="B22" s="133"/>
      <c r="C22" s="133"/>
      <c r="D22" s="134"/>
      <c r="E22" s="135"/>
      <c r="F22" s="135"/>
    </row>
    <row r="23" spans="1:7" ht="13">
      <c r="A23" s="127" t="s">
        <v>31</v>
      </c>
      <c r="B23" s="130">
        <v>4555896.7887199996</v>
      </c>
      <c r="C23" s="130">
        <v>5544181.6699999999</v>
      </c>
      <c r="D23" s="131">
        <f t="shared" si="0"/>
        <v>21.692433501279208</v>
      </c>
      <c r="E23" s="132">
        <f>B23/B$25*100</f>
        <v>5.4822803961719906</v>
      </c>
      <c r="F23" s="132">
        <f>C23/C$25*100</f>
        <v>5.8942821121664188</v>
      </c>
    </row>
    <row r="24" spans="1:7" ht="13.5" thickBot="1">
      <c r="A24" s="68" t="s">
        <v>32</v>
      </c>
      <c r="B24" s="107"/>
      <c r="C24" s="107"/>
      <c r="D24" s="121"/>
      <c r="E24" s="121"/>
      <c r="F24" s="132"/>
    </row>
    <row r="25" spans="1:7" ht="14.5" thickBot="1">
      <c r="A25" s="340" t="s">
        <v>8</v>
      </c>
      <c r="B25" s="341">
        <f>SUM(B11:B24)</f>
        <v>83102221.329305977</v>
      </c>
      <c r="C25" s="341">
        <f>SUM(C11:C24)</f>
        <v>94060337.874840185</v>
      </c>
      <c r="D25" s="342">
        <f>(C25/B25-1)*100</f>
        <v>13.186310029079618</v>
      </c>
      <c r="E25" s="329">
        <f>SUM(E11,E13,E15,E17,E19,E21,E23)</f>
        <v>100.00000000000003</v>
      </c>
      <c r="F25" s="329">
        <f>SUM(F11,F13,F15,F17,F19,F21,F23)</f>
        <v>99.999999999999986</v>
      </c>
    </row>
    <row r="26" spans="1:7">
      <c r="A26" s="68"/>
      <c r="B26" s="159"/>
      <c r="C26" s="159"/>
      <c r="D26" s="68"/>
      <c r="E26" s="68"/>
      <c r="F26" s="68"/>
    </row>
    <row r="27" spans="1:7">
      <c r="C27" s="41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I27"/>
  <sheetViews>
    <sheetView zoomScale="90" zoomScaleNormal="90" workbookViewId="0">
      <selection activeCell="C27" sqref="C27"/>
    </sheetView>
  </sheetViews>
  <sheetFormatPr defaultColWidth="9.1796875" defaultRowHeight="12.5"/>
  <cols>
    <col min="1" max="1" width="37" style="104" customWidth="1"/>
    <col min="2" max="3" width="12.453125" style="104" bestFit="1" customWidth="1"/>
    <col min="4" max="4" width="9.54296875" style="104" customWidth="1"/>
    <col min="5" max="5" width="8.1796875" style="104" customWidth="1"/>
    <col min="6" max="6" width="8.26953125" style="104" customWidth="1"/>
    <col min="7" max="7" width="14.453125" style="104" bestFit="1" customWidth="1"/>
    <col min="8" max="8" width="14" style="242" bestFit="1" customWidth="1"/>
    <col min="9" max="9" width="10.54296875" style="104" customWidth="1"/>
    <col min="10" max="16384" width="9.1796875" style="104"/>
  </cols>
  <sheetData>
    <row r="2" spans="1:7" ht="15.75" customHeight="1">
      <c r="A2" s="507" t="s">
        <v>58</v>
      </c>
      <c r="B2" s="507"/>
      <c r="C2" s="507"/>
      <c r="D2" s="507"/>
      <c r="E2" s="507"/>
      <c r="F2" s="507"/>
      <c r="G2" s="85"/>
    </row>
    <row r="3" spans="1:7" ht="15.5">
      <c r="A3" s="504" t="s">
        <v>133</v>
      </c>
      <c r="B3" s="504"/>
      <c r="C3" s="504"/>
      <c r="D3" s="504"/>
      <c r="E3" s="504"/>
      <c r="F3" s="504"/>
      <c r="G3" s="86"/>
    </row>
    <row r="5" spans="1:7">
      <c r="A5" s="296"/>
      <c r="B5" s="343"/>
      <c r="C5" s="295"/>
      <c r="D5" s="277" t="s">
        <v>49</v>
      </c>
      <c r="E5" s="509" t="s">
        <v>11</v>
      </c>
      <c r="F5" s="510"/>
    </row>
    <row r="6" spans="1:7" ht="14">
      <c r="A6" s="283" t="s">
        <v>9</v>
      </c>
      <c r="B6" s="509" t="s">
        <v>261</v>
      </c>
      <c r="C6" s="510"/>
      <c r="D6" s="277" t="s">
        <v>13</v>
      </c>
      <c r="E6" s="509" t="s">
        <v>13</v>
      </c>
      <c r="F6" s="510"/>
    </row>
    <row r="7" spans="1:7" ht="14">
      <c r="A7" s="286" t="s">
        <v>178</v>
      </c>
      <c r="B7" s="505" t="s">
        <v>262</v>
      </c>
      <c r="C7" s="506"/>
      <c r="D7" s="282" t="s">
        <v>50</v>
      </c>
      <c r="E7" s="505" t="s">
        <v>17</v>
      </c>
      <c r="F7" s="506"/>
    </row>
    <row r="8" spans="1:7">
      <c r="A8" s="287"/>
      <c r="B8" s="278"/>
      <c r="C8" s="295"/>
      <c r="D8" s="282" t="s">
        <v>18</v>
      </c>
      <c r="E8" s="505" t="s">
        <v>18</v>
      </c>
      <c r="F8" s="506"/>
    </row>
    <row r="9" spans="1:7" ht="15.75" customHeight="1" thickBot="1">
      <c r="A9" s="60" t="str">
        <f>' F4'!A10</f>
        <v>Janar - Gusht / January - August</v>
      </c>
      <c r="B9" s="61">
        <v>2022</v>
      </c>
      <c r="C9" s="209">
        <v>2023</v>
      </c>
      <c r="D9" s="61" t="s">
        <v>470</v>
      </c>
      <c r="E9" s="61">
        <v>2022</v>
      </c>
      <c r="F9" s="209">
        <v>2023</v>
      </c>
    </row>
    <row r="10" spans="1:7" ht="14.5" thickBot="1">
      <c r="A10" s="501" t="s">
        <v>331</v>
      </c>
      <c r="B10" s="501"/>
      <c r="C10" s="501"/>
      <c r="D10" s="501"/>
      <c r="E10" s="501"/>
      <c r="F10" s="501"/>
    </row>
    <row r="11" spans="1:7" ht="12" customHeight="1">
      <c r="A11" s="126" t="s">
        <v>22</v>
      </c>
      <c r="B11" s="117">
        <v>8376183.0700000003</v>
      </c>
      <c r="C11" s="117">
        <v>10402833.479999999</v>
      </c>
      <c r="D11" s="262">
        <f>(C11/B11-1)*100</f>
        <v>24.195392973902585</v>
      </c>
      <c r="E11" s="158">
        <f>B11/B25*100</f>
        <v>20.524656632673356</v>
      </c>
      <c r="F11" s="132">
        <f>C11/C25*100</f>
        <v>21.979668849750031</v>
      </c>
      <c r="G11" s="136"/>
    </row>
    <row r="12" spans="1:7" ht="12" customHeight="1">
      <c r="A12" s="68" t="s">
        <v>23</v>
      </c>
      <c r="D12" s="121"/>
      <c r="E12" s="129"/>
      <c r="F12" s="129"/>
      <c r="G12" s="136"/>
    </row>
    <row r="13" spans="1:7" ht="12" customHeight="1">
      <c r="A13" s="127" t="s">
        <v>24</v>
      </c>
      <c r="B13" s="130">
        <v>25672290.43</v>
      </c>
      <c r="C13" s="130">
        <f>22621956.78004+' F9'!D23</f>
        <v>26753629.430039998</v>
      </c>
      <c r="D13" s="131">
        <f>(C15/B13-1)*100</f>
        <v>-85.104348361799055</v>
      </c>
      <c r="E13" s="132">
        <f>B13/B$25*100</f>
        <v>62.906331159022308</v>
      </c>
      <c r="F13" s="132">
        <f>C13/C$25*100</f>
        <v>56.526514293604357</v>
      </c>
      <c r="G13" s="136"/>
    </row>
    <row r="14" spans="1:7" ht="12" customHeight="1">
      <c r="A14" s="128" t="s">
        <v>25</v>
      </c>
      <c r="B14" s="133"/>
      <c r="C14" s="133"/>
      <c r="D14" s="134"/>
      <c r="E14" s="135"/>
      <c r="F14" s="135"/>
      <c r="G14" s="136"/>
    </row>
    <row r="15" spans="1:7" ht="12" customHeight="1">
      <c r="A15" s="127" t="s">
        <v>257</v>
      </c>
      <c r="B15" s="130">
        <v>3262196.3650000002</v>
      </c>
      <c r="C15" s="130">
        <v>3824054.95</v>
      </c>
      <c r="D15" s="131">
        <f>(C19/B15-1)*100</f>
        <v>79.91358867816038</v>
      </c>
      <c r="E15" s="132">
        <f>B15/B$25*100</f>
        <v>7.9935526361388565</v>
      </c>
      <c r="F15" s="132">
        <f>C15/C$25*100</f>
        <v>8.0796699885507959</v>
      </c>
      <c r="G15" s="136"/>
    </row>
    <row r="16" spans="1:7" ht="12" customHeight="1">
      <c r="A16" s="128" t="s">
        <v>26</v>
      </c>
      <c r="B16" s="133"/>
      <c r="C16" s="133"/>
      <c r="D16" s="134"/>
      <c r="E16" s="135"/>
      <c r="F16" s="135"/>
      <c r="G16" s="408"/>
    </row>
    <row r="17" spans="1:9" ht="12" customHeight="1">
      <c r="A17" s="127" t="s">
        <v>172</v>
      </c>
      <c r="B17" s="130">
        <v>20156.64</v>
      </c>
      <c r="C17" s="130">
        <v>18000</v>
      </c>
      <c r="D17" s="131">
        <f>(C17/B17-1)*100</f>
        <v>-10.699402281332604</v>
      </c>
      <c r="E17" s="132">
        <f>B17/B$25*100</f>
        <v>4.9391006788060694E-2</v>
      </c>
      <c r="F17" s="132">
        <f>C17/C$25*100</f>
        <v>3.8031372900097657E-2</v>
      </c>
      <c r="G17" s="408"/>
    </row>
    <row r="18" spans="1:9" ht="13.5" customHeight="1">
      <c r="A18" s="128" t="s">
        <v>173</v>
      </c>
      <c r="B18" s="168"/>
      <c r="C18" s="168"/>
      <c r="D18" s="134"/>
      <c r="E18" s="135"/>
      <c r="F18" s="135"/>
      <c r="G18" s="409"/>
      <c r="I18" s="410"/>
    </row>
    <row r="19" spans="1:9" ht="12.75" customHeight="1">
      <c r="A19" s="127" t="s">
        <v>27</v>
      </c>
      <c r="B19" s="137">
        <v>1889034.31</v>
      </c>
      <c r="C19" s="137">
        <v>5869134.5499999998</v>
      </c>
      <c r="D19" s="131">
        <f>(C19/B19-1)*100</f>
        <v>210.6949682666166</v>
      </c>
      <c r="E19" s="132">
        <f>B19/B$25*100</f>
        <v>4.6288124622005231</v>
      </c>
      <c r="F19" s="132">
        <f>C19/C$25*100</f>
        <v>12.40062470399427</v>
      </c>
      <c r="G19" s="408"/>
    </row>
    <row r="20" spans="1:9" ht="15" customHeight="1">
      <c r="A20" s="128" t="s">
        <v>28</v>
      </c>
      <c r="B20" s="168"/>
      <c r="C20" s="168"/>
      <c r="D20" s="134"/>
      <c r="E20" s="135"/>
      <c r="F20" s="135"/>
      <c r="G20" s="136"/>
    </row>
    <row r="21" spans="1:9" ht="13">
      <c r="A21" s="127" t="s">
        <v>29</v>
      </c>
      <c r="B21" s="137">
        <v>8232.66</v>
      </c>
      <c r="C21" s="137">
        <v>4644</v>
      </c>
      <c r="D21" s="131">
        <f>(C21/B21-1)*100</f>
        <v>-43.590528456173338</v>
      </c>
      <c r="E21" s="132">
        <f>B21/B$25*100</f>
        <v>2.0172973568203616E-2</v>
      </c>
      <c r="F21" s="132">
        <f>C21/C$25*100</f>
        <v>9.8120942082251961E-3</v>
      </c>
      <c r="G21" s="136"/>
    </row>
    <row r="22" spans="1:9" ht="13">
      <c r="A22" s="128" t="s">
        <v>30</v>
      </c>
      <c r="B22" s="133"/>
      <c r="C22" s="133"/>
      <c r="D22" s="134"/>
      <c r="E22" s="135"/>
      <c r="F22" s="135"/>
      <c r="G22" s="136"/>
    </row>
    <row r="23" spans="1:9" ht="13">
      <c r="A23" s="127" t="s">
        <v>31</v>
      </c>
      <c r="B23" s="137">
        <v>1582250.98</v>
      </c>
      <c r="C23" s="137">
        <v>457049.41000999999</v>
      </c>
      <c r="D23" s="131">
        <f>(C23/B23-1)*100</f>
        <v>-71.113975229770432</v>
      </c>
      <c r="E23" s="132">
        <f>B23/B$25*100</f>
        <v>3.8770831296086889</v>
      </c>
      <c r="F23" s="132">
        <f>C23/C$25*100</f>
        <v>0.96567869699221864</v>
      </c>
      <c r="G23" s="136"/>
    </row>
    <row r="24" spans="1:9" ht="13.5" thickBot="1">
      <c r="A24" s="68" t="s">
        <v>32</v>
      </c>
      <c r="B24" s="168"/>
      <c r="C24" s="168"/>
      <c r="D24" s="121"/>
      <c r="E24" s="121"/>
      <c r="F24" s="129"/>
      <c r="G24" s="136"/>
    </row>
    <row r="25" spans="1:9" ht="14.5" thickBot="1">
      <c r="A25" s="340" t="s">
        <v>8</v>
      </c>
      <c r="B25" s="341">
        <f>SUM(B11:B24)</f>
        <v>40810344.454999998</v>
      </c>
      <c r="C25" s="341">
        <f>SUM(C11:C24)</f>
        <v>47329345.820050001</v>
      </c>
      <c r="D25" s="342">
        <f>(C25/B25-1)*100</f>
        <v>15.973894491967</v>
      </c>
      <c r="E25" s="329">
        <f>SUM(E11,E13,E15,E17,E19,E21,E23)</f>
        <v>100</v>
      </c>
      <c r="F25" s="329">
        <f>SUM(F11,F13,F15,F17,F19,F21,F23)</f>
        <v>99.999999999999986</v>
      </c>
      <c r="G25" s="136"/>
      <c r="H25" s="468"/>
    </row>
    <row r="27" spans="1:9">
      <c r="C27" s="435"/>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13" zoomScale="95" zoomScaleNormal="95" workbookViewId="0">
      <selection activeCell="H20" sqref="H20"/>
    </sheetView>
  </sheetViews>
  <sheetFormatPr defaultColWidth="9.1796875" defaultRowHeight="11.5"/>
  <cols>
    <col min="1" max="1" width="42.1796875" style="58" customWidth="1"/>
    <col min="2" max="2" width="11.54296875" style="58" customWidth="1"/>
    <col min="3" max="3" width="11.1796875" style="58" customWidth="1"/>
    <col min="4" max="5" width="9.7265625" style="58" customWidth="1"/>
    <col min="6" max="6" width="8.54296875" style="58" customWidth="1"/>
    <col min="7" max="7" width="9.1796875" style="58"/>
    <col min="8" max="8" width="12" style="58" customWidth="1"/>
    <col min="9" max="9" width="11.54296875" style="220" customWidth="1"/>
    <col min="10" max="16384" width="9.1796875" style="58"/>
  </cols>
  <sheetData>
    <row r="2" spans="1:30" s="56" customFormat="1" ht="15.75" customHeight="1">
      <c r="A2" s="507" t="s">
        <v>99</v>
      </c>
      <c r="B2" s="507"/>
      <c r="C2" s="507"/>
      <c r="D2" s="507"/>
      <c r="E2" s="507"/>
      <c r="F2" s="507"/>
      <c r="G2" s="55"/>
      <c r="H2" s="55"/>
      <c r="I2" s="460"/>
      <c r="J2" s="55"/>
      <c r="K2" s="55"/>
      <c r="L2" s="55"/>
      <c r="M2" s="55"/>
      <c r="N2" s="55"/>
      <c r="O2" s="55"/>
      <c r="P2" s="55"/>
      <c r="Q2" s="55"/>
      <c r="R2" s="55"/>
      <c r="S2" s="55"/>
      <c r="T2" s="55"/>
      <c r="U2" s="55"/>
      <c r="V2" s="55"/>
      <c r="W2" s="55"/>
      <c r="X2" s="55"/>
      <c r="Y2" s="55"/>
      <c r="Z2" s="55"/>
      <c r="AA2" s="55"/>
      <c r="AB2" s="55"/>
      <c r="AC2" s="55"/>
      <c r="AD2" s="55"/>
    </row>
    <row r="3" spans="1:30" s="56" customFormat="1" ht="15.75" customHeight="1">
      <c r="A3" s="504" t="s">
        <v>164</v>
      </c>
      <c r="B3" s="504"/>
      <c r="C3" s="504"/>
      <c r="D3" s="504"/>
      <c r="E3" s="504"/>
      <c r="F3" s="504"/>
      <c r="G3" s="55"/>
      <c r="H3" s="55"/>
      <c r="I3" s="460"/>
      <c r="J3" s="55"/>
      <c r="K3" s="55"/>
      <c r="L3" s="55"/>
      <c r="M3" s="55"/>
      <c r="N3" s="55"/>
      <c r="O3" s="55"/>
      <c r="P3" s="55"/>
      <c r="Q3" s="55"/>
      <c r="R3" s="55"/>
      <c r="S3" s="55"/>
      <c r="T3" s="55"/>
      <c r="U3" s="55"/>
      <c r="V3" s="55"/>
      <c r="W3" s="55"/>
      <c r="X3" s="55"/>
      <c r="Y3" s="55"/>
      <c r="Z3" s="55"/>
      <c r="AA3" s="55"/>
      <c r="AB3" s="55"/>
      <c r="AC3" s="55"/>
      <c r="AD3" s="55"/>
    </row>
    <row r="4" spans="1:30">
      <c r="A4" s="59"/>
    </row>
    <row r="5" spans="1:30" ht="12" customHeight="1">
      <c r="A5" s="296"/>
      <c r="B5" s="284"/>
      <c r="C5" s="315"/>
      <c r="D5" s="296" t="s">
        <v>49</v>
      </c>
      <c r="E5" s="509" t="s">
        <v>11</v>
      </c>
      <c r="F5" s="510"/>
    </row>
    <row r="6" spans="1:30" ht="12.75" customHeight="1">
      <c r="A6" s="283" t="s">
        <v>9</v>
      </c>
      <c r="B6" s="513" t="s">
        <v>44</v>
      </c>
      <c r="C6" s="514"/>
      <c r="D6" s="296" t="s">
        <v>13</v>
      </c>
      <c r="E6" s="509" t="s">
        <v>13</v>
      </c>
      <c r="F6" s="510"/>
    </row>
    <row r="7" spans="1:30" ht="13.5" customHeight="1">
      <c r="A7" s="286" t="s">
        <v>178</v>
      </c>
      <c r="B7" s="515" t="s">
        <v>45</v>
      </c>
      <c r="C7" s="516"/>
      <c r="D7" s="287" t="s">
        <v>50</v>
      </c>
      <c r="E7" s="505" t="s">
        <v>17</v>
      </c>
      <c r="F7" s="506"/>
    </row>
    <row r="8" spans="1:30" ht="12" customHeight="1">
      <c r="A8" s="287"/>
      <c r="B8" s="284"/>
      <c r="C8" s="315"/>
      <c r="D8" s="287" t="s">
        <v>18</v>
      </c>
      <c r="E8" s="505" t="s">
        <v>18</v>
      </c>
      <c r="F8" s="506"/>
      <c r="H8" s="414"/>
    </row>
    <row r="9" spans="1:30" ht="16.5" customHeight="1" thickBot="1">
      <c r="A9" s="60" t="str">
        <f>' F4'!A10</f>
        <v>Janar - Gusht / January - August</v>
      </c>
      <c r="B9" s="61">
        <v>2022</v>
      </c>
      <c r="C9" s="209">
        <v>2023</v>
      </c>
      <c r="D9" s="61" t="s">
        <v>470</v>
      </c>
      <c r="E9" s="61">
        <v>2022</v>
      </c>
      <c r="F9" s="209">
        <v>2023</v>
      </c>
    </row>
    <row r="10" spans="1:30" ht="14.5" thickBot="1">
      <c r="A10" s="501" t="s">
        <v>337</v>
      </c>
      <c r="B10" s="501" t="s">
        <v>21</v>
      </c>
      <c r="C10" s="501"/>
      <c r="D10" s="501"/>
      <c r="E10" s="501"/>
      <c r="F10" s="501"/>
    </row>
    <row r="11" spans="1:30" ht="13">
      <c r="A11" s="126" t="s">
        <v>22</v>
      </c>
      <c r="B11" s="117">
        <v>175122</v>
      </c>
      <c r="C11" s="130">
        <v>248930</v>
      </c>
      <c r="D11" s="262">
        <f>(C11/B11-1)*100</f>
        <v>42.146617786457455</v>
      </c>
      <c r="E11" s="158">
        <f>B11/B25*100</f>
        <v>19.807133744129864</v>
      </c>
      <c r="F11" s="132">
        <f>C11/C25*100</f>
        <v>24.274225712366075</v>
      </c>
      <c r="I11" s="461"/>
    </row>
    <row r="12" spans="1:30" ht="13">
      <c r="A12" s="68" t="s">
        <v>23</v>
      </c>
      <c r="B12" s="107"/>
      <c r="C12" s="107"/>
      <c r="D12" s="121"/>
      <c r="E12" s="129"/>
      <c r="F12" s="129"/>
      <c r="I12" s="461"/>
    </row>
    <row r="13" spans="1:30" ht="13">
      <c r="A13" s="127" t="s">
        <v>24</v>
      </c>
      <c r="B13" s="130">
        <v>675998</v>
      </c>
      <c r="C13" s="130">
        <f>375913+'F10'!D23</f>
        <v>738050</v>
      </c>
      <c r="D13" s="131">
        <f>(C13/B13-1)*100</f>
        <v>9.1793170985712926</v>
      </c>
      <c r="E13" s="132">
        <f>B13/B$25*100</f>
        <v>76.458599129545675</v>
      </c>
      <c r="F13" s="132">
        <f>C13/C$25*100</f>
        <v>71.97040247062138</v>
      </c>
      <c r="I13" s="461"/>
      <c r="K13" s="414"/>
    </row>
    <row r="14" spans="1:30" ht="13">
      <c r="A14" s="128" t="s">
        <v>25</v>
      </c>
      <c r="D14" s="134"/>
      <c r="E14" s="135"/>
      <c r="F14" s="135"/>
      <c r="I14" s="461"/>
    </row>
    <row r="15" spans="1:30" ht="13">
      <c r="A15" s="127" t="s">
        <v>257</v>
      </c>
      <c r="B15" s="130">
        <v>11162</v>
      </c>
      <c r="C15" s="130">
        <v>13133</v>
      </c>
      <c r="D15" s="131">
        <f>(C15/B15-1)*100</f>
        <v>17.658125783909682</v>
      </c>
      <c r="E15" s="132">
        <f>B15/B$25*100</f>
        <v>1.2624754562646472</v>
      </c>
      <c r="F15" s="132">
        <f>C15/C$25*100</f>
        <v>1.2806548277849341</v>
      </c>
      <c r="I15" s="461"/>
    </row>
    <row r="16" spans="1:30" ht="13">
      <c r="A16" s="128" t="s">
        <v>26</v>
      </c>
      <c r="B16" s="133"/>
      <c r="C16" s="133"/>
      <c r="D16" s="134"/>
      <c r="E16" s="135"/>
      <c r="F16" s="135"/>
      <c r="I16" s="461"/>
    </row>
    <row r="17" spans="1:10" ht="13">
      <c r="A17" s="127" t="s">
        <v>172</v>
      </c>
      <c r="B17" s="130">
        <v>78</v>
      </c>
      <c r="C17" s="130">
        <v>127</v>
      </c>
      <c r="D17" s="131">
        <f>(C23/B23-1)*100</f>
        <v>21.456088801828276</v>
      </c>
      <c r="E17" s="132">
        <f>B17/B$25*100</f>
        <v>8.8221721545101665E-3</v>
      </c>
      <c r="F17" s="132">
        <f>C17/C$25*100</f>
        <v>1.238431151516688E-2</v>
      </c>
      <c r="I17" s="461"/>
    </row>
    <row r="18" spans="1:10" ht="12" customHeight="1">
      <c r="A18" s="128" t="s">
        <v>173</v>
      </c>
      <c r="B18" s="133"/>
      <c r="C18" s="133"/>
      <c r="D18" s="134"/>
      <c r="E18" s="135"/>
      <c r="F18" s="135"/>
      <c r="I18" s="461"/>
    </row>
    <row r="19" spans="1:10" ht="13">
      <c r="A19" s="127" t="s">
        <v>27</v>
      </c>
      <c r="B19" s="130">
        <v>5474</v>
      </c>
      <c r="C19" s="130">
        <v>5586</v>
      </c>
      <c r="D19" s="131">
        <f t="shared" ref="D19:D23" si="0">(C19/B19-1)*100</f>
        <v>2.0460358056265893</v>
      </c>
      <c r="E19" s="132">
        <f t="shared" ref="E19:E23" si="1">B19/B$25*100</f>
        <v>0.61913551761267493</v>
      </c>
      <c r="F19" s="132">
        <f>C19/C$25*100</f>
        <v>0.54471467813954488</v>
      </c>
      <c r="I19" s="461"/>
    </row>
    <row r="20" spans="1:10" ht="12" customHeight="1">
      <c r="A20" s="128" t="s">
        <v>28</v>
      </c>
      <c r="B20" s="133"/>
      <c r="C20" s="133"/>
      <c r="D20" s="134"/>
      <c r="E20" s="135"/>
      <c r="F20" s="135"/>
      <c r="I20" s="461"/>
    </row>
    <row r="21" spans="1:10" ht="13">
      <c r="A21" s="127" t="s">
        <v>29</v>
      </c>
      <c r="B21" s="130">
        <v>987</v>
      </c>
      <c r="C21" s="130">
        <v>1064</v>
      </c>
      <c r="D21" s="131">
        <f t="shared" si="0"/>
        <v>7.8014184397163122</v>
      </c>
      <c r="E21" s="132">
        <f t="shared" si="1"/>
        <v>0.11163440918591709</v>
      </c>
      <c r="F21" s="132">
        <f>C21/C$25*100</f>
        <v>0.10375517678848474</v>
      </c>
      <c r="I21" s="461"/>
    </row>
    <row r="22" spans="1:10" ht="13">
      <c r="A22" s="128" t="s">
        <v>30</v>
      </c>
      <c r="B22" s="133"/>
      <c r="C22" s="133"/>
      <c r="D22" s="134"/>
      <c r="E22" s="135"/>
      <c r="F22" s="135"/>
      <c r="I22" s="461"/>
    </row>
    <row r="23" spans="1:10" ht="13">
      <c r="A23" s="127" t="s">
        <v>31</v>
      </c>
      <c r="B23" s="130">
        <v>15315</v>
      </c>
      <c r="C23" s="130">
        <v>18601</v>
      </c>
      <c r="D23" s="131">
        <f t="shared" si="0"/>
        <v>21.456088801828276</v>
      </c>
      <c r="E23" s="132">
        <f t="shared" si="1"/>
        <v>1.7321995711067077</v>
      </c>
      <c r="F23" s="132">
        <f>C23/C$25*100</f>
        <v>1.8138628227844029</v>
      </c>
      <c r="I23" s="461"/>
    </row>
    <row r="24" spans="1:10" ht="13.5" thickBot="1">
      <c r="A24" s="68" t="s">
        <v>32</v>
      </c>
      <c r="B24" s="107"/>
      <c r="C24" s="107"/>
      <c r="D24" s="121"/>
      <c r="E24" s="121"/>
      <c r="F24" s="129"/>
      <c r="I24" s="461"/>
    </row>
    <row r="25" spans="1:10" ht="14.5" thickBot="1">
      <c r="A25" s="344" t="s">
        <v>8</v>
      </c>
      <c r="B25" s="345">
        <f>SUM(B11:B24)</f>
        <v>884136</v>
      </c>
      <c r="C25" s="345">
        <f>SUM(C11:C24)</f>
        <v>1025491</v>
      </c>
      <c r="D25" s="342">
        <f>(C25/B25-1)*100</f>
        <v>15.987924934625442</v>
      </c>
      <c r="E25" s="329">
        <f>SUM(E11,E13,E15,E17,E19,E21,E23)</f>
        <v>100</v>
      </c>
      <c r="F25" s="329">
        <f>SUM(F11,F13,F15,F17,F19,F21,F23)</f>
        <v>99.999999999999972</v>
      </c>
      <c r="H25" s="180"/>
      <c r="I25" s="461"/>
    </row>
    <row r="26" spans="1:10" ht="12" thickBot="1">
      <c r="A26" s="68"/>
      <c r="B26" s="160"/>
      <c r="C26" s="160"/>
      <c r="D26" s="68"/>
      <c r="E26" s="68"/>
      <c r="F26" s="68"/>
    </row>
    <row r="27" spans="1:10" ht="14.5" thickBot="1">
      <c r="A27" s="501" t="s">
        <v>338</v>
      </c>
      <c r="B27" s="501"/>
      <c r="C27" s="501"/>
      <c r="D27" s="501"/>
      <c r="E27" s="501"/>
      <c r="F27" s="501"/>
    </row>
    <row r="28" spans="1:10" ht="13">
      <c r="A28" s="126" t="s">
        <v>22</v>
      </c>
      <c r="B28" s="117">
        <v>87704</v>
      </c>
      <c r="C28" s="130">
        <v>98041</v>
      </c>
      <c r="D28" s="262">
        <f>(C28/B28-1)*100</f>
        <v>11.786235519474598</v>
      </c>
      <c r="E28" s="158">
        <f>B28/B42*100</f>
        <v>80.224655379014479</v>
      </c>
      <c r="F28" s="158">
        <f>C28/C42*100</f>
        <v>80.95069027016315</v>
      </c>
      <c r="H28" s="486"/>
      <c r="I28" s="461"/>
      <c r="J28" s="414"/>
    </row>
    <row r="29" spans="1:10" ht="13">
      <c r="A29" s="68" t="s">
        <v>23</v>
      </c>
      <c r="B29" s="107"/>
      <c r="C29" s="107"/>
      <c r="D29" s="121"/>
      <c r="E29" s="121"/>
      <c r="F29" s="121"/>
      <c r="I29" s="461"/>
    </row>
    <row r="30" spans="1:10" ht="13">
      <c r="A30" s="127" t="s">
        <v>24</v>
      </c>
      <c r="B30" s="130">
        <v>17753</v>
      </c>
      <c r="C30" s="130">
        <f>16864+'F11'!D23</f>
        <v>18975</v>
      </c>
      <c r="D30" s="131">
        <f>(C30/B30-1)*100</f>
        <v>6.8833436602264486</v>
      </c>
      <c r="E30" s="132">
        <f>B30/B42*100</f>
        <v>16.239034786824362</v>
      </c>
      <c r="F30" s="132">
        <f>C30/C$42*100</f>
        <v>15.667316203183828</v>
      </c>
      <c r="G30" s="414"/>
      <c r="I30" s="461"/>
    </row>
    <row r="31" spans="1:10" ht="13">
      <c r="A31" s="128" t="s">
        <v>25</v>
      </c>
      <c r="B31" s="107"/>
      <c r="C31" s="107"/>
      <c r="D31" s="134"/>
      <c r="E31" s="134"/>
      <c r="F31" s="134"/>
      <c r="I31" s="461"/>
    </row>
    <row r="32" spans="1:10" ht="13">
      <c r="A32" s="127" t="s">
        <v>257</v>
      </c>
      <c r="B32" s="130">
        <v>3603</v>
      </c>
      <c r="C32" s="130">
        <v>3893</v>
      </c>
      <c r="D32" s="131">
        <f>(C32/B32-1)*100</f>
        <v>8.0488481820705005</v>
      </c>
      <c r="E32" s="132">
        <f>B32/B42*100</f>
        <v>3.2957383167311547</v>
      </c>
      <c r="F32" s="132">
        <f>C32/C$42*100</f>
        <v>3.2143800779443823</v>
      </c>
      <c r="I32" s="461"/>
    </row>
    <row r="33" spans="1:9" ht="13">
      <c r="A33" s="128" t="s">
        <v>26</v>
      </c>
      <c r="B33" s="107"/>
      <c r="C33" s="107"/>
      <c r="D33" s="134"/>
      <c r="E33" s="134"/>
      <c r="F33" s="134"/>
      <c r="I33" s="461"/>
    </row>
    <row r="34" spans="1:9" ht="13">
      <c r="A34" s="127" t="s">
        <v>172</v>
      </c>
      <c r="B34" s="130">
        <v>3</v>
      </c>
      <c r="C34" s="130">
        <v>1</v>
      </c>
      <c r="D34" s="131">
        <f>(C34/B34-1)*100</f>
        <v>-66.666666666666671</v>
      </c>
      <c r="E34" s="132">
        <f>B34/B$42*100</f>
        <v>2.7441617957794794E-3</v>
      </c>
      <c r="F34" s="132">
        <f>C34/C$42*100</f>
        <v>8.2568201334302135E-4</v>
      </c>
      <c r="I34" s="461"/>
    </row>
    <row r="35" spans="1:9" ht="13">
      <c r="A35" s="128" t="s">
        <v>173</v>
      </c>
      <c r="B35" s="107"/>
      <c r="C35" s="107"/>
      <c r="D35" s="134"/>
      <c r="E35" s="134"/>
      <c r="F35" s="134"/>
      <c r="I35" s="461"/>
    </row>
    <row r="36" spans="1:9" ht="13">
      <c r="A36" s="127" t="s">
        <v>27</v>
      </c>
      <c r="B36" s="130">
        <v>166</v>
      </c>
      <c r="C36" s="130">
        <v>155</v>
      </c>
      <c r="D36" s="131">
        <f>(C36/B36-1)*100</f>
        <v>-6.6265060240963898</v>
      </c>
      <c r="E36" s="132">
        <f>B36/B$42*100</f>
        <v>0.15184361936646451</v>
      </c>
      <c r="F36" s="132">
        <f>C36/C$42*100</f>
        <v>0.12798071206816833</v>
      </c>
      <c r="I36" s="461"/>
    </row>
    <row r="37" spans="1:9" ht="13">
      <c r="A37" s="128" t="s">
        <v>28</v>
      </c>
      <c r="B37" s="133"/>
      <c r="C37" s="133"/>
      <c r="D37" s="134"/>
      <c r="E37" s="134"/>
      <c r="F37" s="134"/>
      <c r="I37" s="461"/>
    </row>
    <row r="38" spans="1:9" ht="13">
      <c r="A38" s="127" t="s">
        <v>29</v>
      </c>
      <c r="B38" s="130">
        <v>6</v>
      </c>
      <c r="C38" s="130">
        <v>2</v>
      </c>
      <c r="D38" s="131">
        <f>(C38/B38-1)*100</f>
        <v>-66.666666666666671</v>
      </c>
      <c r="E38" s="132">
        <f>B38/B$42*100</f>
        <v>5.4883235915589587E-3</v>
      </c>
      <c r="F38" s="132">
        <f>C38/C$42*100</f>
        <v>1.6513640266860427E-3</v>
      </c>
      <c r="I38" s="461"/>
    </row>
    <row r="39" spans="1:9" ht="13">
      <c r="A39" s="128" t="s">
        <v>30</v>
      </c>
      <c r="B39" s="133"/>
      <c r="C39" s="133"/>
      <c r="D39" s="134"/>
      <c r="E39" s="134"/>
      <c r="F39" s="134"/>
      <c r="I39" s="461"/>
    </row>
    <row r="40" spans="1:9" ht="13">
      <c r="A40" s="127" t="s">
        <v>31</v>
      </c>
      <c r="B40" s="130">
        <v>88</v>
      </c>
      <c r="C40" s="130">
        <v>45</v>
      </c>
      <c r="D40" s="131">
        <f>(C40/B40-1)*100</f>
        <v>-48.863636363636367</v>
      </c>
      <c r="E40" s="132">
        <f>B40/B$42*100</f>
        <v>8.0495412676198058E-2</v>
      </c>
      <c r="F40" s="132">
        <f>C40/C$42*100</f>
        <v>3.7155690600435956E-2</v>
      </c>
      <c r="I40" s="461"/>
    </row>
    <row r="41" spans="1:9" ht="13.5" thickBot="1">
      <c r="A41" s="68" t="s">
        <v>32</v>
      </c>
      <c r="B41" s="107"/>
      <c r="C41" s="107"/>
      <c r="D41" s="121"/>
      <c r="E41" s="121"/>
      <c r="F41" s="230"/>
      <c r="I41" s="461"/>
    </row>
    <row r="42" spans="1:9" ht="14.5" thickBot="1">
      <c r="A42" s="344" t="s">
        <v>8</v>
      </c>
      <c r="B42" s="345">
        <f>SUM(B28:B41)</f>
        <v>109323</v>
      </c>
      <c r="C42" s="345">
        <f>SUM(C28:C41)</f>
        <v>121112</v>
      </c>
      <c r="D42" s="342">
        <f>(C42/B42-1)*100</f>
        <v>10.783641136814758</v>
      </c>
      <c r="E42" s="329">
        <f>SUM(E28,E30,E32,E34,E36,E38,E40)</f>
        <v>100</v>
      </c>
      <c r="F42" s="329">
        <f>SUM(F28,F30,F32,F34,F36,F38,F40)</f>
        <v>100</v>
      </c>
      <c r="H42" s="180"/>
      <c r="I42" s="150"/>
    </row>
    <row r="43" spans="1:9">
      <c r="A43" s="103"/>
      <c r="B43" s="103"/>
      <c r="C43" s="165"/>
      <c r="D43" s="103"/>
      <c r="E43" s="103"/>
      <c r="F43" s="103"/>
    </row>
    <row r="44" spans="1:9">
      <c r="A44" s="103"/>
      <c r="B44" s="138"/>
      <c r="C44" s="138"/>
      <c r="D44" s="103"/>
      <c r="E44" s="103"/>
      <c r="F44" s="103"/>
    </row>
    <row r="45" spans="1:9">
      <c r="C45" s="18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K15" sqref="K15"/>
    </sheetView>
  </sheetViews>
  <sheetFormatPr defaultColWidth="9.1796875" defaultRowHeight="11.5"/>
  <cols>
    <col min="1" max="1" width="23.1796875" style="58" customWidth="1"/>
    <col min="2" max="2" width="8.453125" style="421" bestFit="1" customWidth="1"/>
    <col min="3" max="3" width="12.453125" style="421" bestFit="1" customWidth="1"/>
    <col min="4" max="4" width="9.7265625" style="58" customWidth="1"/>
    <col min="5" max="5" width="12.453125" style="58" bestFit="1" customWidth="1"/>
    <col min="6" max="6" width="14" style="58" customWidth="1"/>
    <col min="7" max="7" width="8.54296875" style="58" customWidth="1"/>
    <col min="8" max="8" width="11.1796875" style="58" customWidth="1"/>
    <col min="9" max="16384" width="9.1796875" style="58"/>
  </cols>
  <sheetData>
    <row r="2" spans="1:42" s="56" customFormat="1" ht="15.75" customHeight="1">
      <c r="A2" s="507" t="s">
        <v>309</v>
      </c>
      <c r="B2" s="507"/>
      <c r="C2" s="507"/>
      <c r="D2" s="507"/>
      <c r="E2" s="507"/>
      <c r="F2" s="507"/>
      <c r="G2" s="507"/>
      <c r="H2" s="50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s="56" customFormat="1" ht="15.75" customHeight="1">
      <c r="A3" s="504" t="s">
        <v>182</v>
      </c>
      <c r="B3" s="504"/>
      <c r="C3" s="504"/>
      <c r="D3" s="504"/>
      <c r="E3" s="504"/>
      <c r="F3" s="504"/>
      <c r="G3" s="504"/>
      <c r="H3" s="504"/>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c r="A4" s="59"/>
      <c r="B4" s="420"/>
    </row>
    <row r="5" spans="1:42" ht="12" customHeight="1">
      <c r="A5" s="296"/>
      <c r="B5" s="438"/>
      <c r="C5" s="284"/>
      <c r="D5" s="284"/>
      <c r="E5" s="315"/>
      <c r="F5" s="296" t="s">
        <v>49</v>
      </c>
      <c r="G5" s="509" t="s">
        <v>11</v>
      </c>
      <c r="H5" s="510"/>
    </row>
    <row r="6" spans="1:42" ht="12" customHeight="1">
      <c r="A6" s="294" t="s">
        <v>270</v>
      </c>
      <c r="B6" s="350" t="s">
        <v>370</v>
      </c>
      <c r="C6" s="356" t="s">
        <v>261</v>
      </c>
      <c r="D6" s="350" t="s">
        <v>370</v>
      </c>
      <c r="E6" s="356" t="s">
        <v>261</v>
      </c>
      <c r="F6" s="296" t="s">
        <v>13</v>
      </c>
      <c r="G6" s="509" t="s">
        <v>13</v>
      </c>
      <c r="H6" s="510"/>
    </row>
    <row r="7" spans="1:42" ht="12" customHeight="1">
      <c r="A7" s="346" t="s">
        <v>34</v>
      </c>
      <c r="B7" s="350"/>
      <c r="C7" s="356"/>
      <c r="D7" s="350"/>
      <c r="E7" s="356"/>
      <c r="F7" s="287" t="s">
        <v>50</v>
      </c>
      <c r="G7" s="505" t="s">
        <v>17</v>
      </c>
      <c r="H7" s="506"/>
    </row>
    <row r="8" spans="1:42" ht="12" customHeight="1">
      <c r="A8" s="287"/>
      <c r="B8" s="354" t="s">
        <v>221</v>
      </c>
      <c r="C8" s="284" t="s">
        <v>262</v>
      </c>
      <c r="D8" s="354" t="s">
        <v>221</v>
      </c>
      <c r="E8" s="284" t="s">
        <v>262</v>
      </c>
      <c r="F8" s="287" t="s">
        <v>18</v>
      </c>
      <c r="G8" s="505" t="s">
        <v>18</v>
      </c>
      <c r="H8" s="506"/>
    </row>
    <row r="9" spans="1:42" ht="12" thickBot="1">
      <c r="A9" s="60" t="str">
        <f>' F4'!A10</f>
        <v>Janar - Gusht / January - August</v>
      </c>
      <c r="B9" s="422"/>
      <c r="C9" s="423">
        <v>2022</v>
      </c>
      <c r="D9" s="65"/>
      <c r="E9" s="61">
        <v>2023</v>
      </c>
      <c r="F9" s="61" t="s">
        <v>470</v>
      </c>
      <c r="G9" s="61">
        <v>2022</v>
      </c>
      <c r="H9" s="209">
        <v>2023</v>
      </c>
    </row>
    <row r="10" spans="1:42" ht="14.5" thickBot="1">
      <c r="A10" s="501" t="s">
        <v>330</v>
      </c>
      <c r="B10" s="501"/>
      <c r="C10" s="501"/>
      <c r="D10" s="501"/>
      <c r="E10" s="501"/>
      <c r="F10" s="501"/>
      <c r="G10" s="501"/>
      <c r="H10" s="501"/>
    </row>
    <row r="11" spans="1:42" ht="14">
      <c r="A11" s="113" t="s">
        <v>268</v>
      </c>
      <c r="B11" s="424">
        <v>4741</v>
      </c>
      <c r="C11" s="425">
        <v>2982360.5731460168</v>
      </c>
      <c r="D11" s="251">
        <v>3600</v>
      </c>
      <c r="E11" s="251">
        <v>2961512.5193755124</v>
      </c>
      <c r="F11" s="143">
        <f t="shared" ref="F11:F12" si="0">(E11/C11-1)*100</f>
        <v>-0.69904537896007257</v>
      </c>
      <c r="G11" s="143">
        <f>C11/C13*100</f>
        <v>67.357911686940113</v>
      </c>
      <c r="H11" s="143">
        <f>E11/E$13*100</f>
        <v>65.052257460581444</v>
      </c>
      <c r="I11" s="414"/>
      <c r="J11" s="470"/>
      <c r="L11" s="414"/>
      <c r="M11" s="414"/>
    </row>
    <row r="12" spans="1:42" ht="14.5" thickBot="1">
      <c r="A12" s="245" t="s">
        <v>269</v>
      </c>
      <c r="B12" s="426">
        <v>20443</v>
      </c>
      <c r="C12" s="427">
        <v>1445271.6061399998</v>
      </c>
      <c r="D12" s="276">
        <v>38657</v>
      </c>
      <c r="E12" s="276">
        <v>1591000.54471</v>
      </c>
      <c r="F12" s="143">
        <f t="shared" si="0"/>
        <v>10.083152395085794</v>
      </c>
      <c r="G12" s="224">
        <f>C12/C13*100</f>
        <v>32.642088313059894</v>
      </c>
      <c r="H12" s="143">
        <f>E12/E$13*100</f>
        <v>34.947742539418563</v>
      </c>
      <c r="L12" s="414"/>
      <c r="M12" s="414"/>
    </row>
    <row r="13" spans="1:42" ht="14.5" thickBot="1">
      <c r="A13" s="340" t="s">
        <v>8</v>
      </c>
      <c r="B13" s="347">
        <f t="shared" ref="B13:C13" si="1">SUM(B11:B12)</f>
        <v>25184</v>
      </c>
      <c r="C13" s="347">
        <f t="shared" si="1"/>
        <v>4427632.1792860162</v>
      </c>
      <c r="D13" s="347">
        <f>SUM(D11:D12)</f>
        <v>42257</v>
      </c>
      <c r="E13" s="347">
        <f>SUM(E11:E12)</f>
        <v>4552513.0640855124</v>
      </c>
      <c r="F13" s="348">
        <f>(E13/C13-1)*100</f>
        <v>2.820489140532767</v>
      </c>
      <c r="G13" s="349">
        <f>SUM(G11:G12)</f>
        <v>100</v>
      </c>
      <c r="H13" s="349">
        <f>SUM(H11:H12)</f>
        <v>100</v>
      </c>
      <c r="J13" s="414"/>
    </row>
    <row r="14" spans="1:42" s="65" customFormat="1" ht="14">
      <c r="A14" s="139"/>
      <c r="B14" s="428"/>
      <c r="C14" s="429"/>
      <c r="D14" s="140"/>
      <c r="F14" s="141"/>
      <c r="G14" s="141"/>
      <c r="H14" s="141"/>
    </row>
    <row r="15" spans="1:42" ht="23.5">
      <c r="A15" s="294" t="s">
        <v>270</v>
      </c>
      <c r="B15" s="438" t="s">
        <v>370</v>
      </c>
      <c r="C15" s="284" t="s">
        <v>261</v>
      </c>
      <c r="D15" s="350" t="s">
        <v>370</v>
      </c>
      <c r="E15" s="356" t="s">
        <v>261</v>
      </c>
      <c r="F15" s="351" t="s">
        <v>223</v>
      </c>
      <c r="G15" s="352" t="s">
        <v>219</v>
      </c>
      <c r="H15" s="353"/>
    </row>
    <row r="16" spans="1:42" ht="23.5">
      <c r="A16" s="346" t="s">
        <v>34</v>
      </c>
      <c r="B16" s="350" t="s">
        <v>221</v>
      </c>
      <c r="C16" s="356" t="s">
        <v>262</v>
      </c>
      <c r="D16" s="354" t="s">
        <v>221</v>
      </c>
      <c r="E16" s="284" t="s">
        <v>262</v>
      </c>
      <c r="F16" s="355" t="s">
        <v>222</v>
      </c>
      <c r="G16" s="505" t="s">
        <v>220</v>
      </c>
      <c r="H16" s="506"/>
    </row>
    <row r="17" spans="1:13" s="65" customFormat="1" ht="12" thickBot="1">
      <c r="A17" s="60" t="str">
        <f>' F4'!A10</f>
        <v>Janar - Gusht / January - August</v>
      </c>
      <c r="B17" s="422"/>
      <c r="C17" s="423">
        <v>2022</v>
      </c>
      <c r="E17" s="61">
        <v>2023</v>
      </c>
      <c r="F17" s="61" t="s">
        <v>470</v>
      </c>
      <c r="G17" s="61">
        <v>2022</v>
      </c>
      <c r="H17" s="209">
        <v>2023</v>
      </c>
    </row>
    <row r="18" spans="1:13" ht="14.5" thickBot="1">
      <c r="A18" s="501" t="s">
        <v>339</v>
      </c>
      <c r="B18" s="501"/>
      <c r="C18" s="501"/>
      <c r="D18" s="501"/>
      <c r="E18" s="501"/>
      <c r="F18" s="501"/>
      <c r="G18" s="501"/>
      <c r="H18" s="501"/>
    </row>
    <row r="19" spans="1:13" ht="14">
      <c r="A19" s="113" t="s">
        <v>268</v>
      </c>
      <c r="B19" s="151">
        <v>286</v>
      </c>
      <c r="C19" s="425">
        <v>551732.57999999996</v>
      </c>
      <c r="D19" s="251">
        <v>237</v>
      </c>
      <c r="E19" s="251">
        <v>531346.76000000013</v>
      </c>
      <c r="F19" s="143">
        <f>(E19/C19-1)*100</f>
        <v>-3.6948733388192934</v>
      </c>
      <c r="G19" s="143">
        <f>C19/C21*100</f>
        <v>72.934208966285325</v>
      </c>
      <c r="H19" s="143">
        <f>E19/E21*100</f>
        <v>56.99373245321646</v>
      </c>
      <c r="L19" s="414"/>
      <c r="M19" s="414"/>
    </row>
    <row r="20" spans="1:13" ht="14.5" thickBot="1">
      <c r="A20" s="245" t="s">
        <v>269</v>
      </c>
      <c r="B20" s="430">
        <v>39</v>
      </c>
      <c r="C20" s="427">
        <v>204747.25</v>
      </c>
      <c r="D20" s="276">
        <v>41</v>
      </c>
      <c r="E20" s="276">
        <v>400943.05</v>
      </c>
      <c r="F20" s="143">
        <f>(E20/C20-1)*100</f>
        <v>95.823411547652043</v>
      </c>
      <c r="G20" s="224">
        <f>C20/C21*100</f>
        <v>27.065791033714675</v>
      </c>
      <c r="H20" s="224">
        <f>E20/E21*100</f>
        <v>43.006267546783548</v>
      </c>
      <c r="L20" s="414"/>
      <c r="M20" s="414"/>
    </row>
    <row r="21" spans="1:13" ht="14.5" thickBot="1">
      <c r="A21" s="340" t="s">
        <v>8</v>
      </c>
      <c r="B21" s="327">
        <f t="shared" ref="B21:C21" si="2">SUM(B19:B20)</f>
        <v>325</v>
      </c>
      <c r="C21" s="327">
        <f t="shared" si="2"/>
        <v>756479.83</v>
      </c>
      <c r="D21" s="327">
        <f>SUM(D19:D20)</f>
        <v>278</v>
      </c>
      <c r="E21" s="327">
        <f>SUM(E19:E20)</f>
        <v>932289.81</v>
      </c>
      <c r="F21" s="349">
        <f>(E21/C21-1)*100</f>
        <v>23.240537688889873</v>
      </c>
      <c r="G21" s="349">
        <f>SUM(G19:G20)</f>
        <v>100</v>
      </c>
      <c r="H21" s="349">
        <f>SUM(H19:H20)</f>
        <v>100</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topLeftCell="A7" zoomScaleNormal="100" workbookViewId="0">
      <selection activeCell="G28" sqref="G28"/>
    </sheetView>
  </sheetViews>
  <sheetFormatPr defaultColWidth="9.1796875" defaultRowHeight="11.5"/>
  <cols>
    <col min="1" max="1" width="31.7265625" style="58" customWidth="1"/>
    <col min="2" max="2" width="12.1796875" style="58" customWidth="1"/>
    <col min="3" max="3" width="13.54296875" style="58" customWidth="1"/>
    <col min="4" max="4" width="14.54296875" style="58" customWidth="1"/>
    <col min="5" max="5" width="12.1796875" style="58" customWidth="1"/>
    <col min="6" max="6" width="10" style="58" customWidth="1"/>
    <col min="7" max="7" width="11.1796875" style="457" customWidth="1"/>
    <col min="8" max="8" width="11.54296875" style="58" customWidth="1"/>
    <col min="9" max="16384" width="9.1796875" style="58"/>
  </cols>
  <sheetData>
    <row r="2" spans="1:39" s="56" customFormat="1" ht="15">
      <c r="A2" s="508" t="s">
        <v>310</v>
      </c>
      <c r="B2" s="508"/>
      <c r="C2" s="508"/>
      <c r="D2" s="508"/>
      <c r="E2" s="508"/>
      <c r="F2" s="508"/>
      <c r="G2" s="459"/>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row>
    <row r="3" spans="1:39" s="56" customFormat="1" ht="15.5">
      <c r="A3" s="504" t="s">
        <v>201</v>
      </c>
      <c r="B3" s="504"/>
      <c r="C3" s="504"/>
      <c r="D3" s="504"/>
      <c r="E3" s="504"/>
      <c r="F3" s="504"/>
      <c r="G3" s="459"/>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c r="A4" s="59"/>
    </row>
    <row r="5" spans="1:39">
      <c r="A5" s="296"/>
      <c r="B5" s="284"/>
      <c r="C5" s="315"/>
      <c r="D5" s="296" t="s">
        <v>49</v>
      </c>
      <c r="E5" s="509" t="s">
        <v>11</v>
      </c>
      <c r="F5" s="510"/>
    </row>
    <row r="6" spans="1:39" ht="14">
      <c r="A6" s="294" t="s">
        <v>270</v>
      </c>
      <c r="B6" s="509" t="s">
        <v>261</v>
      </c>
      <c r="C6" s="510"/>
      <c r="D6" s="296" t="s">
        <v>13</v>
      </c>
      <c r="E6" s="509" t="s">
        <v>13</v>
      </c>
      <c r="F6" s="510"/>
    </row>
    <row r="7" spans="1:39" ht="14">
      <c r="A7" s="346" t="s">
        <v>34</v>
      </c>
      <c r="B7" s="505" t="s">
        <v>262</v>
      </c>
      <c r="C7" s="506"/>
      <c r="D7" s="287" t="s">
        <v>50</v>
      </c>
      <c r="E7" s="505" t="s">
        <v>17</v>
      </c>
      <c r="F7" s="506"/>
    </row>
    <row r="8" spans="1:39">
      <c r="A8" s="287"/>
      <c r="B8" s="284"/>
      <c r="C8" s="315"/>
      <c r="D8" s="287" t="s">
        <v>18</v>
      </c>
      <c r="E8" s="505" t="s">
        <v>18</v>
      </c>
      <c r="F8" s="506"/>
    </row>
    <row r="9" spans="1:39" ht="12" thickBot="1">
      <c r="A9" s="60" t="str">
        <f>' F4'!A10</f>
        <v>Janar - Gusht / January - August</v>
      </c>
      <c r="B9" s="61">
        <v>2022</v>
      </c>
      <c r="C9" s="209">
        <v>2023</v>
      </c>
      <c r="D9" s="61" t="s">
        <v>470</v>
      </c>
      <c r="E9" s="61">
        <v>2022</v>
      </c>
      <c r="F9" s="209">
        <v>2023</v>
      </c>
    </row>
    <row r="10" spans="1:39" ht="14.5" thickBot="1">
      <c r="A10" s="501" t="s">
        <v>330</v>
      </c>
      <c r="B10" s="501"/>
      <c r="C10" s="501"/>
      <c r="D10" s="501"/>
      <c r="E10" s="501"/>
      <c r="F10" s="501"/>
    </row>
    <row r="11" spans="1:39" ht="14">
      <c r="A11" s="171" t="s">
        <v>319</v>
      </c>
      <c r="B11" s="142">
        <v>6373960.3900000006</v>
      </c>
      <c r="C11" s="142">
        <v>6594012.29</v>
      </c>
      <c r="D11" s="143">
        <f>(C11/B11-1)*100</f>
        <v>3.4523575067274548</v>
      </c>
      <c r="E11" s="143">
        <f>B11/B$23*100</f>
        <v>7.6700240836429066</v>
      </c>
      <c r="F11" s="143">
        <f>C11/C$23*100</f>
        <v>7.0104067654681534</v>
      </c>
    </row>
    <row r="12" spans="1:39" ht="14">
      <c r="A12" s="172" t="s">
        <v>41</v>
      </c>
      <c r="B12" s="142">
        <v>9595755.8300000019</v>
      </c>
      <c r="C12" s="251">
        <v>11315721.550000001</v>
      </c>
      <c r="D12" s="143">
        <f>(C12/B12-1)*100</f>
        <v>17.924233905814148</v>
      </c>
      <c r="E12" s="143">
        <f>B12/B$23*100</f>
        <v>11.546930607276151</v>
      </c>
      <c r="F12" s="143">
        <f>C12/C$23*100</f>
        <v>12.030279505328886</v>
      </c>
      <c r="H12" s="462"/>
    </row>
    <row r="13" spans="1:39" ht="14">
      <c r="A13" s="172" t="s">
        <v>317</v>
      </c>
      <c r="B13" s="142">
        <v>9172706.7200000007</v>
      </c>
      <c r="C13" s="142">
        <v>10383663.060000001</v>
      </c>
      <c r="D13" s="143">
        <f t="shared" ref="D13:D22" si="0">(C13/B13-1)*100</f>
        <v>13.201733980654296</v>
      </c>
      <c r="E13" s="143">
        <f t="shared" ref="E13:E22" si="1">B13/B$23*100</f>
        <v>11.037859846912717</v>
      </c>
      <c r="F13" s="143">
        <f t="shared" ref="F13:F22" si="2">C13/C$23*100</f>
        <v>11.039363981253022</v>
      </c>
    </row>
    <row r="14" spans="1:39" ht="14">
      <c r="A14" s="172" t="s">
        <v>263</v>
      </c>
      <c r="B14" s="142">
        <v>10813208.039999999</v>
      </c>
      <c r="C14" s="142">
        <v>11510656.159999998</v>
      </c>
      <c r="D14" s="143">
        <f t="shared" si="0"/>
        <v>6.4499648709246404</v>
      </c>
      <c r="E14" s="143">
        <f t="shared" si="1"/>
        <v>13.011936223883733</v>
      </c>
      <c r="F14" s="143">
        <f t="shared" si="2"/>
        <v>12.237523721546124</v>
      </c>
    </row>
    <row r="15" spans="1:39" ht="14">
      <c r="A15" s="173" t="s">
        <v>33</v>
      </c>
      <c r="B15" s="63">
        <v>0</v>
      </c>
      <c r="C15" s="142">
        <v>0</v>
      </c>
      <c r="D15" s="143" t="e">
        <f t="shared" si="0"/>
        <v>#DIV/0!</v>
      </c>
      <c r="E15" s="143">
        <f t="shared" si="1"/>
        <v>0</v>
      </c>
      <c r="F15" s="143">
        <f t="shared" si="2"/>
        <v>0</v>
      </c>
    </row>
    <row r="16" spans="1:39" ht="14">
      <c r="A16" s="172" t="s">
        <v>271</v>
      </c>
      <c r="B16" s="142">
        <v>-35109.814259999999</v>
      </c>
      <c r="C16" s="142">
        <v>0</v>
      </c>
      <c r="D16" s="143">
        <f t="shared" si="0"/>
        <v>-100</v>
      </c>
      <c r="E16" s="143">
        <f t="shared" si="1"/>
        <v>-4.2248947980429656E-2</v>
      </c>
      <c r="F16" s="143">
        <f t="shared" si="2"/>
        <v>0</v>
      </c>
    </row>
    <row r="17" spans="1:6" ht="14">
      <c r="A17" s="172" t="s">
        <v>314</v>
      </c>
      <c r="B17" s="142">
        <v>7410062.1101694917</v>
      </c>
      <c r="C17" s="142">
        <v>8353142.7600000128</v>
      </c>
      <c r="D17" s="143">
        <f t="shared" si="0"/>
        <v>12.727027598543984</v>
      </c>
      <c r="E17" s="143">
        <f t="shared" si="1"/>
        <v>8.9168038972218611</v>
      </c>
      <c r="F17" s="143">
        <f t="shared" si="2"/>
        <v>8.880621682557619</v>
      </c>
    </row>
    <row r="18" spans="1:6" ht="14">
      <c r="A18" s="172" t="s">
        <v>306</v>
      </c>
      <c r="B18" s="142">
        <v>10627208.455091391</v>
      </c>
      <c r="C18" s="142">
        <v>11950431.950840151</v>
      </c>
      <c r="D18" s="143">
        <f t="shared" si="0"/>
        <v>12.451280139468967</v>
      </c>
      <c r="E18" s="143">
        <f t="shared" si="1"/>
        <v>12.788115991483984</v>
      </c>
      <c r="F18" s="143">
        <f t="shared" si="2"/>
        <v>12.705070193073084</v>
      </c>
    </row>
    <row r="19" spans="1:6" ht="14">
      <c r="A19" s="172" t="s">
        <v>272</v>
      </c>
      <c r="B19" s="142">
        <v>11143512.340000009</v>
      </c>
      <c r="C19" s="142">
        <v>13171646.60000005</v>
      </c>
      <c r="D19" s="143">
        <f t="shared" si="0"/>
        <v>18.200134734180583</v>
      </c>
      <c r="E19" s="143">
        <f t="shared" si="1"/>
        <v>13.409403697937316</v>
      </c>
      <c r="F19" s="143">
        <f t="shared" si="2"/>
        <v>14.003401324718483</v>
      </c>
    </row>
    <row r="20" spans="1:6" ht="14">
      <c r="A20" s="172" t="s">
        <v>264</v>
      </c>
      <c r="B20" s="142">
        <v>3971369.4899999984</v>
      </c>
      <c r="C20" s="142">
        <v>4669733.0339999953</v>
      </c>
      <c r="D20" s="143">
        <f t="shared" si="0"/>
        <v>17.584955158629612</v>
      </c>
      <c r="E20" s="143">
        <f t="shared" si="1"/>
        <v>4.7788969133121064</v>
      </c>
      <c r="F20" s="143">
        <f t="shared" si="2"/>
        <v>4.9646143523465742</v>
      </c>
    </row>
    <row r="21" spans="1:6" ht="14">
      <c r="A21" s="172" t="s">
        <v>265</v>
      </c>
      <c r="B21" s="142">
        <v>8017663.7483050767</v>
      </c>
      <c r="C21" s="142">
        <v>8674187.1899999641</v>
      </c>
      <c r="D21" s="143">
        <f t="shared" si="0"/>
        <v>8.1884631521704332</v>
      </c>
      <c r="E21" s="143">
        <f t="shared" si="1"/>
        <v>9.6479535926407891</v>
      </c>
      <c r="F21" s="143">
        <f t="shared" si="2"/>
        <v>9.22193922112222</v>
      </c>
    </row>
    <row r="22" spans="1:6" ht="14.5" thickBot="1">
      <c r="A22" s="223" t="s">
        <v>266</v>
      </c>
      <c r="B22" s="238">
        <v>6011884.0200000005</v>
      </c>
      <c r="C22" s="238">
        <v>7437143.2799999993</v>
      </c>
      <c r="D22" s="224">
        <f t="shared" si="0"/>
        <v>23.707364534287855</v>
      </c>
      <c r="E22" s="224">
        <f t="shared" si="1"/>
        <v>7.2343240936688549</v>
      </c>
      <c r="F22" s="224">
        <f t="shared" si="2"/>
        <v>7.9067792525858351</v>
      </c>
    </row>
    <row r="23" spans="1:6" ht="14.5" thickBot="1">
      <c r="A23" s="330" t="s">
        <v>8</v>
      </c>
      <c r="B23" s="327">
        <f>SUM(B11:B22)</f>
        <v>83102221.329305977</v>
      </c>
      <c r="C23" s="327">
        <f>SUM(C11:C22)</f>
        <v>94060337.87484017</v>
      </c>
      <c r="D23" s="349">
        <f>(C23/B23-1)*100</f>
        <v>13.186310029079596</v>
      </c>
      <c r="E23" s="349">
        <f>SUM(E11:E22)</f>
        <v>100</v>
      </c>
      <c r="F23" s="349">
        <f>SUM(F11:F22)</f>
        <v>100</v>
      </c>
    </row>
    <row r="25" spans="1:6">
      <c r="C25" s="461"/>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E26" sqref="E26"/>
    </sheetView>
  </sheetViews>
  <sheetFormatPr defaultColWidth="9.1796875" defaultRowHeight="12.5"/>
  <cols>
    <col min="1" max="1" width="29" style="104" bestFit="1" customWidth="1"/>
    <col min="2" max="2" width="9.54296875" style="104" bestFit="1" customWidth="1"/>
    <col min="3" max="3" width="12.54296875" style="104" bestFit="1" customWidth="1"/>
    <col min="4" max="4" width="9.54296875" style="104" bestFit="1" customWidth="1"/>
    <col min="5" max="5" width="12.453125" style="104" bestFit="1" customWidth="1"/>
    <col min="6" max="6" width="12.7265625" style="104" bestFit="1" customWidth="1"/>
    <col min="7" max="8" width="8.453125" style="104" bestFit="1" customWidth="1"/>
    <col min="9" max="9" width="9.1796875" style="104"/>
    <col min="10" max="10" width="11.26953125" style="241" bestFit="1" customWidth="1"/>
    <col min="11" max="11" width="14" style="241" bestFit="1" customWidth="1"/>
    <col min="12" max="12" width="9.1796875" style="104"/>
    <col min="13" max="13" width="11.7265625" style="264" customWidth="1"/>
    <col min="14" max="16384" width="9.1796875" style="104"/>
  </cols>
  <sheetData>
    <row r="2" spans="1:13" ht="15.75" customHeight="1">
      <c r="A2" s="507" t="s">
        <v>311</v>
      </c>
      <c r="B2" s="507"/>
      <c r="C2" s="507"/>
      <c r="D2" s="507"/>
      <c r="E2" s="507"/>
      <c r="F2" s="507"/>
      <c r="G2" s="507"/>
      <c r="H2" s="507"/>
    </row>
    <row r="3" spans="1:13" ht="15.5">
      <c r="A3" s="504" t="s">
        <v>218</v>
      </c>
      <c r="B3" s="504"/>
      <c r="C3" s="504"/>
      <c r="D3" s="504"/>
      <c r="E3" s="504"/>
      <c r="F3" s="504"/>
      <c r="G3" s="504"/>
      <c r="H3" s="504"/>
    </row>
    <row r="5" spans="1:13" ht="14.25" customHeight="1">
      <c r="A5" s="296"/>
      <c r="B5" s="296"/>
      <c r="C5" s="284"/>
      <c r="D5" s="357"/>
      <c r="E5" s="315"/>
      <c r="F5" s="351" t="s">
        <v>224</v>
      </c>
      <c r="G5" s="509" t="s">
        <v>11</v>
      </c>
      <c r="H5" s="510"/>
    </row>
    <row r="6" spans="1:13">
      <c r="A6" s="358" t="s">
        <v>270</v>
      </c>
      <c r="B6" s="296" t="s">
        <v>216</v>
      </c>
      <c r="C6" s="352" t="s">
        <v>261</v>
      </c>
      <c r="D6" s="296" t="s">
        <v>216</v>
      </c>
      <c r="E6" s="359" t="s">
        <v>315</v>
      </c>
      <c r="F6" s="296" t="s">
        <v>225</v>
      </c>
      <c r="G6" s="509" t="s">
        <v>14</v>
      </c>
      <c r="H6" s="510"/>
    </row>
    <row r="7" spans="1:13" ht="15" customHeight="1">
      <c r="A7" s="360" t="s">
        <v>34</v>
      </c>
      <c r="B7" s="287" t="s">
        <v>217</v>
      </c>
      <c r="C7" s="278" t="s">
        <v>262</v>
      </c>
      <c r="D7" s="287" t="s">
        <v>217</v>
      </c>
      <c r="E7" s="361" t="s">
        <v>316</v>
      </c>
      <c r="F7" s="287" t="s">
        <v>226</v>
      </c>
      <c r="G7" s="505" t="s">
        <v>17</v>
      </c>
      <c r="H7" s="506"/>
    </row>
    <row r="8" spans="1:13">
      <c r="A8" s="287"/>
      <c r="B8" s="287"/>
      <c r="C8" s="284"/>
      <c r="D8" s="357"/>
      <c r="E8" s="315"/>
      <c r="F8" s="287" t="s">
        <v>18</v>
      </c>
      <c r="G8" s="505" t="s">
        <v>18</v>
      </c>
      <c r="H8" s="506"/>
    </row>
    <row r="9" spans="1:13" ht="13" thickBot="1">
      <c r="A9" s="60" t="str">
        <f>' F4'!A10</f>
        <v>Janar - Gusht / January - August</v>
      </c>
      <c r="B9" s="518">
        <v>2022</v>
      </c>
      <c r="C9" s="518"/>
      <c r="D9" s="518">
        <v>2023</v>
      </c>
      <c r="E9" s="518"/>
      <c r="F9" s="61" t="s">
        <v>470</v>
      </c>
      <c r="G9" s="61">
        <v>2022</v>
      </c>
      <c r="H9" s="209">
        <v>2023</v>
      </c>
    </row>
    <row r="10" spans="1:13" ht="14.5" thickBot="1">
      <c r="A10" s="501" t="s">
        <v>339</v>
      </c>
      <c r="B10" s="501"/>
      <c r="C10" s="501"/>
      <c r="D10" s="501"/>
      <c r="E10" s="501"/>
      <c r="F10" s="501"/>
      <c r="G10" s="501"/>
      <c r="H10" s="501"/>
    </row>
    <row r="11" spans="1:13" ht="14">
      <c r="A11" s="171" t="s">
        <v>319</v>
      </c>
      <c r="B11" s="142">
        <v>1652</v>
      </c>
      <c r="C11" s="142">
        <v>1765014.7299999997</v>
      </c>
      <c r="D11" s="142">
        <v>1453</v>
      </c>
      <c r="E11" s="142">
        <v>1935657.7000000002</v>
      </c>
      <c r="F11" s="143">
        <f>(E11/C11-1)*100</f>
        <v>9.6680762545251042</v>
      </c>
      <c r="G11" s="143">
        <f>C11/C$24*100</f>
        <v>4.3249199524552262</v>
      </c>
      <c r="H11" s="143">
        <f>E11/E$24*100</f>
        <v>4.0897622108691865</v>
      </c>
      <c r="L11" s="439"/>
      <c r="M11" s="458"/>
    </row>
    <row r="12" spans="1:13" ht="14">
      <c r="A12" s="172" t="s">
        <v>41</v>
      </c>
      <c r="B12" s="142">
        <v>13841</v>
      </c>
      <c r="C12" s="142">
        <v>4022137.3899999997</v>
      </c>
      <c r="D12" s="142">
        <v>18552</v>
      </c>
      <c r="E12" s="142">
        <v>5287690.75</v>
      </c>
      <c r="F12" s="143">
        <f>(E12/C12-1)*100</f>
        <v>31.464697430437603</v>
      </c>
      <c r="G12" s="143">
        <f>C12/C$24*100</f>
        <v>9.8556810625184905</v>
      </c>
      <c r="H12" s="143">
        <f t="shared" ref="H12:H23" si="0">E12/E$24*100</f>
        <v>11.172118816313723</v>
      </c>
      <c r="L12" s="439"/>
      <c r="M12" s="458"/>
    </row>
    <row r="13" spans="1:13" ht="14">
      <c r="A13" s="172" t="s">
        <v>317</v>
      </c>
      <c r="B13" s="144">
        <v>3153</v>
      </c>
      <c r="C13" s="144">
        <v>2860191.7699999996</v>
      </c>
      <c r="D13" s="144">
        <v>6175</v>
      </c>
      <c r="E13" s="144">
        <v>3688650.7</v>
      </c>
      <c r="F13" s="143">
        <f t="shared" ref="F13:F23" si="1">(E13/C13-1)*100</f>
        <v>28.965153270124986</v>
      </c>
      <c r="G13" s="143">
        <f t="shared" ref="G13:G23" si="2">C13/C$24*100</f>
        <v>7.0084970077962048</v>
      </c>
      <c r="H13" s="143">
        <f t="shared" si="0"/>
        <v>7.7935805705503469</v>
      </c>
      <c r="L13" s="439"/>
      <c r="M13" s="458"/>
    </row>
    <row r="14" spans="1:13" s="105" customFormat="1" ht="14">
      <c r="A14" s="172" t="s">
        <v>263</v>
      </c>
      <c r="B14" s="142">
        <v>22806</v>
      </c>
      <c r="C14" s="142">
        <v>4520807.1199999992</v>
      </c>
      <c r="D14" s="142">
        <v>25369</v>
      </c>
      <c r="E14" s="142">
        <v>5756140.9800000014</v>
      </c>
      <c r="F14" s="143">
        <f t="shared" si="1"/>
        <v>27.325515714547954</v>
      </c>
      <c r="G14" s="143">
        <f t="shared" si="2"/>
        <v>11.077600986644256</v>
      </c>
      <c r="H14" s="143">
        <f t="shared" si="0"/>
        <v>12.161885781995199</v>
      </c>
      <c r="J14" s="250"/>
      <c r="K14" s="250"/>
      <c r="L14" s="439"/>
      <c r="M14" s="458"/>
    </row>
    <row r="15" spans="1:13" s="105" customFormat="1" ht="14">
      <c r="A15" s="173" t="s">
        <v>33</v>
      </c>
      <c r="B15" s="144">
        <v>62</v>
      </c>
      <c r="C15" s="144">
        <v>66242.850000000006</v>
      </c>
      <c r="D15" s="144">
        <v>256</v>
      </c>
      <c r="E15" s="144">
        <v>1023512.2200000001</v>
      </c>
      <c r="F15" s="143">
        <f t="shared" si="1"/>
        <v>1445.0908588625036</v>
      </c>
      <c r="G15" s="143">
        <f t="shared" si="2"/>
        <v>0.16231877207761247</v>
      </c>
      <c r="H15" s="143">
        <f t="shared" si="0"/>
        <v>2.1625319392570437</v>
      </c>
      <c r="J15" s="250"/>
      <c r="K15" s="250"/>
      <c r="L15" s="439"/>
      <c r="M15" s="458"/>
    </row>
    <row r="16" spans="1:13" s="105" customFormat="1" ht="14">
      <c r="A16" s="172" t="s">
        <v>271</v>
      </c>
      <c r="B16" s="144">
        <v>952</v>
      </c>
      <c r="C16" s="144">
        <v>2535166.35</v>
      </c>
      <c r="D16" s="144">
        <v>1001</v>
      </c>
      <c r="E16" s="144">
        <v>812924.16999999993</v>
      </c>
      <c r="F16" s="143">
        <f t="shared" si="1"/>
        <v>-67.934089611121578</v>
      </c>
      <c r="G16" s="143">
        <f t="shared" si="2"/>
        <v>6.2120680034823783</v>
      </c>
      <c r="H16" s="143">
        <f t="shared" si="0"/>
        <v>1.7175901249317986</v>
      </c>
      <c r="J16" s="250"/>
      <c r="K16" s="250"/>
      <c r="L16" s="439"/>
      <c r="M16" s="458"/>
    </row>
    <row r="17" spans="1:13" s="58" customFormat="1" ht="14">
      <c r="A17" s="172" t="s">
        <v>314</v>
      </c>
      <c r="B17" s="142">
        <v>6893</v>
      </c>
      <c r="C17" s="142">
        <v>3040174.4099999997</v>
      </c>
      <c r="D17" s="142">
        <v>6194</v>
      </c>
      <c r="E17" s="142">
        <v>2411514.37</v>
      </c>
      <c r="F17" s="143">
        <f t="shared" si="1"/>
        <v>-20.678420222608207</v>
      </c>
      <c r="G17" s="143">
        <f t="shared" si="2"/>
        <v>7.4495191123718234</v>
      </c>
      <c r="H17" s="143">
        <f t="shared" si="0"/>
        <v>5.0951779033007814</v>
      </c>
      <c r="J17" s="69"/>
      <c r="K17" s="69"/>
      <c r="L17" s="439"/>
      <c r="M17" s="458"/>
    </row>
    <row r="18" spans="1:13" s="105" customFormat="1" ht="14">
      <c r="A18" s="172" t="s">
        <v>306</v>
      </c>
      <c r="B18" s="144">
        <v>15415</v>
      </c>
      <c r="C18" s="144">
        <v>3871388</v>
      </c>
      <c r="D18" s="144">
        <v>19529</v>
      </c>
      <c r="E18" s="144">
        <v>5119449</v>
      </c>
      <c r="F18" s="143">
        <f t="shared" si="1"/>
        <v>32.238075852898241</v>
      </c>
      <c r="G18" s="143">
        <f t="shared" si="2"/>
        <v>9.4862909188841353</v>
      </c>
      <c r="H18" s="143">
        <f t="shared" si="0"/>
        <v>10.816648553446223</v>
      </c>
      <c r="J18" s="250"/>
      <c r="K18" s="250"/>
      <c r="L18" s="439"/>
      <c r="M18" s="458"/>
    </row>
    <row r="19" spans="1:13" s="105" customFormat="1" ht="14">
      <c r="A19" s="172" t="s">
        <v>272</v>
      </c>
      <c r="B19" s="144">
        <v>19346</v>
      </c>
      <c r="C19" s="144">
        <v>5147047.2700000005</v>
      </c>
      <c r="D19" s="144">
        <v>18586</v>
      </c>
      <c r="E19" s="144">
        <v>8818814.9100000001</v>
      </c>
      <c r="F19" s="143">
        <f t="shared" si="1"/>
        <v>71.337359992809994</v>
      </c>
      <c r="G19" s="143">
        <f t="shared" si="2"/>
        <v>12.612114253716856</v>
      </c>
      <c r="H19" s="143">
        <f t="shared" si="0"/>
        <v>18.632868798841727</v>
      </c>
      <c r="J19" s="250"/>
      <c r="K19" s="250"/>
      <c r="L19" s="439"/>
      <c r="M19" s="458"/>
    </row>
    <row r="20" spans="1:13" s="105" customFormat="1" ht="14">
      <c r="A20" s="172" t="s">
        <v>264</v>
      </c>
      <c r="B20" s="144">
        <v>754</v>
      </c>
      <c r="C20" s="144">
        <v>895667.62</v>
      </c>
      <c r="D20" s="144">
        <v>1028</v>
      </c>
      <c r="E20" s="144">
        <v>1561112.7799999998</v>
      </c>
      <c r="F20" s="143">
        <f t="shared" si="1"/>
        <v>74.295993864331038</v>
      </c>
      <c r="G20" s="143">
        <f t="shared" si="2"/>
        <v>2.1947073271768591</v>
      </c>
      <c r="H20" s="143">
        <f t="shared" si="0"/>
        <v>3.2984034597382279</v>
      </c>
      <c r="J20" s="250"/>
      <c r="K20" s="250"/>
      <c r="L20" s="439"/>
      <c r="M20" s="458"/>
    </row>
    <row r="21" spans="1:13" ht="14">
      <c r="A21" s="172" t="s">
        <v>265</v>
      </c>
      <c r="B21" s="142">
        <v>16287</v>
      </c>
      <c r="C21" s="142">
        <v>2648092.4250000003</v>
      </c>
      <c r="D21" s="142">
        <v>13286</v>
      </c>
      <c r="E21" s="144">
        <v>3185649.1400500024</v>
      </c>
      <c r="F21" s="143">
        <f t="shared" si="1"/>
        <v>20.299771638446561</v>
      </c>
      <c r="G21" s="143">
        <f t="shared" si="2"/>
        <v>6.4887774420035838</v>
      </c>
      <c r="H21" s="143">
        <f t="shared" si="0"/>
        <v>6.7308116874509478</v>
      </c>
      <c r="L21" s="439"/>
      <c r="M21" s="458"/>
    </row>
    <row r="22" spans="1:13" ht="14">
      <c r="A22" s="172" t="s">
        <v>266</v>
      </c>
      <c r="B22" s="142">
        <v>5060</v>
      </c>
      <c r="C22" s="142">
        <v>3642419.5700000003</v>
      </c>
      <c r="D22" s="142">
        <v>7572</v>
      </c>
      <c r="E22" s="142">
        <v>3596556.45</v>
      </c>
      <c r="F22" s="143">
        <f t="shared" si="1"/>
        <v>-1.2591388531332792</v>
      </c>
      <c r="G22" s="143">
        <f t="shared" si="2"/>
        <v>8.9252360367023034</v>
      </c>
      <c r="H22" s="143">
        <f t="shared" si="0"/>
        <v>7.5989988614556347</v>
      </c>
      <c r="L22" s="439"/>
      <c r="M22" s="458"/>
    </row>
    <row r="23" spans="1:13" ht="14.5" thickBot="1">
      <c r="A23" s="174" t="s">
        <v>273</v>
      </c>
      <c r="B23" s="222">
        <v>3102</v>
      </c>
      <c r="C23" s="222">
        <v>5795994.9499999993</v>
      </c>
      <c r="D23" s="142">
        <f>'F11'!D23</f>
        <v>2111</v>
      </c>
      <c r="E23" s="430">
        <f>' F9'!D23</f>
        <v>4131672.65</v>
      </c>
      <c r="F23" s="143">
        <f t="shared" si="1"/>
        <v>-28.71504054709364</v>
      </c>
      <c r="G23" s="143">
        <f t="shared" si="2"/>
        <v>14.202269124170272</v>
      </c>
      <c r="H23" s="143">
        <f t="shared" si="0"/>
        <v>8.7296212918491474</v>
      </c>
      <c r="J23" s="465"/>
      <c r="K23" s="465"/>
      <c r="L23" s="439"/>
      <c r="M23" s="458"/>
    </row>
    <row r="24" spans="1:13" ht="14.5" thickBot="1">
      <c r="A24" s="340" t="s">
        <v>8</v>
      </c>
      <c r="B24" s="362">
        <f t="shared" ref="B24:C24" si="3">SUM(B11:B23)</f>
        <v>109323</v>
      </c>
      <c r="C24" s="362">
        <f t="shared" si="3"/>
        <v>40810344.454999998</v>
      </c>
      <c r="D24" s="362">
        <f>SUM(D11:D23)</f>
        <v>121112</v>
      </c>
      <c r="E24" s="362">
        <f>SUM(E11:E23)</f>
        <v>47329345.820050009</v>
      </c>
      <c r="F24" s="363">
        <f>(E24/C24-1)*100</f>
        <v>15.973894491967023</v>
      </c>
      <c r="G24" s="364">
        <f>SUM(G11:G23)</f>
        <v>100</v>
      </c>
      <c r="H24" s="364">
        <f>SUM(H11:H23)</f>
        <v>99.999999999999986</v>
      </c>
      <c r="M24" s="458"/>
    </row>
    <row r="26" spans="1:13">
      <c r="D26" s="435"/>
      <c r="E26" s="435"/>
    </row>
    <row r="27" spans="1:13">
      <c r="D27" s="435"/>
      <c r="E27" s="435"/>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topLeftCell="A7" zoomScale="80" zoomScaleNormal="80" workbookViewId="0">
      <selection activeCell="H23" sqref="H23"/>
    </sheetView>
  </sheetViews>
  <sheetFormatPr defaultRowHeight="12.5"/>
  <cols>
    <col min="1" max="1" width="21.453125" bestFit="1" customWidth="1"/>
    <col min="2" max="3" width="21.1796875" customWidth="1"/>
    <col min="4" max="4" width="13.7265625" bestFit="1" customWidth="1"/>
    <col min="5" max="5" width="21.1796875" customWidth="1"/>
    <col min="7" max="8" width="12.26953125" style="467" bestFit="1" customWidth="1"/>
  </cols>
  <sheetData>
    <row r="1" spans="1:10" s="9" customFormat="1">
      <c r="G1" s="466"/>
      <c r="H1" s="466"/>
    </row>
    <row r="2" spans="1:10" s="9" customFormat="1" ht="15.75" customHeight="1">
      <c r="A2" s="520" t="s">
        <v>183</v>
      </c>
      <c r="B2" s="520"/>
      <c r="C2" s="520"/>
      <c r="D2" s="520"/>
      <c r="E2" s="520"/>
      <c r="G2" s="466"/>
      <c r="H2" s="466"/>
    </row>
    <row r="3" spans="1:10" s="9" customFormat="1" ht="15.5">
      <c r="A3" s="521" t="s">
        <v>184</v>
      </c>
      <c r="B3" s="521"/>
      <c r="C3" s="521"/>
      <c r="D3" s="521"/>
      <c r="E3" s="521"/>
      <c r="G3" s="466"/>
      <c r="H3" s="466"/>
    </row>
    <row r="4" spans="1:10" s="9" customFormat="1" ht="13" thickBot="1">
      <c r="G4" s="466"/>
      <c r="H4" s="466"/>
    </row>
    <row r="5" spans="1:10" s="9" customFormat="1" ht="15.75" customHeight="1">
      <c r="A5" s="378"/>
      <c r="B5" s="522" t="s">
        <v>274</v>
      </c>
      <c r="C5" s="523"/>
      <c r="D5" s="523"/>
      <c r="E5" s="524"/>
      <c r="G5" s="466"/>
      <c r="H5" s="466"/>
    </row>
    <row r="6" spans="1:10" s="9" customFormat="1" ht="14">
      <c r="A6" s="377"/>
      <c r="B6" s="525" t="s">
        <v>275</v>
      </c>
      <c r="C6" s="526"/>
      <c r="D6" s="526"/>
      <c r="E6" s="527"/>
      <c r="G6" s="466"/>
      <c r="H6" s="466"/>
    </row>
    <row r="7" spans="1:10" s="9" customFormat="1" ht="67.5" thickBot="1">
      <c r="A7" s="379" t="s">
        <v>276</v>
      </c>
      <c r="B7" s="380" t="s">
        <v>123</v>
      </c>
      <c r="C7" s="380" t="s">
        <v>124</v>
      </c>
      <c r="D7" s="381" t="s">
        <v>121</v>
      </c>
      <c r="E7" s="382" t="s">
        <v>175</v>
      </c>
      <c r="G7" s="466"/>
      <c r="H7" s="466"/>
    </row>
    <row r="8" spans="1:10" s="9" customFormat="1" ht="15.75" customHeight="1" thickBot="1">
      <c r="A8" s="528" t="str">
        <f>' F4'!A10</f>
        <v>Janar - Gusht / January - August</v>
      </c>
      <c r="B8" s="528"/>
      <c r="C8" s="528"/>
      <c r="D8" s="528"/>
      <c r="E8" s="399">
        <v>2023</v>
      </c>
      <c r="G8" s="466"/>
      <c r="H8" s="466"/>
    </row>
    <row r="9" spans="1:10" s="9" customFormat="1" ht="14.5" thickBot="1">
      <c r="A9" s="519" t="s">
        <v>340</v>
      </c>
      <c r="B9" s="519" t="s">
        <v>256</v>
      </c>
      <c r="C9" s="519"/>
      <c r="D9" s="519"/>
      <c r="E9" s="519"/>
      <c r="G9" s="466"/>
      <c r="H9" s="466"/>
    </row>
    <row r="10" spans="1:10" s="9" customFormat="1" ht="14">
      <c r="A10" s="171" t="s">
        <v>346</v>
      </c>
      <c r="B10" s="252">
        <v>5092047.26</v>
      </c>
      <c r="C10" s="252">
        <v>1501965.0300000003</v>
      </c>
      <c r="D10" s="52">
        <f>B10+C10</f>
        <v>6594012.29</v>
      </c>
      <c r="E10" s="416">
        <f>C10/D10*100</f>
        <v>22.777710503781911</v>
      </c>
      <c r="F10" s="415"/>
      <c r="G10" s="466"/>
      <c r="H10" s="466"/>
      <c r="I10" s="464"/>
      <c r="J10" s="464"/>
    </row>
    <row r="11" spans="1:10" s="9" customFormat="1" ht="14">
      <c r="A11" s="172" t="s">
        <v>41</v>
      </c>
      <c r="B11" s="252">
        <v>6636296.9400000013</v>
      </c>
      <c r="C11" s="252">
        <v>4679424.6099999994</v>
      </c>
      <c r="D11" s="52">
        <f t="shared" ref="D11:D21" si="0">B11+C11</f>
        <v>11315721.550000001</v>
      </c>
      <c r="E11" s="416">
        <f t="shared" ref="E11:E21" si="1">C11/D11*100</f>
        <v>41.353302918628273</v>
      </c>
      <c r="G11" s="466"/>
      <c r="H11" s="466"/>
      <c r="I11" s="464"/>
      <c r="J11" s="464"/>
    </row>
    <row r="12" spans="1:10" s="9" customFormat="1" ht="15.75" customHeight="1">
      <c r="A12" s="172" t="s">
        <v>317</v>
      </c>
      <c r="B12" s="252">
        <v>6110521.79</v>
      </c>
      <c r="C12" s="252">
        <v>4273141.2700000005</v>
      </c>
      <c r="D12" s="52">
        <f t="shared" si="0"/>
        <v>10383663.060000001</v>
      </c>
      <c r="E12" s="416">
        <f t="shared" si="1"/>
        <v>41.152541692738637</v>
      </c>
      <c r="G12" s="466"/>
      <c r="H12" s="466"/>
      <c r="I12" s="464"/>
      <c r="J12" s="464"/>
    </row>
    <row r="13" spans="1:10" s="9" customFormat="1" ht="14">
      <c r="A13" s="172" t="s">
        <v>263</v>
      </c>
      <c r="B13" s="252">
        <v>4972077.2899999991</v>
      </c>
      <c r="C13" s="252">
        <v>6538578.8700000001</v>
      </c>
      <c r="D13" s="52">
        <f t="shared" si="0"/>
        <v>11510656.16</v>
      </c>
      <c r="E13" s="416">
        <f t="shared" si="1"/>
        <v>56.80457116529837</v>
      </c>
      <c r="G13" s="466"/>
      <c r="H13" s="466"/>
      <c r="I13" s="464"/>
      <c r="J13" s="464"/>
    </row>
    <row r="14" spans="1:10" s="9" customFormat="1" ht="14">
      <c r="A14" s="173" t="s">
        <v>33</v>
      </c>
      <c r="B14" s="252">
        <v>0</v>
      </c>
      <c r="C14" s="252">
        <v>0</v>
      </c>
      <c r="D14" s="52">
        <f t="shared" si="0"/>
        <v>0</v>
      </c>
      <c r="E14" s="416">
        <f>IF(C14&gt;0,C14/D14*100,0)</f>
        <v>0</v>
      </c>
      <c r="G14" s="466"/>
      <c r="H14" s="466"/>
      <c r="I14" s="464"/>
      <c r="J14" s="464"/>
    </row>
    <row r="15" spans="1:10" s="9" customFormat="1" ht="14">
      <c r="A15" s="172" t="s">
        <v>271</v>
      </c>
      <c r="B15" s="252">
        <v>0</v>
      </c>
      <c r="C15" s="252">
        <v>0</v>
      </c>
      <c r="D15" s="52">
        <f t="shared" si="0"/>
        <v>0</v>
      </c>
      <c r="E15" s="416" t="e">
        <f t="shared" si="1"/>
        <v>#DIV/0!</v>
      </c>
      <c r="G15" s="466"/>
      <c r="H15" s="466"/>
      <c r="I15" s="464"/>
      <c r="J15" s="464"/>
    </row>
    <row r="16" spans="1:10" s="58" customFormat="1" ht="14">
      <c r="A16" s="172" t="s">
        <v>314</v>
      </c>
      <c r="B16" s="252">
        <v>6570000.8100000098</v>
      </c>
      <c r="C16" s="252">
        <v>1783141.9500000072</v>
      </c>
      <c r="D16" s="52">
        <f t="shared" si="0"/>
        <v>8353142.7600000165</v>
      </c>
      <c r="E16" s="416">
        <f t="shared" si="1"/>
        <v>21.346958878025969</v>
      </c>
      <c r="G16" s="63"/>
      <c r="H16" s="63"/>
      <c r="I16" s="464"/>
      <c r="J16" s="464"/>
    </row>
    <row r="17" spans="1:10" s="9" customFormat="1" ht="14">
      <c r="A17" s="172" t="s">
        <v>306</v>
      </c>
      <c r="B17" s="252">
        <v>6321087.5091452273</v>
      </c>
      <c r="C17" s="252">
        <v>5629344.4416949162</v>
      </c>
      <c r="D17" s="52">
        <f t="shared" si="0"/>
        <v>11950431.950840143</v>
      </c>
      <c r="E17" s="416">
        <f t="shared" si="1"/>
        <v>47.105782157934136</v>
      </c>
      <c r="G17" s="466"/>
      <c r="H17" s="466"/>
      <c r="I17" s="464"/>
      <c r="J17" s="464"/>
    </row>
    <row r="18" spans="1:10" s="9" customFormat="1" ht="14">
      <c r="A18" s="172" t="s">
        <v>272</v>
      </c>
      <c r="B18" s="252">
        <v>6416412.1000000285</v>
      </c>
      <c r="C18" s="252">
        <v>6755234.5000000084</v>
      </c>
      <c r="D18" s="52">
        <f t="shared" si="0"/>
        <v>13171646.600000037</v>
      </c>
      <c r="E18" s="416">
        <f t="shared" si="1"/>
        <v>51.286180878858303</v>
      </c>
      <c r="G18" s="466"/>
      <c r="H18" s="466"/>
      <c r="I18" s="464"/>
      <c r="J18" s="464"/>
    </row>
    <row r="19" spans="1:10" s="9" customFormat="1" ht="14">
      <c r="A19" s="172" t="s">
        <v>264</v>
      </c>
      <c r="B19" s="252">
        <v>2938045.1739999969</v>
      </c>
      <c r="C19" s="252">
        <v>1731687.8599999999</v>
      </c>
      <c r="D19" s="52">
        <f t="shared" si="0"/>
        <v>4669733.0339999963</v>
      </c>
      <c r="E19" s="416">
        <f t="shared" si="1"/>
        <v>37.083230398648119</v>
      </c>
      <c r="G19" s="466"/>
      <c r="H19" s="466"/>
      <c r="I19" s="464"/>
      <c r="J19" s="464"/>
    </row>
    <row r="20" spans="1:10" s="9" customFormat="1" ht="14">
      <c r="A20" s="172" t="s">
        <v>265</v>
      </c>
      <c r="B20" s="252">
        <v>5223064.310000007</v>
      </c>
      <c r="C20" s="252">
        <v>3451122.8799999589</v>
      </c>
      <c r="D20" s="52">
        <f t="shared" si="0"/>
        <v>8674187.189999966</v>
      </c>
      <c r="E20" s="416">
        <f t="shared" si="1"/>
        <v>39.78612409908083</v>
      </c>
      <c r="G20" s="466"/>
      <c r="H20" s="466"/>
      <c r="I20" s="464"/>
      <c r="J20" s="464"/>
    </row>
    <row r="21" spans="1:10" s="9" customFormat="1" ht="14.5" thickBot="1">
      <c r="A21" s="223" t="s">
        <v>266</v>
      </c>
      <c r="B21" s="252">
        <v>4419392.58</v>
      </c>
      <c r="C21" s="252">
        <v>3017750.6999999997</v>
      </c>
      <c r="D21" s="52">
        <f t="shared" si="0"/>
        <v>7437143.2799999993</v>
      </c>
      <c r="E21" s="416">
        <f t="shared" si="1"/>
        <v>40.576745483919197</v>
      </c>
      <c r="G21" s="466"/>
      <c r="H21" s="466"/>
      <c r="I21" s="464"/>
      <c r="J21" s="464"/>
    </row>
    <row r="22" spans="1:10" s="9" customFormat="1" ht="14.5" thickBot="1">
      <c r="A22" s="365" t="s">
        <v>121</v>
      </c>
      <c r="B22" s="366">
        <f>SUM(B10:B21)</f>
        <v>54698945.763145275</v>
      </c>
      <c r="C22" s="366">
        <f>SUM(C10:C21)</f>
        <v>39361392.111694895</v>
      </c>
      <c r="D22" s="366">
        <f>SUM(D10:D21)</f>
        <v>94060337.87484017</v>
      </c>
      <c r="E22" s="417">
        <f>C22/D22*100</f>
        <v>41.846960154523877</v>
      </c>
      <c r="G22" s="466"/>
      <c r="H22" s="466"/>
    </row>
    <row r="23" spans="1:10" s="9" customFormat="1">
      <c r="B23" s="557"/>
      <c r="C23" s="557"/>
      <c r="D23" s="557"/>
      <c r="G23" s="466"/>
      <c r="H23" s="466"/>
    </row>
    <row r="24" spans="1:10" s="9" customFormat="1" ht="13">
      <c r="B24" s="559"/>
      <c r="C24" s="560"/>
      <c r="D24" s="561"/>
      <c r="G24" s="466"/>
      <c r="H24" s="466"/>
    </row>
    <row r="25" spans="1:10" s="9" customFormat="1">
      <c r="B25" s="558"/>
      <c r="C25" s="558"/>
      <c r="D25" s="558"/>
      <c r="G25" s="466"/>
      <c r="H25" s="466"/>
    </row>
    <row r="26" spans="1:10" s="9" customFormat="1">
      <c r="D26" s="485"/>
      <c r="G26" s="466"/>
      <c r="H26" s="466"/>
    </row>
    <row r="27" spans="1:10" s="9" customFormat="1">
      <c r="D27" s="485"/>
      <c r="G27" s="466"/>
      <c r="H27" s="466"/>
    </row>
    <row r="28" spans="1:10" s="9" customFormat="1">
      <c r="D28" s="485"/>
      <c r="G28" s="466"/>
      <c r="H28" s="466"/>
    </row>
    <row r="29" spans="1:10" s="9" customFormat="1">
      <c r="G29" s="466"/>
      <c r="H29" s="466"/>
    </row>
    <row r="30" spans="1:10" s="9" customFormat="1">
      <c r="G30" s="466"/>
      <c r="H30" s="466"/>
    </row>
    <row r="31" spans="1:10" s="9" customFormat="1">
      <c r="G31" s="466"/>
      <c r="H31" s="466"/>
    </row>
    <row r="32" spans="1:10" s="9" customFormat="1">
      <c r="G32" s="466"/>
      <c r="H32" s="466"/>
    </row>
    <row r="33" spans="7:8" s="9" customFormat="1">
      <c r="G33" s="466"/>
      <c r="H33" s="466"/>
    </row>
    <row r="34" spans="7:8" s="9" customFormat="1">
      <c r="G34" s="466"/>
      <c r="H34" s="466"/>
    </row>
    <row r="35" spans="7:8" s="9" customFormat="1">
      <c r="G35" s="466"/>
      <c r="H35" s="466"/>
    </row>
    <row r="36" spans="7:8" s="9" customFormat="1">
      <c r="G36" s="466"/>
      <c r="H36" s="466"/>
    </row>
    <row r="37" spans="7:8" s="9" customFormat="1">
      <c r="G37" s="466"/>
      <c r="H37" s="466"/>
    </row>
    <row r="38" spans="7:8" s="9" customFormat="1">
      <c r="G38" s="466"/>
      <c r="H38" s="466"/>
    </row>
    <row r="39" spans="7:8" s="9" customFormat="1">
      <c r="G39" s="466"/>
      <c r="H39" s="466"/>
    </row>
    <row r="40" spans="7:8" s="9" customFormat="1">
      <c r="G40" s="466"/>
      <c r="H40" s="466"/>
    </row>
    <row r="41" spans="7:8" s="9" customFormat="1">
      <c r="G41" s="466"/>
      <c r="H41" s="466"/>
    </row>
    <row r="42" spans="7:8" s="9" customFormat="1">
      <c r="G42" s="466"/>
      <c r="H42" s="466"/>
    </row>
    <row r="43" spans="7:8" s="9" customFormat="1">
      <c r="G43" s="466"/>
      <c r="H43" s="466"/>
    </row>
    <row r="44" spans="7:8" s="9" customFormat="1">
      <c r="G44" s="466"/>
      <c r="H44" s="466"/>
    </row>
    <row r="45" spans="7:8" s="9" customFormat="1">
      <c r="G45" s="466"/>
      <c r="H45" s="466"/>
    </row>
    <row r="46" spans="7:8" s="9" customFormat="1">
      <c r="G46" s="466"/>
      <c r="H46" s="466"/>
    </row>
    <row r="47" spans="7:8" s="9" customFormat="1">
      <c r="G47" s="466"/>
      <c r="H47" s="466"/>
    </row>
    <row r="48" spans="7:8" s="9" customFormat="1">
      <c r="G48" s="466"/>
      <c r="H48" s="466"/>
    </row>
    <row r="49" spans="7:8" s="9" customFormat="1">
      <c r="G49" s="466"/>
      <c r="H49" s="466"/>
    </row>
    <row r="50" spans="7:8" s="9" customFormat="1">
      <c r="G50" s="466"/>
      <c r="H50" s="466"/>
    </row>
    <row r="51" spans="7:8" s="9" customFormat="1">
      <c r="G51" s="466"/>
      <c r="H51" s="466"/>
    </row>
    <row r="52" spans="7:8" s="9" customFormat="1">
      <c r="G52" s="466"/>
      <c r="H52" s="466"/>
    </row>
    <row r="53" spans="7:8" s="9" customFormat="1">
      <c r="G53" s="466"/>
      <c r="H53" s="466"/>
    </row>
    <row r="54" spans="7:8" s="9" customFormat="1">
      <c r="G54" s="466"/>
      <c r="H54" s="466"/>
    </row>
    <row r="55" spans="7:8" s="9" customFormat="1">
      <c r="G55" s="466"/>
      <c r="H55" s="466"/>
    </row>
    <row r="56" spans="7:8" s="9" customFormat="1">
      <c r="G56" s="466"/>
      <c r="H56" s="466"/>
    </row>
    <row r="57" spans="7:8" s="9" customFormat="1">
      <c r="G57" s="466"/>
      <c r="H57" s="466"/>
    </row>
    <row r="58" spans="7:8" s="9" customFormat="1">
      <c r="G58" s="466"/>
      <c r="H58" s="466"/>
    </row>
    <row r="59" spans="7:8" s="9" customFormat="1">
      <c r="G59" s="466"/>
      <c r="H59" s="466"/>
    </row>
    <row r="60" spans="7:8" s="9" customFormat="1">
      <c r="G60" s="466"/>
      <c r="H60" s="466"/>
    </row>
    <row r="61" spans="7:8" s="9" customFormat="1">
      <c r="G61" s="466"/>
      <c r="H61" s="466"/>
    </row>
    <row r="62" spans="7:8" s="9" customFormat="1">
      <c r="G62" s="466"/>
      <c r="H62" s="466"/>
    </row>
    <row r="63" spans="7:8" s="9" customFormat="1">
      <c r="G63" s="466"/>
      <c r="H63" s="466"/>
    </row>
    <row r="64" spans="7:8" s="9" customFormat="1">
      <c r="G64" s="466"/>
      <c r="H64" s="466"/>
    </row>
    <row r="65" spans="7:8" s="9" customFormat="1">
      <c r="G65" s="466"/>
      <c r="H65" s="466"/>
    </row>
    <row r="66" spans="7:8" s="9" customFormat="1">
      <c r="G66" s="466"/>
      <c r="H66" s="466"/>
    </row>
    <row r="67" spans="7:8" s="9" customFormat="1">
      <c r="G67" s="466"/>
      <c r="H67" s="466"/>
    </row>
    <row r="68" spans="7:8" s="9" customFormat="1">
      <c r="G68" s="466"/>
      <c r="H68" s="466"/>
    </row>
    <row r="69" spans="7:8" s="9" customFormat="1">
      <c r="G69" s="466"/>
      <c r="H69" s="466"/>
    </row>
    <row r="70" spans="7:8" s="9" customFormat="1">
      <c r="G70" s="466"/>
      <c r="H70" s="466"/>
    </row>
    <row r="71" spans="7:8" s="9" customFormat="1">
      <c r="G71" s="466"/>
      <c r="H71" s="466"/>
    </row>
    <row r="72" spans="7:8" s="9" customFormat="1">
      <c r="G72" s="466"/>
      <c r="H72" s="466"/>
    </row>
    <row r="73" spans="7:8" s="9" customFormat="1">
      <c r="G73" s="466"/>
      <c r="H73" s="466"/>
    </row>
    <row r="74" spans="7:8" s="9" customFormat="1">
      <c r="G74" s="466"/>
      <c r="H74" s="466"/>
    </row>
    <row r="75" spans="7:8" s="9" customFormat="1">
      <c r="G75" s="466"/>
      <c r="H75" s="466"/>
    </row>
    <row r="76" spans="7:8" s="9" customFormat="1">
      <c r="G76" s="466"/>
      <c r="H76" s="466"/>
    </row>
    <row r="77" spans="7:8" s="9" customFormat="1">
      <c r="G77" s="466"/>
      <c r="H77" s="466"/>
    </row>
    <row r="78" spans="7:8" s="9" customFormat="1">
      <c r="G78" s="466"/>
      <c r="H78" s="466"/>
    </row>
    <row r="79" spans="7:8" s="9" customFormat="1">
      <c r="G79" s="466"/>
      <c r="H79" s="466"/>
    </row>
    <row r="80" spans="7:8" s="9" customFormat="1">
      <c r="G80" s="466"/>
      <c r="H80" s="466"/>
    </row>
    <row r="81" spans="7:8" s="9" customFormat="1">
      <c r="G81" s="466"/>
      <c r="H81" s="466"/>
    </row>
    <row r="82" spans="7:8" s="9" customFormat="1">
      <c r="G82" s="466"/>
      <c r="H82" s="466"/>
    </row>
    <row r="83" spans="7:8" s="9" customFormat="1">
      <c r="G83" s="466"/>
      <c r="H83" s="466"/>
    </row>
    <row r="84" spans="7:8" s="9" customFormat="1">
      <c r="G84" s="466"/>
      <c r="H84" s="466"/>
    </row>
    <row r="85" spans="7:8" s="9" customFormat="1">
      <c r="G85" s="466"/>
      <c r="H85" s="466"/>
    </row>
    <row r="86" spans="7:8" s="9" customFormat="1">
      <c r="G86" s="466"/>
      <c r="H86" s="466"/>
    </row>
    <row r="87" spans="7:8" s="9" customFormat="1">
      <c r="G87" s="466"/>
      <c r="H87" s="466"/>
    </row>
    <row r="88" spans="7:8" s="9" customFormat="1">
      <c r="G88" s="466"/>
      <c r="H88" s="466"/>
    </row>
    <row r="89" spans="7:8" s="9" customFormat="1">
      <c r="G89" s="466"/>
      <c r="H89" s="466"/>
    </row>
    <row r="90" spans="7:8" s="9" customFormat="1">
      <c r="G90" s="466"/>
      <c r="H90" s="466"/>
    </row>
    <row r="91" spans="7:8" s="9" customFormat="1">
      <c r="G91" s="466"/>
      <c r="H91" s="466"/>
    </row>
    <row r="92" spans="7:8" s="9" customFormat="1">
      <c r="G92" s="466"/>
      <c r="H92" s="466"/>
    </row>
    <row r="93" spans="7:8" s="9" customFormat="1">
      <c r="G93" s="466"/>
      <c r="H93" s="466"/>
    </row>
    <row r="94" spans="7:8" s="9" customFormat="1">
      <c r="G94" s="466"/>
      <c r="H94" s="466"/>
    </row>
    <row r="95" spans="7:8" s="9" customFormat="1">
      <c r="G95" s="466"/>
      <c r="H95" s="466"/>
    </row>
    <row r="96" spans="7:8" s="9" customFormat="1">
      <c r="G96" s="466"/>
      <c r="H96" s="466"/>
    </row>
    <row r="97" spans="7:8" s="9" customFormat="1">
      <c r="G97" s="466"/>
      <c r="H97" s="466"/>
    </row>
    <row r="98" spans="7:8" s="9" customFormat="1">
      <c r="G98" s="466"/>
      <c r="H98" s="466"/>
    </row>
    <row r="99" spans="7:8" s="9" customFormat="1">
      <c r="G99" s="466"/>
      <c r="H99" s="466"/>
    </row>
    <row r="100" spans="7:8" s="9" customFormat="1">
      <c r="G100" s="466"/>
      <c r="H100" s="466"/>
    </row>
    <row r="101" spans="7:8" s="9" customFormat="1">
      <c r="G101" s="466"/>
      <c r="H101" s="466"/>
    </row>
    <row r="102" spans="7:8" s="9" customFormat="1">
      <c r="G102" s="466"/>
      <c r="H102" s="466"/>
    </row>
    <row r="103" spans="7:8" s="9" customFormat="1">
      <c r="G103" s="466"/>
      <c r="H103" s="466"/>
    </row>
    <row r="104" spans="7:8" s="9" customFormat="1">
      <c r="G104" s="466"/>
      <c r="H104" s="466"/>
    </row>
    <row r="105" spans="7:8" s="9" customFormat="1">
      <c r="G105" s="466"/>
      <c r="H105" s="466"/>
    </row>
    <row r="106" spans="7:8" s="9" customFormat="1">
      <c r="G106" s="466"/>
      <c r="H106" s="466"/>
    </row>
    <row r="107" spans="7:8" s="9" customFormat="1">
      <c r="G107" s="466"/>
      <c r="H107" s="466"/>
    </row>
    <row r="108" spans="7:8" s="9" customFormat="1">
      <c r="G108" s="466"/>
      <c r="H108" s="466"/>
    </row>
    <row r="109" spans="7:8" s="9" customFormat="1">
      <c r="G109" s="466"/>
      <c r="H109" s="466"/>
    </row>
    <row r="110" spans="7:8" s="9" customFormat="1">
      <c r="G110" s="466"/>
      <c r="H110" s="466"/>
    </row>
    <row r="111" spans="7:8" s="9" customFormat="1">
      <c r="G111" s="466"/>
      <c r="H111" s="466"/>
    </row>
    <row r="112" spans="7:8" s="9" customFormat="1">
      <c r="G112" s="466"/>
      <c r="H112" s="466"/>
    </row>
    <row r="113" spans="7:8" s="9" customFormat="1">
      <c r="G113" s="466"/>
      <c r="H113" s="466"/>
    </row>
    <row r="114" spans="7:8" s="9" customFormat="1">
      <c r="G114" s="466"/>
      <c r="H114" s="466"/>
    </row>
    <row r="115" spans="7:8" s="9" customFormat="1">
      <c r="G115" s="466"/>
      <c r="H115" s="466"/>
    </row>
    <row r="116" spans="7:8" s="9" customFormat="1">
      <c r="G116" s="466"/>
      <c r="H116" s="466"/>
    </row>
    <row r="117" spans="7:8" s="9" customFormat="1">
      <c r="G117" s="466"/>
      <c r="H117" s="466"/>
    </row>
    <row r="118" spans="7:8" s="9" customFormat="1">
      <c r="G118" s="466"/>
      <c r="H118" s="466"/>
    </row>
    <row r="119" spans="7:8" s="9" customFormat="1">
      <c r="G119" s="466"/>
      <c r="H119" s="466"/>
    </row>
    <row r="120" spans="7:8" s="9" customFormat="1">
      <c r="G120" s="466"/>
      <c r="H120" s="466"/>
    </row>
    <row r="121" spans="7:8" s="9" customFormat="1">
      <c r="G121" s="466"/>
      <c r="H121" s="466"/>
    </row>
    <row r="122" spans="7:8" s="9" customFormat="1">
      <c r="G122" s="466"/>
      <c r="H122" s="466"/>
    </row>
    <row r="123" spans="7:8" s="9" customFormat="1">
      <c r="G123" s="466"/>
      <c r="H123" s="466"/>
    </row>
    <row r="124" spans="7:8" s="9" customFormat="1">
      <c r="G124" s="466"/>
      <c r="H124" s="466"/>
    </row>
    <row r="125" spans="7:8" s="9" customFormat="1">
      <c r="G125" s="466"/>
      <c r="H125" s="466"/>
    </row>
    <row r="126" spans="7:8" s="9" customFormat="1">
      <c r="G126" s="466"/>
      <c r="H126" s="466"/>
    </row>
    <row r="127" spans="7:8" s="9" customFormat="1">
      <c r="G127" s="466"/>
      <c r="H127" s="466"/>
    </row>
    <row r="128" spans="7:8" s="9" customFormat="1">
      <c r="G128" s="466"/>
      <c r="H128" s="466"/>
    </row>
    <row r="129" spans="7:8" s="9" customFormat="1">
      <c r="G129" s="466"/>
      <c r="H129" s="466"/>
    </row>
    <row r="130" spans="7:8" s="9" customFormat="1">
      <c r="G130" s="466"/>
      <c r="H130" s="466"/>
    </row>
    <row r="131" spans="7:8" s="9" customFormat="1">
      <c r="G131" s="466"/>
      <c r="H131" s="466"/>
    </row>
    <row r="132" spans="7:8" s="9" customFormat="1">
      <c r="G132" s="466"/>
      <c r="H132" s="466"/>
    </row>
    <row r="133" spans="7:8" s="9" customFormat="1">
      <c r="G133" s="466"/>
      <c r="H133" s="466"/>
    </row>
    <row r="134" spans="7:8" s="9" customFormat="1">
      <c r="G134" s="466"/>
      <c r="H134" s="466"/>
    </row>
    <row r="135" spans="7:8" s="9" customFormat="1">
      <c r="G135" s="466"/>
      <c r="H135" s="466"/>
    </row>
    <row r="136" spans="7:8" s="9" customFormat="1">
      <c r="G136" s="466"/>
      <c r="H136" s="466"/>
    </row>
    <row r="137" spans="7:8" s="9" customFormat="1">
      <c r="G137" s="466"/>
      <c r="H137" s="466"/>
    </row>
    <row r="138" spans="7:8" s="9" customFormat="1">
      <c r="G138" s="466"/>
      <c r="H138" s="466"/>
    </row>
    <row r="139" spans="7:8" s="9" customFormat="1">
      <c r="G139" s="466"/>
      <c r="H139" s="466"/>
    </row>
    <row r="140" spans="7:8" s="9" customFormat="1">
      <c r="G140" s="466"/>
      <c r="H140" s="466"/>
    </row>
    <row r="141" spans="7:8" s="9" customFormat="1">
      <c r="G141" s="466"/>
      <c r="H141" s="466"/>
    </row>
    <row r="142" spans="7:8" s="9" customFormat="1">
      <c r="G142" s="466"/>
      <c r="H142" s="466"/>
    </row>
    <row r="143" spans="7:8" s="9" customFormat="1">
      <c r="G143" s="466"/>
      <c r="H143" s="466"/>
    </row>
    <row r="144" spans="7:8" s="9" customFormat="1">
      <c r="G144" s="466"/>
      <c r="H144" s="466"/>
    </row>
    <row r="145" spans="7:8" s="9" customFormat="1">
      <c r="G145" s="466"/>
      <c r="H145" s="466"/>
    </row>
    <row r="146" spans="7:8" s="9" customFormat="1">
      <c r="G146" s="466"/>
      <c r="H146" s="466"/>
    </row>
    <row r="147" spans="7:8" s="9" customFormat="1">
      <c r="G147" s="466"/>
      <c r="H147" s="466"/>
    </row>
    <row r="148" spans="7:8" s="9" customFormat="1">
      <c r="G148" s="466"/>
      <c r="H148" s="466"/>
    </row>
    <row r="149" spans="7:8" s="9" customFormat="1">
      <c r="G149" s="466"/>
      <c r="H149" s="466"/>
    </row>
    <row r="150" spans="7:8" s="9" customFormat="1">
      <c r="G150" s="466"/>
      <c r="H150" s="466"/>
    </row>
    <row r="151" spans="7:8" s="9" customFormat="1">
      <c r="G151" s="466"/>
      <c r="H151" s="466"/>
    </row>
    <row r="152" spans="7:8" s="9" customFormat="1">
      <c r="G152" s="466"/>
      <c r="H152" s="466"/>
    </row>
    <row r="153" spans="7:8" s="9" customFormat="1">
      <c r="G153" s="466"/>
      <c r="H153" s="466"/>
    </row>
    <row r="154" spans="7:8" s="9" customFormat="1">
      <c r="G154" s="466"/>
      <c r="H154" s="466"/>
    </row>
    <row r="155" spans="7:8" s="9" customFormat="1">
      <c r="G155" s="466"/>
      <c r="H155" s="466"/>
    </row>
    <row r="156" spans="7:8" s="9" customFormat="1">
      <c r="G156" s="466"/>
      <c r="H156" s="466"/>
    </row>
    <row r="157" spans="7:8" s="9" customFormat="1">
      <c r="G157" s="466"/>
      <c r="H157" s="466"/>
    </row>
    <row r="158" spans="7:8" s="9" customFormat="1">
      <c r="G158" s="466"/>
      <c r="H158" s="466"/>
    </row>
    <row r="159" spans="7:8" s="9" customFormat="1">
      <c r="G159" s="466"/>
      <c r="H159" s="466"/>
    </row>
    <row r="160" spans="7:8" s="9" customFormat="1">
      <c r="G160" s="466"/>
      <c r="H160" s="466"/>
    </row>
    <row r="161" spans="7:8" s="9" customFormat="1">
      <c r="G161" s="466"/>
      <c r="H161" s="466"/>
    </row>
    <row r="162" spans="7:8" s="9" customFormat="1">
      <c r="G162" s="466"/>
      <c r="H162" s="466"/>
    </row>
    <row r="163" spans="7:8" s="9" customFormat="1">
      <c r="G163" s="466"/>
      <c r="H163" s="466"/>
    </row>
    <row r="164" spans="7:8" s="9" customFormat="1">
      <c r="G164" s="466"/>
      <c r="H164" s="466"/>
    </row>
    <row r="165" spans="7:8" s="9" customFormat="1">
      <c r="G165" s="466"/>
      <c r="H165" s="466"/>
    </row>
    <row r="166" spans="7:8" s="9" customFormat="1">
      <c r="G166" s="466"/>
      <c r="H166" s="466"/>
    </row>
    <row r="167" spans="7:8" s="9" customFormat="1">
      <c r="G167" s="466"/>
      <c r="H167" s="466"/>
    </row>
    <row r="168" spans="7:8" s="9" customFormat="1">
      <c r="G168" s="466"/>
      <c r="H168" s="466"/>
    </row>
    <row r="169" spans="7:8" s="9" customFormat="1">
      <c r="G169" s="466"/>
      <c r="H169" s="466"/>
    </row>
    <row r="170" spans="7:8" s="9" customFormat="1">
      <c r="G170" s="466"/>
      <c r="H170" s="466"/>
    </row>
    <row r="171" spans="7:8" s="9" customFormat="1">
      <c r="G171" s="466"/>
      <c r="H171" s="466"/>
    </row>
    <row r="172" spans="7:8" s="9" customFormat="1">
      <c r="G172" s="466"/>
      <c r="H172" s="466"/>
    </row>
    <row r="173" spans="7:8" s="9" customFormat="1">
      <c r="G173" s="466"/>
      <c r="H173" s="466"/>
    </row>
    <row r="174" spans="7:8" s="9" customFormat="1">
      <c r="G174" s="466"/>
      <c r="H174" s="466"/>
    </row>
    <row r="175" spans="7:8" s="9" customFormat="1">
      <c r="G175" s="466"/>
      <c r="H175" s="466"/>
    </row>
    <row r="176" spans="7:8" s="9" customFormat="1">
      <c r="G176" s="466"/>
      <c r="H176" s="466"/>
    </row>
    <row r="177" spans="7:8" s="9" customFormat="1">
      <c r="G177" s="466"/>
      <c r="H177" s="466"/>
    </row>
    <row r="178" spans="7:8" s="9" customFormat="1">
      <c r="G178" s="466"/>
      <c r="H178" s="466"/>
    </row>
    <row r="179" spans="7:8" s="9" customFormat="1">
      <c r="G179" s="466"/>
      <c r="H179" s="466"/>
    </row>
    <row r="180" spans="7:8" s="9" customFormat="1">
      <c r="G180" s="466"/>
      <c r="H180" s="466"/>
    </row>
    <row r="181" spans="7:8" s="9" customFormat="1">
      <c r="G181" s="466"/>
      <c r="H181" s="466"/>
    </row>
    <row r="182" spans="7:8" s="9" customFormat="1">
      <c r="G182" s="466"/>
      <c r="H182" s="466"/>
    </row>
    <row r="183" spans="7:8" s="9" customFormat="1">
      <c r="G183" s="466"/>
      <c r="H183" s="466"/>
    </row>
    <row r="184" spans="7:8" s="9" customFormat="1">
      <c r="G184" s="466"/>
      <c r="H184" s="466"/>
    </row>
    <row r="185" spans="7:8" s="9" customFormat="1">
      <c r="G185" s="466"/>
      <c r="H185" s="466"/>
    </row>
    <row r="186" spans="7:8" s="9" customFormat="1">
      <c r="G186" s="466"/>
      <c r="H186" s="466"/>
    </row>
    <row r="187" spans="7:8" s="9" customFormat="1">
      <c r="G187" s="466"/>
      <c r="H187" s="466"/>
    </row>
    <row r="188" spans="7:8" s="9" customFormat="1">
      <c r="G188" s="466"/>
      <c r="H188" s="466"/>
    </row>
    <row r="189" spans="7:8" s="9" customFormat="1">
      <c r="G189" s="466"/>
      <c r="H189" s="466"/>
    </row>
    <row r="190" spans="7:8" s="9" customFormat="1">
      <c r="G190" s="466"/>
      <c r="H190" s="466"/>
    </row>
    <row r="191" spans="7:8" s="9" customFormat="1">
      <c r="G191" s="466"/>
      <c r="H191" s="466"/>
    </row>
    <row r="192" spans="7:8" s="9" customFormat="1">
      <c r="G192" s="466"/>
      <c r="H192" s="466"/>
    </row>
    <row r="193" spans="7:8" s="9" customFormat="1">
      <c r="G193" s="466"/>
      <c r="H193" s="466"/>
    </row>
    <row r="194" spans="7:8" s="9" customFormat="1">
      <c r="G194" s="466"/>
      <c r="H194" s="466"/>
    </row>
    <row r="195" spans="7:8" s="9" customFormat="1">
      <c r="G195" s="466"/>
      <c r="H195" s="466"/>
    </row>
    <row r="196" spans="7:8" s="9" customFormat="1">
      <c r="G196" s="466"/>
      <c r="H196" s="466"/>
    </row>
    <row r="197" spans="7:8" s="9" customFormat="1">
      <c r="G197" s="466"/>
      <c r="H197" s="466"/>
    </row>
    <row r="198" spans="7:8" s="9" customFormat="1">
      <c r="G198" s="466"/>
      <c r="H198" s="466"/>
    </row>
    <row r="199" spans="7:8" s="9" customFormat="1">
      <c r="G199" s="466"/>
      <c r="H199" s="466"/>
    </row>
    <row r="200" spans="7:8" s="9" customFormat="1">
      <c r="G200" s="466"/>
      <c r="H200" s="466"/>
    </row>
    <row r="201" spans="7:8" s="9" customFormat="1">
      <c r="G201" s="466"/>
      <c r="H201" s="466"/>
    </row>
    <row r="202" spans="7:8" s="9" customFormat="1">
      <c r="G202" s="466"/>
      <c r="H202" s="466"/>
    </row>
    <row r="203" spans="7:8" s="9" customFormat="1">
      <c r="G203" s="466"/>
      <c r="H203" s="466"/>
    </row>
    <row r="204" spans="7:8" s="9" customFormat="1">
      <c r="G204" s="466"/>
      <c r="H204" s="466"/>
    </row>
    <row r="205" spans="7:8" s="9" customFormat="1">
      <c r="G205" s="466"/>
      <c r="H205" s="466"/>
    </row>
    <row r="206" spans="7:8" s="9" customFormat="1">
      <c r="G206" s="466"/>
      <c r="H206" s="466"/>
    </row>
    <row r="207" spans="7:8" s="9" customFormat="1">
      <c r="G207" s="466"/>
      <c r="H207" s="466"/>
    </row>
    <row r="208" spans="7:8" s="9" customFormat="1">
      <c r="G208" s="466"/>
      <c r="H208" s="466"/>
    </row>
    <row r="209" spans="7:8" s="9" customFormat="1">
      <c r="G209" s="466"/>
      <c r="H209" s="466"/>
    </row>
    <row r="210" spans="7:8" s="9" customFormat="1">
      <c r="G210" s="466"/>
      <c r="H210" s="466"/>
    </row>
    <row r="211" spans="7:8" s="9" customFormat="1">
      <c r="G211" s="466"/>
      <c r="H211" s="466"/>
    </row>
    <row r="212" spans="7:8" s="9" customFormat="1">
      <c r="G212" s="466"/>
      <c r="H212" s="466"/>
    </row>
    <row r="213" spans="7:8" s="9" customFormat="1">
      <c r="G213" s="466"/>
      <c r="H213" s="466"/>
    </row>
    <row r="214" spans="7:8" s="9" customFormat="1">
      <c r="G214" s="466"/>
      <c r="H214" s="466"/>
    </row>
    <row r="215" spans="7:8" s="9" customFormat="1">
      <c r="G215" s="466"/>
      <c r="H215" s="466"/>
    </row>
    <row r="216" spans="7:8" s="9" customFormat="1">
      <c r="G216" s="466"/>
      <c r="H216" s="466"/>
    </row>
    <row r="217" spans="7:8" s="9" customFormat="1">
      <c r="G217" s="466"/>
      <c r="H217" s="466"/>
    </row>
    <row r="218" spans="7:8" s="9" customFormat="1">
      <c r="G218" s="466"/>
      <c r="H218" s="466"/>
    </row>
    <row r="219" spans="7:8" s="9" customFormat="1">
      <c r="G219" s="466"/>
      <c r="H219" s="466"/>
    </row>
    <row r="220" spans="7:8" s="9" customFormat="1">
      <c r="G220" s="466"/>
      <c r="H220" s="466"/>
    </row>
    <row r="221" spans="7:8" s="9" customFormat="1">
      <c r="G221" s="466"/>
      <c r="H221" s="466"/>
    </row>
    <row r="222" spans="7:8" s="9" customFormat="1">
      <c r="G222" s="466"/>
      <c r="H222" s="466"/>
    </row>
    <row r="223" spans="7:8" s="9" customFormat="1">
      <c r="G223" s="466"/>
      <c r="H223" s="466"/>
    </row>
    <row r="224" spans="7:8" s="9" customFormat="1">
      <c r="G224" s="466"/>
      <c r="H224" s="466"/>
    </row>
    <row r="225" spans="7:8" s="9" customFormat="1">
      <c r="G225" s="466"/>
      <c r="H225" s="466"/>
    </row>
    <row r="226" spans="7:8" s="9" customFormat="1">
      <c r="G226" s="466"/>
      <c r="H226" s="466"/>
    </row>
    <row r="227" spans="7:8" s="9" customFormat="1">
      <c r="G227" s="466"/>
      <c r="H227" s="466"/>
    </row>
    <row r="228" spans="7:8" s="9" customFormat="1">
      <c r="G228" s="466"/>
      <c r="H228" s="466"/>
    </row>
    <row r="229" spans="7:8" s="9" customFormat="1">
      <c r="G229" s="466"/>
      <c r="H229" s="466"/>
    </row>
    <row r="230" spans="7:8" s="9" customFormat="1">
      <c r="G230" s="466"/>
      <c r="H230" s="466"/>
    </row>
    <row r="231" spans="7:8" s="9" customFormat="1">
      <c r="G231" s="466"/>
      <c r="H231" s="466"/>
    </row>
    <row r="232" spans="7:8" s="9" customFormat="1">
      <c r="G232" s="466"/>
      <c r="H232" s="466"/>
    </row>
    <row r="233" spans="7:8" s="9" customFormat="1">
      <c r="G233" s="466"/>
      <c r="H233" s="466"/>
    </row>
    <row r="234" spans="7:8" s="9" customFormat="1">
      <c r="G234" s="466"/>
      <c r="H234" s="466"/>
    </row>
    <row r="235" spans="7:8" s="9" customFormat="1">
      <c r="G235" s="466"/>
      <c r="H235" s="466"/>
    </row>
    <row r="236" spans="7:8" s="9" customFormat="1">
      <c r="G236" s="466"/>
      <c r="H236" s="466"/>
    </row>
    <row r="237" spans="7:8" s="9" customFormat="1">
      <c r="G237" s="466"/>
      <c r="H237" s="466"/>
    </row>
    <row r="238" spans="7:8" s="9" customFormat="1">
      <c r="G238" s="466"/>
      <c r="H238" s="466"/>
    </row>
    <row r="239" spans="7:8" s="9" customFormat="1">
      <c r="G239" s="466"/>
      <c r="H239" s="466"/>
    </row>
    <row r="240" spans="7:8" s="9" customFormat="1">
      <c r="G240" s="466"/>
      <c r="H240" s="466"/>
    </row>
    <row r="241" spans="7:8" s="9" customFormat="1">
      <c r="G241" s="466"/>
      <c r="H241" s="466"/>
    </row>
    <row r="242" spans="7:8" s="9" customFormat="1">
      <c r="G242" s="466"/>
      <c r="H242" s="466"/>
    </row>
    <row r="243" spans="7:8" s="9" customFormat="1">
      <c r="G243" s="466"/>
      <c r="H243" s="466"/>
    </row>
    <row r="244" spans="7:8" s="9" customFormat="1">
      <c r="G244" s="466"/>
      <c r="H244" s="466"/>
    </row>
    <row r="245" spans="7:8" s="9" customFormat="1">
      <c r="G245" s="466"/>
      <c r="H245" s="466"/>
    </row>
    <row r="246" spans="7:8" s="9" customFormat="1">
      <c r="G246" s="466"/>
      <c r="H246" s="466"/>
    </row>
    <row r="247" spans="7:8" s="9" customFormat="1">
      <c r="G247" s="466"/>
      <c r="H247" s="466"/>
    </row>
    <row r="248" spans="7:8" s="9" customFormat="1">
      <c r="G248" s="466"/>
      <c r="H248" s="466"/>
    </row>
    <row r="249" spans="7:8" s="9" customFormat="1">
      <c r="G249" s="466"/>
      <c r="H249" s="466"/>
    </row>
    <row r="250" spans="7:8" s="9" customFormat="1">
      <c r="G250" s="466"/>
      <c r="H250" s="466"/>
    </row>
    <row r="251" spans="7:8" s="9" customFormat="1">
      <c r="G251" s="466"/>
      <c r="H251" s="466"/>
    </row>
    <row r="252" spans="7:8" s="9" customFormat="1">
      <c r="G252" s="466"/>
      <c r="H252" s="466"/>
    </row>
    <row r="253" spans="7:8" s="9" customFormat="1">
      <c r="G253" s="466"/>
      <c r="H253" s="466"/>
    </row>
    <row r="254" spans="7:8" s="9" customFormat="1">
      <c r="G254" s="466"/>
      <c r="H254" s="466"/>
    </row>
    <row r="255" spans="7:8" s="9" customFormat="1">
      <c r="G255" s="466"/>
      <c r="H255" s="466"/>
    </row>
    <row r="256" spans="7:8" s="9" customFormat="1">
      <c r="G256" s="466"/>
      <c r="H256" s="466"/>
    </row>
    <row r="257" spans="7:8" s="9" customFormat="1">
      <c r="G257" s="466"/>
      <c r="H257" s="466"/>
    </row>
    <row r="258" spans="7:8" s="9" customFormat="1">
      <c r="G258" s="466"/>
      <c r="H258" s="466"/>
    </row>
    <row r="259" spans="7:8" s="9" customFormat="1">
      <c r="G259" s="466"/>
      <c r="H259" s="466"/>
    </row>
    <row r="260" spans="7:8" s="9" customFormat="1">
      <c r="G260" s="466"/>
      <c r="H260" s="466"/>
    </row>
    <row r="261" spans="7:8" s="9" customFormat="1">
      <c r="G261" s="466"/>
      <c r="H261" s="466"/>
    </row>
    <row r="262" spans="7:8" s="9" customFormat="1">
      <c r="G262" s="466"/>
      <c r="H262" s="466"/>
    </row>
    <row r="263" spans="7:8" s="9" customFormat="1">
      <c r="G263" s="466"/>
      <c r="H263" s="466"/>
    </row>
    <row r="264" spans="7:8" s="9" customFormat="1">
      <c r="G264" s="466"/>
      <c r="H264" s="466"/>
    </row>
    <row r="265" spans="7:8" s="9" customFormat="1">
      <c r="G265" s="466"/>
      <c r="H265" s="466"/>
    </row>
    <row r="266" spans="7:8" s="9" customFormat="1">
      <c r="G266" s="466"/>
      <c r="H266" s="466"/>
    </row>
    <row r="267" spans="7:8" s="9" customFormat="1">
      <c r="G267" s="466"/>
      <c r="H267" s="466"/>
    </row>
    <row r="268" spans="7:8" s="9" customFormat="1">
      <c r="G268" s="466"/>
      <c r="H268" s="466"/>
    </row>
    <row r="269" spans="7:8" s="9" customFormat="1">
      <c r="G269" s="466"/>
      <c r="H269" s="466"/>
    </row>
    <row r="270" spans="7:8" s="9" customFormat="1">
      <c r="G270" s="466"/>
      <c r="H270" s="466"/>
    </row>
    <row r="271" spans="7:8" s="9" customFormat="1">
      <c r="G271" s="466"/>
      <c r="H271" s="466"/>
    </row>
    <row r="272" spans="7:8" s="9" customFormat="1">
      <c r="G272" s="466"/>
      <c r="H272" s="466"/>
    </row>
    <row r="273" spans="7:8" s="9" customFormat="1">
      <c r="G273" s="466"/>
      <c r="H273" s="466"/>
    </row>
    <row r="274" spans="7:8" s="9" customFormat="1">
      <c r="G274" s="466"/>
      <c r="H274" s="466"/>
    </row>
    <row r="275" spans="7:8" s="9" customFormat="1">
      <c r="G275" s="466"/>
      <c r="H275" s="466"/>
    </row>
    <row r="276" spans="7:8" s="9" customFormat="1">
      <c r="G276" s="466"/>
      <c r="H276" s="466"/>
    </row>
    <row r="277" spans="7:8" s="9" customFormat="1">
      <c r="G277" s="466"/>
      <c r="H277" s="466"/>
    </row>
    <row r="278" spans="7:8" s="9" customFormat="1">
      <c r="G278" s="466"/>
      <c r="H278" s="466"/>
    </row>
    <row r="279" spans="7:8" s="9" customFormat="1">
      <c r="G279" s="466"/>
      <c r="H279" s="466"/>
    </row>
    <row r="280" spans="7:8" s="9" customFormat="1">
      <c r="G280" s="466"/>
      <c r="H280" s="466"/>
    </row>
    <row r="281" spans="7:8" s="9" customFormat="1">
      <c r="G281" s="466"/>
      <c r="H281" s="466"/>
    </row>
    <row r="282" spans="7:8" s="9" customFormat="1">
      <c r="G282" s="466"/>
      <c r="H282" s="466"/>
    </row>
    <row r="283" spans="7:8" s="9" customFormat="1">
      <c r="G283" s="466"/>
      <c r="H283" s="466"/>
    </row>
    <row r="284" spans="7:8" s="9" customFormat="1">
      <c r="G284" s="466"/>
      <c r="H284" s="466"/>
    </row>
    <row r="285" spans="7:8" s="9" customFormat="1">
      <c r="G285" s="466"/>
      <c r="H285" s="466"/>
    </row>
    <row r="286" spans="7:8" s="9" customFormat="1">
      <c r="G286" s="466"/>
      <c r="H286" s="466"/>
    </row>
    <row r="287" spans="7:8" s="9" customFormat="1">
      <c r="G287" s="466"/>
      <c r="H287" s="466"/>
    </row>
    <row r="288" spans="7:8" s="9" customFormat="1">
      <c r="G288" s="466"/>
      <c r="H288" s="466"/>
    </row>
    <row r="289" spans="7:8" s="9" customFormat="1">
      <c r="G289" s="466"/>
      <c r="H289" s="466"/>
    </row>
    <row r="290" spans="7:8" s="9" customFormat="1">
      <c r="G290" s="466"/>
      <c r="H290" s="466"/>
    </row>
    <row r="291" spans="7:8" s="9" customFormat="1">
      <c r="G291" s="466"/>
      <c r="H291" s="466"/>
    </row>
    <row r="292" spans="7:8" s="9" customFormat="1">
      <c r="G292" s="466"/>
      <c r="H292" s="466"/>
    </row>
    <row r="293" spans="7:8" s="9" customFormat="1">
      <c r="G293" s="466"/>
      <c r="H293" s="466"/>
    </row>
    <row r="294" spans="7:8" s="9" customFormat="1">
      <c r="G294" s="466"/>
      <c r="H294" s="466"/>
    </row>
    <row r="295" spans="7:8" s="9" customFormat="1">
      <c r="G295" s="466"/>
      <c r="H295" s="466"/>
    </row>
    <row r="296" spans="7:8" s="9" customFormat="1">
      <c r="G296" s="466"/>
      <c r="H296" s="466"/>
    </row>
    <row r="297" spans="7:8" s="9" customFormat="1">
      <c r="G297" s="466"/>
      <c r="H297" s="466"/>
    </row>
    <row r="298" spans="7:8" s="9" customFormat="1">
      <c r="G298" s="466"/>
      <c r="H298" s="466"/>
    </row>
    <row r="299" spans="7:8" s="9" customFormat="1">
      <c r="G299" s="466"/>
      <c r="H299" s="466"/>
    </row>
    <row r="300" spans="7:8" s="9" customFormat="1">
      <c r="G300" s="466"/>
      <c r="H300" s="466"/>
    </row>
    <row r="301" spans="7:8" s="9" customFormat="1">
      <c r="G301" s="466"/>
      <c r="H301" s="466"/>
    </row>
    <row r="302" spans="7:8" s="9" customFormat="1">
      <c r="G302" s="466"/>
      <c r="H302" s="466"/>
    </row>
    <row r="303" spans="7:8" s="9" customFormat="1">
      <c r="G303" s="466"/>
      <c r="H303" s="466"/>
    </row>
    <row r="304" spans="7:8" s="9" customFormat="1">
      <c r="G304" s="466"/>
      <c r="H304" s="466"/>
    </row>
    <row r="305" spans="7:8" s="9" customFormat="1">
      <c r="G305" s="466"/>
      <c r="H305" s="466"/>
    </row>
    <row r="306" spans="7:8" s="9" customFormat="1">
      <c r="G306" s="466"/>
      <c r="H306" s="466"/>
    </row>
    <row r="307" spans="7:8" s="9" customFormat="1">
      <c r="G307" s="466"/>
      <c r="H307" s="466"/>
    </row>
    <row r="308" spans="7:8" s="9" customFormat="1">
      <c r="G308" s="466"/>
      <c r="H308" s="466"/>
    </row>
    <row r="309" spans="7:8" s="9" customFormat="1">
      <c r="G309" s="466"/>
      <c r="H309" s="466"/>
    </row>
    <row r="310" spans="7:8" s="9" customFormat="1">
      <c r="G310" s="466"/>
      <c r="H310" s="466"/>
    </row>
    <row r="311" spans="7:8" s="9" customFormat="1">
      <c r="G311" s="466"/>
      <c r="H311" s="466"/>
    </row>
    <row r="312" spans="7:8" s="9" customFormat="1">
      <c r="G312" s="466"/>
      <c r="H312" s="466"/>
    </row>
    <row r="313" spans="7:8" s="9" customFormat="1">
      <c r="G313" s="466"/>
      <c r="H313" s="466"/>
    </row>
    <row r="314" spans="7:8" s="9" customFormat="1">
      <c r="G314" s="466"/>
      <c r="H314" s="466"/>
    </row>
    <row r="315" spans="7:8" s="9" customFormat="1">
      <c r="G315" s="466"/>
      <c r="H315" s="466"/>
    </row>
    <row r="316" spans="7:8" s="9" customFormat="1">
      <c r="G316" s="466"/>
      <c r="H316" s="466"/>
    </row>
    <row r="317" spans="7:8" s="9" customFormat="1">
      <c r="G317" s="466"/>
      <c r="H317" s="466"/>
    </row>
    <row r="318" spans="7:8" s="9" customFormat="1">
      <c r="G318" s="466"/>
      <c r="H318" s="466"/>
    </row>
    <row r="319" spans="7:8" s="9" customFormat="1">
      <c r="G319" s="466"/>
      <c r="H319" s="466"/>
    </row>
    <row r="320" spans="7:8" s="9" customFormat="1">
      <c r="G320" s="466"/>
      <c r="H320" s="466"/>
    </row>
    <row r="321" spans="7:8" s="9" customFormat="1">
      <c r="G321" s="466"/>
      <c r="H321" s="466"/>
    </row>
    <row r="322" spans="7:8" s="9" customFormat="1">
      <c r="G322" s="466"/>
      <c r="H322" s="466"/>
    </row>
    <row r="323" spans="7:8" s="9" customFormat="1">
      <c r="G323" s="466"/>
      <c r="H323" s="466"/>
    </row>
    <row r="324" spans="7:8" s="9" customFormat="1">
      <c r="G324" s="466"/>
      <c r="H324" s="466"/>
    </row>
    <row r="325" spans="7:8" s="9" customFormat="1">
      <c r="G325" s="466"/>
      <c r="H325" s="466"/>
    </row>
    <row r="326" spans="7:8" s="9" customFormat="1">
      <c r="G326" s="466"/>
      <c r="H326" s="466"/>
    </row>
    <row r="327" spans="7:8" s="9" customFormat="1">
      <c r="G327" s="466"/>
      <c r="H327" s="466"/>
    </row>
    <row r="328" spans="7:8" s="9" customFormat="1">
      <c r="G328" s="466"/>
      <c r="H328" s="466"/>
    </row>
    <row r="329" spans="7:8" s="9" customFormat="1">
      <c r="G329" s="466"/>
      <c r="H329" s="466"/>
    </row>
    <row r="330" spans="7:8" s="9" customFormat="1">
      <c r="G330" s="466"/>
      <c r="H330" s="466"/>
    </row>
    <row r="331" spans="7:8" s="9" customFormat="1">
      <c r="G331" s="466"/>
      <c r="H331" s="466"/>
    </row>
    <row r="332" spans="7:8" s="9" customFormat="1">
      <c r="G332" s="466"/>
      <c r="H332" s="466"/>
    </row>
    <row r="333" spans="7:8" s="9" customFormat="1">
      <c r="G333" s="466"/>
      <c r="H333" s="466"/>
    </row>
    <row r="334" spans="7:8" s="9" customFormat="1">
      <c r="G334" s="466"/>
      <c r="H334" s="466"/>
    </row>
    <row r="335" spans="7:8" s="9" customFormat="1">
      <c r="G335" s="466"/>
      <c r="H335" s="466"/>
    </row>
    <row r="336" spans="7:8" s="9" customFormat="1">
      <c r="G336" s="466"/>
      <c r="H336" s="466"/>
    </row>
    <row r="337" spans="7:8" s="9" customFormat="1">
      <c r="G337" s="466"/>
      <c r="H337" s="466"/>
    </row>
    <row r="338" spans="7:8" s="9" customFormat="1">
      <c r="G338" s="466"/>
      <c r="H338" s="466"/>
    </row>
    <row r="339" spans="7:8" s="9" customFormat="1">
      <c r="G339" s="466"/>
      <c r="H339" s="466"/>
    </row>
    <row r="340" spans="7:8" s="9" customFormat="1">
      <c r="G340" s="466"/>
      <c r="H340" s="466"/>
    </row>
    <row r="341" spans="7:8" s="9" customFormat="1">
      <c r="G341" s="466"/>
      <c r="H341" s="466"/>
    </row>
    <row r="342" spans="7:8" s="9" customFormat="1">
      <c r="G342" s="466"/>
      <c r="H342" s="466"/>
    </row>
    <row r="343" spans="7:8" s="9" customFormat="1">
      <c r="G343" s="466"/>
      <c r="H343" s="466"/>
    </row>
    <row r="344" spans="7:8" s="9" customFormat="1">
      <c r="G344" s="466"/>
      <c r="H344" s="466"/>
    </row>
    <row r="345" spans="7:8" s="9" customFormat="1">
      <c r="G345" s="466"/>
      <c r="H345" s="466"/>
    </row>
    <row r="346" spans="7:8" s="9" customFormat="1">
      <c r="G346" s="466"/>
      <c r="H346" s="466"/>
    </row>
    <row r="347" spans="7:8" s="9" customFormat="1">
      <c r="G347" s="466"/>
      <c r="H347" s="466"/>
    </row>
    <row r="348" spans="7:8" s="9" customFormat="1">
      <c r="G348" s="466"/>
      <c r="H348" s="466"/>
    </row>
    <row r="349" spans="7:8" s="9" customFormat="1">
      <c r="G349" s="466"/>
      <c r="H349" s="466"/>
    </row>
    <row r="350" spans="7:8" s="9" customFormat="1">
      <c r="G350" s="466"/>
      <c r="H350" s="466"/>
    </row>
    <row r="351" spans="7:8" s="9" customFormat="1">
      <c r="G351" s="466"/>
      <c r="H351" s="466"/>
    </row>
    <row r="352" spans="7:8" s="9" customFormat="1">
      <c r="G352" s="466"/>
      <c r="H352" s="466"/>
    </row>
    <row r="353" spans="7:8" s="9" customFormat="1">
      <c r="G353" s="466"/>
      <c r="H353" s="466"/>
    </row>
    <row r="354" spans="7:8" s="9" customFormat="1">
      <c r="G354" s="466"/>
      <c r="H354" s="466"/>
    </row>
    <row r="355" spans="7:8" s="9" customFormat="1">
      <c r="G355" s="466"/>
      <c r="H355" s="466"/>
    </row>
    <row r="356" spans="7:8" s="9" customFormat="1">
      <c r="G356" s="466"/>
      <c r="H356" s="466"/>
    </row>
    <row r="357" spans="7:8" s="9" customFormat="1">
      <c r="G357" s="466"/>
      <c r="H357" s="466"/>
    </row>
    <row r="358" spans="7:8" s="9" customFormat="1">
      <c r="G358" s="466"/>
      <c r="H358" s="466"/>
    </row>
    <row r="359" spans="7:8" s="9" customFormat="1">
      <c r="G359" s="466"/>
      <c r="H359" s="466"/>
    </row>
    <row r="360" spans="7:8" s="9" customFormat="1">
      <c r="G360" s="466"/>
      <c r="H360" s="466"/>
    </row>
    <row r="361" spans="7:8" s="9" customFormat="1">
      <c r="G361" s="466"/>
      <c r="H361" s="466"/>
    </row>
    <row r="362" spans="7:8" s="9" customFormat="1">
      <c r="G362" s="466"/>
      <c r="H362" s="466"/>
    </row>
    <row r="363" spans="7:8" s="9" customFormat="1">
      <c r="G363" s="466"/>
      <c r="H363" s="466"/>
    </row>
    <row r="364" spans="7:8" s="9" customFormat="1">
      <c r="G364" s="466"/>
      <c r="H364" s="466"/>
    </row>
    <row r="365" spans="7:8" s="9" customFormat="1">
      <c r="G365" s="466"/>
      <c r="H365" s="466"/>
    </row>
    <row r="366" spans="7:8" s="9" customFormat="1">
      <c r="G366" s="466"/>
      <c r="H366" s="466"/>
    </row>
    <row r="367" spans="7:8" s="9" customFormat="1">
      <c r="G367" s="466"/>
      <c r="H367" s="466"/>
    </row>
    <row r="368" spans="7:8" s="9" customFormat="1">
      <c r="G368" s="466"/>
      <c r="H368" s="466"/>
    </row>
    <row r="369" spans="7:8" s="9" customFormat="1">
      <c r="G369" s="466"/>
      <c r="H369" s="466"/>
    </row>
    <row r="370" spans="7:8" s="9" customFormat="1">
      <c r="G370" s="466"/>
      <c r="H370" s="466"/>
    </row>
    <row r="371" spans="7:8" s="9" customFormat="1">
      <c r="G371" s="466"/>
      <c r="H371" s="466"/>
    </row>
    <row r="372" spans="7:8" s="9" customFormat="1">
      <c r="G372" s="466"/>
      <c r="H372" s="466"/>
    </row>
    <row r="373" spans="7:8" s="9" customFormat="1">
      <c r="G373" s="466"/>
      <c r="H373" s="466"/>
    </row>
    <row r="374" spans="7:8" s="9" customFormat="1">
      <c r="G374" s="466"/>
      <c r="H374" s="466"/>
    </row>
    <row r="375" spans="7:8" s="9" customFormat="1">
      <c r="G375" s="466"/>
      <c r="H375" s="466"/>
    </row>
    <row r="376" spans="7:8" s="9" customFormat="1">
      <c r="G376" s="466"/>
      <c r="H376" s="466"/>
    </row>
    <row r="377" spans="7:8" s="9" customFormat="1">
      <c r="G377" s="466"/>
      <c r="H377" s="466"/>
    </row>
    <row r="378" spans="7:8" s="9" customFormat="1">
      <c r="G378" s="466"/>
      <c r="H378" s="466"/>
    </row>
    <row r="379" spans="7:8" s="9" customFormat="1">
      <c r="G379" s="466"/>
      <c r="H379" s="466"/>
    </row>
    <row r="380" spans="7:8" s="9" customFormat="1">
      <c r="G380" s="466"/>
      <c r="H380" s="466"/>
    </row>
    <row r="381" spans="7:8" s="9" customFormat="1">
      <c r="G381" s="466"/>
      <c r="H381" s="466"/>
    </row>
    <row r="382" spans="7:8" s="9" customFormat="1">
      <c r="G382" s="466"/>
      <c r="H382" s="466"/>
    </row>
    <row r="383" spans="7:8" s="9" customFormat="1">
      <c r="G383" s="466"/>
      <c r="H383" s="466"/>
    </row>
    <row r="384" spans="7:8" s="9" customFormat="1">
      <c r="G384" s="466"/>
      <c r="H384" s="466"/>
    </row>
    <row r="385" spans="7:8" s="9" customFormat="1">
      <c r="G385" s="466"/>
      <c r="H385" s="466"/>
    </row>
    <row r="386" spans="7:8" s="9" customFormat="1">
      <c r="G386" s="466"/>
      <c r="H386" s="466"/>
    </row>
    <row r="387" spans="7:8" s="9" customFormat="1">
      <c r="G387" s="466"/>
      <c r="H387" s="466"/>
    </row>
    <row r="388" spans="7:8" s="9" customFormat="1">
      <c r="G388" s="466"/>
      <c r="H388" s="466"/>
    </row>
    <row r="389" spans="7:8" s="9" customFormat="1">
      <c r="G389" s="466"/>
      <c r="H389" s="466"/>
    </row>
    <row r="390" spans="7:8" s="9" customFormat="1">
      <c r="G390" s="466"/>
      <c r="H390" s="466"/>
    </row>
    <row r="391" spans="7:8" s="9" customFormat="1">
      <c r="G391" s="466"/>
      <c r="H391" s="466"/>
    </row>
    <row r="392" spans="7:8" s="9" customFormat="1">
      <c r="G392" s="466"/>
      <c r="H392" s="466"/>
    </row>
    <row r="393" spans="7:8" s="9" customFormat="1">
      <c r="G393" s="466"/>
      <c r="H393" s="466"/>
    </row>
    <row r="394" spans="7:8" s="9" customFormat="1">
      <c r="G394" s="466"/>
      <c r="H394" s="466"/>
    </row>
    <row r="395" spans="7:8" s="9" customFormat="1">
      <c r="G395" s="466"/>
      <c r="H395" s="466"/>
    </row>
    <row r="396" spans="7:8" s="9" customFormat="1">
      <c r="G396" s="466"/>
      <c r="H396" s="466"/>
    </row>
    <row r="397" spans="7:8" s="9" customFormat="1">
      <c r="G397" s="466"/>
      <c r="H397" s="466"/>
    </row>
    <row r="398" spans="7:8" s="9" customFormat="1">
      <c r="G398" s="466"/>
      <c r="H398" s="466"/>
    </row>
    <row r="399" spans="7:8" s="9" customFormat="1">
      <c r="G399" s="466"/>
      <c r="H399" s="466"/>
    </row>
    <row r="400" spans="7:8" s="9" customFormat="1">
      <c r="G400" s="466"/>
      <c r="H400" s="466"/>
    </row>
    <row r="401" spans="7:8" s="9" customFormat="1">
      <c r="G401" s="466"/>
      <c r="H401" s="466"/>
    </row>
    <row r="402" spans="7:8" s="9" customFormat="1">
      <c r="G402" s="466"/>
      <c r="H402" s="466"/>
    </row>
    <row r="403" spans="7:8" s="9" customFormat="1">
      <c r="G403" s="466"/>
      <c r="H403" s="466"/>
    </row>
    <row r="404" spans="7:8" s="9" customFormat="1">
      <c r="G404" s="466"/>
      <c r="H404" s="466"/>
    </row>
    <row r="405" spans="7:8" s="9" customFormat="1">
      <c r="G405" s="466"/>
      <c r="H405" s="466"/>
    </row>
    <row r="406" spans="7:8" s="9" customFormat="1">
      <c r="G406" s="466"/>
      <c r="H406" s="466"/>
    </row>
    <row r="407" spans="7:8" s="9" customFormat="1">
      <c r="G407" s="466"/>
      <c r="H407" s="466"/>
    </row>
    <row r="408" spans="7:8" s="9" customFormat="1">
      <c r="G408" s="466"/>
      <c r="H408" s="466"/>
    </row>
    <row r="409" spans="7:8" s="9" customFormat="1">
      <c r="G409" s="466"/>
      <c r="H409" s="466"/>
    </row>
    <row r="410" spans="7:8" s="9" customFormat="1">
      <c r="G410" s="466"/>
      <c r="H410" s="466"/>
    </row>
    <row r="411" spans="7:8" s="9" customFormat="1">
      <c r="G411" s="466"/>
      <c r="H411" s="466"/>
    </row>
    <row r="412" spans="7:8" s="9" customFormat="1">
      <c r="G412" s="466"/>
      <c r="H412" s="466"/>
    </row>
    <row r="413" spans="7:8" s="9" customFormat="1">
      <c r="G413" s="466"/>
      <c r="H413" s="466"/>
    </row>
    <row r="414" spans="7:8" s="9" customFormat="1">
      <c r="G414" s="466"/>
      <c r="H414" s="466"/>
    </row>
    <row r="415" spans="7:8" s="9" customFormat="1">
      <c r="G415" s="466"/>
      <c r="H415" s="466"/>
    </row>
    <row r="416" spans="7:8" s="9" customFormat="1">
      <c r="G416" s="466"/>
      <c r="H416" s="466"/>
    </row>
    <row r="417" spans="7:8" s="9" customFormat="1">
      <c r="G417" s="466"/>
      <c r="H417" s="466"/>
    </row>
    <row r="418" spans="7:8" s="9" customFormat="1">
      <c r="G418" s="466"/>
      <c r="H418" s="466"/>
    </row>
    <row r="419" spans="7:8" s="9" customFormat="1">
      <c r="G419" s="466"/>
      <c r="H419" s="466"/>
    </row>
    <row r="420" spans="7:8" s="9" customFormat="1">
      <c r="G420" s="466"/>
      <c r="H420" s="466"/>
    </row>
    <row r="421" spans="7:8" s="9" customFormat="1">
      <c r="G421" s="466"/>
      <c r="H421" s="466"/>
    </row>
    <row r="422" spans="7:8" s="9" customFormat="1">
      <c r="G422" s="466"/>
      <c r="H422" s="466"/>
    </row>
    <row r="423" spans="7:8" s="9" customFormat="1">
      <c r="G423" s="466"/>
      <c r="H423" s="466"/>
    </row>
    <row r="424" spans="7:8" s="9" customFormat="1">
      <c r="G424" s="466"/>
      <c r="H424" s="466"/>
    </row>
    <row r="425" spans="7:8" s="9" customFormat="1">
      <c r="G425" s="466"/>
      <c r="H425" s="466"/>
    </row>
    <row r="426" spans="7:8" s="9" customFormat="1">
      <c r="G426" s="466"/>
      <c r="H426" s="466"/>
    </row>
    <row r="427" spans="7:8" s="9" customFormat="1">
      <c r="G427" s="466"/>
      <c r="H427" s="466"/>
    </row>
    <row r="428" spans="7:8" s="9" customFormat="1">
      <c r="G428" s="466"/>
      <c r="H428" s="466"/>
    </row>
    <row r="429" spans="7:8" s="9" customFormat="1">
      <c r="G429" s="466"/>
      <c r="H429" s="466"/>
    </row>
    <row r="430" spans="7:8" s="9" customFormat="1">
      <c r="G430" s="466"/>
      <c r="H430" s="466"/>
    </row>
    <row r="431" spans="7:8" s="9" customFormat="1">
      <c r="G431" s="466"/>
      <c r="H431" s="466"/>
    </row>
    <row r="432" spans="7:8" s="9" customFormat="1">
      <c r="G432" s="466"/>
      <c r="H432" s="466"/>
    </row>
    <row r="433" spans="7:8" s="9" customFormat="1">
      <c r="G433" s="466"/>
      <c r="H433" s="466"/>
    </row>
    <row r="434" spans="7:8" s="9" customFormat="1">
      <c r="G434" s="466"/>
      <c r="H434" s="466"/>
    </row>
    <row r="435" spans="7:8" s="9" customFormat="1">
      <c r="G435" s="466"/>
      <c r="H435" s="466"/>
    </row>
    <row r="436" spans="7:8" s="9" customFormat="1">
      <c r="G436" s="466"/>
      <c r="H436" s="466"/>
    </row>
    <row r="437" spans="7:8" s="9" customFormat="1">
      <c r="G437" s="466"/>
      <c r="H437" s="466"/>
    </row>
    <row r="438" spans="7:8" s="9" customFormat="1">
      <c r="G438" s="466"/>
      <c r="H438" s="466"/>
    </row>
    <row r="439" spans="7:8" s="9" customFormat="1">
      <c r="G439" s="466"/>
      <c r="H439" s="466"/>
    </row>
    <row r="440" spans="7:8" s="9" customFormat="1">
      <c r="G440" s="466"/>
      <c r="H440" s="466"/>
    </row>
    <row r="441" spans="7:8" s="9" customFormat="1">
      <c r="G441" s="466"/>
      <c r="H441" s="466"/>
    </row>
    <row r="442" spans="7:8" s="9" customFormat="1">
      <c r="G442" s="466"/>
      <c r="H442" s="466"/>
    </row>
    <row r="443" spans="7:8" s="9" customFormat="1">
      <c r="G443" s="466"/>
      <c r="H443" s="466"/>
    </row>
    <row r="444" spans="7:8" s="9" customFormat="1">
      <c r="G444" s="466"/>
      <c r="H444" s="466"/>
    </row>
    <row r="445" spans="7:8" s="9" customFormat="1">
      <c r="G445" s="466"/>
      <c r="H445" s="466"/>
    </row>
    <row r="446" spans="7:8" s="9" customFormat="1">
      <c r="G446" s="466"/>
      <c r="H446" s="466"/>
    </row>
    <row r="447" spans="7:8" s="9" customFormat="1">
      <c r="G447" s="466"/>
      <c r="H447" s="466"/>
    </row>
    <row r="448" spans="7:8" s="9" customFormat="1">
      <c r="G448" s="466"/>
      <c r="H448" s="466"/>
    </row>
    <row r="449" spans="7:8" s="9" customFormat="1">
      <c r="G449" s="466"/>
      <c r="H449" s="466"/>
    </row>
    <row r="450" spans="7:8" s="9" customFormat="1">
      <c r="G450" s="466"/>
      <c r="H450" s="466"/>
    </row>
    <row r="451" spans="7:8" s="9" customFormat="1">
      <c r="G451" s="466"/>
      <c r="H451" s="466"/>
    </row>
    <row r="452" spans="7:8" s="9" customFormat="1">
      <c r="G452" s="466"/>
      <c r="H452" s="466"/>
    </row>
    <row r="453" spans="7:8" s="9" customFormat="1">
      <c r="G453" s="466"/>
      <c r="H453" s="466"/>
    </row>
    <row r="454" spans="7:8" s="9" customFormat="1">
      <c r="G454" s="466"/>
      <c r="H454" s="466"/>
    </row>
    <row r="455" spans="7:8" s="9" customFormat="1">
      <c r="G455" s="466"/>
      <c r="H455" s="466"/>
    </row>
    <row r="456" spans="7:8" s="9" customFormat="1">
      <c r="G456" s="466"/>
      <c r="H456" s="466"/>
    </row>
    <row r="457" spans="7:8" s="9" customFormat="1">
      <c r="G457" s="466"/>
      <c r="H457" s="466"/>
    </row>
    <row r="458" spans="7:8" s="9" customFormat="1">
      <c r="G458" s="466"/>
      <c r="H458" s="466"/>
    </row>
    <row r="459" spans="7:8" s="9" customFormat="1">
      <c r="G459" s="466"/>
      <c r="H459" s="466"/>
    </row>
    <row r="460" spans="7:8" s="9" customFormat="1">
      <c r="G460" s="466"/>
      <c r="H460" s="466"/>
    </row>
    <row r="461" spans="7:8" s="9" customFormat="1">
      <c r="G461" s="466"/>
      <c r="H461" s="466"/>
    </row>
    <row r="462" spans="7:8" s="9" customFormat="1">
      <c r="G462" s="466"/>
      <c r="H462" s="466"/>
    </row>
    <row r="463" spans="7:8" s="9" customFormat="1">
      <c r="G463" s="466"/>
      <c r="H463" s="466"/>
    </row>
    <row r="464" spans="7:8" s="9" customFormat="1">
      <c r="G464" s="466"/>
      <c r="H464" s="466"/>
    </row>
    <row r="465" spans="7:8" s="9" customFormat="1">
      <c r="G465" s="466"/>
      <c r="H465" s="466"/>
    </row>
    <row r="466" spans="7:8" s="9" customFormat="1">
      <c r="G466" s="466"/>
      <c r="H466" s="466"/>
    </row>
    <row r="467" spans="7:8" s="9" customFormat="1">
      <c r="G467" s="466"/>
      <c r="H467" s="466"/>
    </row>
    <row r="468" spans="7:8" s="9" customFormat="1">
      <c r="G468" s="466"/>
      <c r="H468" s="466"/>
    </row>
    <row r="469" spans="7:8" s="9" customFormat="1">
      <c r="G469" s="466"/>
      <c r="H469" s="466"/>
    </row>
    <row r="470" spans="7:8" s="9" customFormat="1">
      <c r="G470" s="466"/>
      <c r="H470" s="466"/>
    </row>
    <row r="471" spans="7:8" s="9" customFormat="1">
      <c r="G471" s="466"/>
      <c r="H471" s="466"/>
    </row>
    <row r="472" spans="7:8" s="9" customFormat="1">
      <c r="G472" s="466"/>
      <c r="H472" s="466"/>
    </row>
    <row r="473" spans="7:8" s="9" customFormat="1">
      <c r="G473" s="466"/>
      <c r="H473" s="466"/>
    </row>
    <row r="474" spans="7:8" s="9" customFormat="1">
      <c r="G474" s="466"/>
      <c r="H474" s="466"/>
    </row>
    <row r="475" spans="7:8" s="9" customFormat="1">
      <c r="G475" s="466"/>
      <c r="H475" s="466"/>
    </row>
    <row r="476" spans="7:8" s="9" customFormat="1">
      <c r="G476" s="466"/>
      <c r="H476" s="466"/>
    </row>
    <row r="477" spans="7:8" s="9" customFormat="1">
      <c r="G477" s="466"/>
      <c r="H477" s="466"/>
    </row>
    <row r="478" spans="7:8" s="9" customFormat="1">
      <c r="G478" s="466"/>
      <c r="H478" s="466"/>
    </row>
    <row r="479" spans="7:8" s="9" customFormat="1">
      <c r="G479" s="466"/>
      <c r="H479" s="466"/>
    </row>
    <row r="480" spans="7:8" s="9" customFormat="1">
      <c r="G480" s="466"/>
      <c r="H480" s="466"/>
    </row>
    <row r="481" spans="7:8" s="9" customFormat="1">
      <c r="G481" s="466"/>
      <c r="H481" s="466"/>
    </row>
    <row r="482" spans="7:8" s="9" customFormat="1">
      <c r="G482" s="466"/>
      <c r="H482" s="466"/>
    </row>
    <row r="483" spans="7:8" s="9" customFormat="1">
      <c r="G483" s="466"/>
      <c r="H483" s="466"/>
    </row>
    <row r="484" spans="7:8" s="9" customFormat="1">
      <c r="G484" s="466"/>
      <c r="H484" s="466"/>
    </row>
    <row r="485" spans="7:8" s="9" customFormat="1">
      <c r="G485" s="466"/>
      <c r="H485" s="466"/>
    </row>
    <row r="486" spans="7:8" s="9" customFormat="1">
      <c r="G486" s="466"/>
      <c r="H486" s="466"/>
    </row>
    <row r="487" spans="7:8" s="9" customFormat="1">
      <c r="G487" s="466"/>
      <c r="H487" s="466"/>
    </row>
    <row r="488" spans="7:8" s="9" customFormat="1">
      <c r="G488" s="466"/>
      <c r="H488" s="466"/>
    </row>
    <row r="489" spans="7:8" s="9" customFormat="1">
      <c r="G489" s="466"/>
      <c r="H489" s="466"/>
    </row>
    <row r="490" spans="7:8" s="9" customFormat="1">
      <c r="G490" s="466"/>
      <c r="H490" s="466"/>
    </row>
    <row r="491" spans="7:8" s="9" customFormat="1">
      <c r="G491" s="466"/>
      <c r="H491" s="466"/>
    </row>
    <row r="492" spans="7:8" s="9" customFormat="1">
      <c r="G492" s="466"/>
      <c r="H492" s="466"/>
    </row>
    <row r="493" spans="7:8" s="9" customFormat="1">
      <c r="G493" s="466"/>
      <c r="H493" s="466"/>
    </row>
    <row r="494" spans="7:8" s="9" customFormat="1">
      <c r="G494" s="466"/>
      <c r="H494" s="466"/>
    </row>
    <row r="495" spans="7:8" s="9" customFormat="1">
      <c r="G495" s="466"/>
      <c r="H495" s="466"/>
    </row>
    <row r="496" spans="7:8" s="9" customFormat="1">
      <c r="G496" s="466"/>
      <c r="H496" s="466"/>
    </row>
    <row r="497" spans="7:8" s="9" customFormat="1">
      <c r="G497" s="466"/>
      <c r="H497" s="466"/>
    </row>
    <row r="498" spans="7:8" s="9" customFormat="1">
      <c r="G498" s="466"/>
      <c r="H498" s="466"/>
    </row>
    <row r="499" spans="7:8" s="9" customFormat="1">
      <c r="G499" s="466"/>
      <c r="H499" s="466"/>
    </row>
    <row r="500" spans="7:8" s="9" customFormat="1">
      <c r="G500" s="466"/>
      <c r="H500" s="466"/>
    </row>
    <row r="501" spans="7:8" s="9" customFormat="1">
      <c r="G501" s="466"/>
      <c r="H501" s="466"/>
    </row>
    <row r="502" spans="7:8" s="9" customFormat="1">
      <c r="G502" s="466"/>
      <c r="H502" s="466"/>
    </row>
    <row r="503" spans="7:8" s="9" customFormat="1">
      <c r="G503" s="466"/>
      <c r="H503" s="466"/>
    </row>
    <row r="504" spans="7:8" s="9" customFormat="1">
      <c r="G504" s="466"/>
      <c r="H504" s="466"/>
    </row>
    <row r="505" spans="7:8" s="9" customFormat="1">
      <c r="G505" s="466"/>
      <c r="H505" s="466"/>
    </row>
    <row r="506" spans="7:8" s="9" customFormat="1">
      <c r="G506" s="466"/>
      <c r="H506" s="466"/>
    </row>
    <row r="507" spans="7:8" s="9" customFormat="1">
      <c r="G507" s="466"/>
      <c r="H507" s="466"/>
    </row>
    <row r="508" spans="7:8" s="9" customFormat="1">
      <c r="G508" s="466"/>
      <c r="H508" s="466"/>
    </row>
    <row r="509" spans="7:8" s="9" customFormat="1">
      <c r="G509" s="466"/>
      <c r="H509" s="466"/>
    </row>
    <row r="510" spans="7:8" s="9" customFormat="1">
      <c r="G510" s="466"/>
      <c r="H510" s="466"/>
    </row>
    <row r="511" spans="7:8" s="9" customFormat="1">
      <c r="G511" s="466"/>
      <c r="H511" s="466"/>
    </row>
    <row r="512" spans="7:8" s="9" customFormat="1">
      <c r="G512" s="466"/>
      <c r="H512" s="466"/>
    </row>
    <row r="513" spans="7:8" s="9" customFormat="1">
      <c r="G513" s="466"/>
      <c r="H513" s="466"/>
    </row>
    <row r="514" spans="7:8" s="9" customFormat="1">
      <c r="G514" s="466"/>
      <c r="H514" s="466"/>
    </row>
    <row r="515" spans="7:8" s="9" customFormat="1">
      <c r="G515" s="466"/>
      <c r="H515" s="466"/>
    </row>
    <row r="516" spans="7:8" s="9" customFormat="1">
      <c r="G516" s="466"/>
      <c r="H516" s="466"/>
    </row>
    <row r="517" spans="7:8" s="9" customFormat="1">
      <c r="G517" s="466"/>
      <c r="H517" s="466"/>
    </row>
    <row r="518" spans="7:8" s="9" customFormat="1">
      <c r="G518" s="466"/>
      <c r="H518" s="466"/>
    </row>
    <row r="519" spans="7:8" s="9" customFormat="1">
      <c r="G519" s="466"/>
      <c r="H519" s="466"/>
    </row>
    <row r="520" spans="7:8" s="9" customFormat="1">
      <c r="G520" s="466"/>
      <c r="H520" s="466"/>
    </row>
    <row r="521" spans="7:8" s="9" customFormat="1">
      <c r="G521" s="466"/>
      <c r="H521" s="466"/>
    </row>
    <row r="522" spans="7:8" s="9" customFormat="1">
      <c r="G522" s="466"/>
      <c r="H522" s="466"/>
    </row>
    <row r="523" spans="7:8" s="9" customFormat="1">
      <c r="G523" s="466"/>
      <c r="H523" s="466"/>
    </row>
    <row r="524" spans="7:8" s="9" customFormat="1">
      <c r="G524" s="466"/>
      <c r="H524" s="466"/>
    </row>
    <row r="525" spans="7:8" s="9" customFormat="1">
      <c r="G525" s="466"/>
      <c r="H525" s="466"/>
    </row>
    <row r="526" spans="7:8" s="9" customFormat="1">
      <c r="G526" s="466"/>
      <c r="H526" s="466"/>
    </row>
    <row r="527" spans="7:8" s="9" customFormat="1">
      <c r="G527" s="466"/>
      <c r="H527" s="466"/>
    </row>
    <row r="528" spans="7:8" s="9" customFormat="1">
      <c r="G528" s="466"/>
      <c r="H528" s="466"/>
    </row>
    <row r="529" spans="7:8" s="9" customFormat="1">
      <c r="G529" s="466"/>
      <c r="H529" s="466"/>
    </row>
    <row r="530" spans="7:8" s="9" customFormat="1">
      <c r="G530" s="466"/>
      <c r="H530" s="466"/>
    </row>
    <row r="531" spans="7:8" s="9" customFormat="1">
      <c r="G531" s="466"/>
      <c r="H531" s="466"/>
    </row>
    <row r="532" spans="7:8" s="9" customFormat="1">
      <c r="G532" s="466"/>
      <c r="H532" s="466"/>
    </row>
    <row r="533" spans="7:8" s="9" customFormat="1">
      <c r="G533" s="466"/>
      <c r="H533" s="466"/>
    </row>
    <row r="534" spans="7:8" s="9" customFormat="1">
      <c r="G534" s="466"/>
      <c r="H534" s="466"/>
    </row>
    <row r="535" spans="7:8" s="9" customFormat="1">
      <c r="G535" s="466"/>
      <c r="H535" s="466"/>
    </row>
    <row r="536" spans="7:8" s="9" customFormat="1">
      <c r="G536" s="466"/>
      <c r="H536" s="466"/>
    </row>
    <row r="537" spans="7:8" s="9" customFormat="1">
      <c r="G537" s="466"/>
      <c r="H537" s="466"/>
    </row>
    <row r="538" spans="7:8" s="9" customFormat="1">
      <c r="G538" s="466"/>
      <c r="H538" s="466"/>
    </row>
    <row r="539" spans="7:8" s="9" customFormat="1">
      <c r="G539" s="466"/>
      <c r="H539" s="466"/>
    </row>
    <row r="540" spans="7:8" s="9" customFormat="1">
      <c r="G540" s="466"/>
      <c r="H540" s="466"/>
    </row>
    <row r="541" spans="7:8" s="9" customFormat="1">
      <c r="G541" s="466"/>
      <c r="H541" s="466"/>
    </row>
    <row r="542" spans="7:8" s="9" customFormat="1">
      <c r="G542" s="466"/>
      <c r="H542" s="466"/>
    </row>
    <row r="543" spans="7:8" s="9" customFormat="1">
      <c r="G543" s="466"/>
      <c r="H543" s="466"/>
    </row>
    <row r="544" spans="7:8" s="9" customFormat="1">
      <c r="G544" s="466"/>
      <c r="H544" s="466"/>
    </row>
    <row r="545" spans="7:8" s="9" customFormat="1">
      <c r="G545" s="466"/>
      <c r="H545" s="466"/>
    </row>
    <row r="546" spans="7:8" s="9" customFormat="1">
      <c r="G546" s="466"/>
      <c r="H546" s="466"/>
    </row>
    <row r="547" spans="7:8" s="9" customFormat="1">
      <c r="G547" s="466"/>
      <c r="H547" s="466"/>
    </row>
    <row r="548" spans="7:8" s="9" customFormat="1">
      <c r="G548" s="466"/>
      <c r="H548" s="466"/>
    </row>
    <row r="549" spans="7:8" s="9" customFormat="1">
      <c r="G549" s="466"/>
      <c r="H549" s="466"/>
    </row>
    <row r="550" spans="7:8" s="9" customFormat="1">
      <c r="G550" s="466"/>
      <c r="H550" s="466"/>
    </row>
    <row r="551" spans="7:8" s="9" customFormat="1">
      <c r="G551" s="466"/>
      <c r="H551" s="466"/>
    </row>
    <row r="552" spans="7:8" s="9" customFormat="1">
      <c r="G552" s="466"/>
      <c r="H552" s="466"/>
    </row>
    <row r="553" spans="7:8" s="9" customFormat="1">
      <c r="G553" s="466"/>
      <c r="H553" s="466"/>
    </row>
    <row r="554" spans="7:8" s="9" customFormat="1">
      <c r="G554" s="466"/>
      <c r="H554" s="466"/>
    </row>
    <row r="555" spans="7:8" s="9" customFormat="1">
      <c r="G555" s="466"/>
      <c r="H555" s="466"/>
    </row>
    <row r="556" spans="7:8" s="9" customFormat="1">
      <c r="G556" s="466"/>
      <c r="H556" s="466"/>
    </row>
    <row r="557" spans="7:8" s="9" customFormat="1">
      <c r="G557" s="466"/>
      <c r="H557" s="466"/>
    </row>
    <row r="558" spans="7:8" s="9" customFormat="1">
      <c r="G558" s="466"/>
      <c r="H558" s="466"/>
    </row>
    <row r="559" spans="7:8" s="9" customFormat="1">
      <c r="G559" s="466"/>
      <c r="H559" s="466"/>
    </row>
    <row r="560" spans="7:8" s="9" customFormat="1">
      <c r="G560" s="466"/>
      <c r="H560" s="466"/>
    </row>
    <row r="561" spans="7:8" s="9" customFormat="1">
      <c r="G561" s="466"/>
      <c r="H561" s="466"/>
    </row>
    <row r="562" spans="7:8" s="9" customFormat="1">
      <c r="G562" s="466"/>
      <c r="H562" s="466"/>
    </row>
    <row r="563" spans="7:8" s="9" customFormat="1">
      <c r="G563" s="466"/>
      <c r="H563" s="466"/>
    </row>
    <row r="564" spans="7:8" s="9" customFormat="1">
      <c r="G564" s="466"/>
      <c r="H564" s="466"/>
    </row>
    <row r="565" spans="7:8" s="9" customFormat="1">
      <c r="G565" s="466"/>
      <c r="H565" s="466"/>
    </row>
    <row r="566" spans="7:8" s="9" customFormat="1">
      <c r="G566" s="466"/>
      <c r="H566" s="466"/>
    </row>
    <row r="567" spans="7:8" s="9" customFormat="1">
      <c r="G567" s="466"/>
      <c r="H567" s="466"/>
    </row>
    <row r="568" spans="7:8" s="9" customFormat="1">
      <c r="G568" s="466"/>
      <c r="H568" s="466"/>
    </row>
    <row r="569" spans="7:8" s="9" customFormat="1">
      <c r="G569" s="466"/>
      <c r="H569" s="466"/>
    </row>
    <row r="570" spans="7:8" s="9" customFormat="1">
      <c r="G570" s="466"/>
      <c r="H570" s="466"/>
    </row>
    <row r="571" spans="7:8" s="9" customFormat="1">
      <c r="G571" s="466"/>
      <c r="H571" s="466"/>
    </row>
    <row r="572" spans="7:8" s="9" customFormat="1">
      <c r="G572" s="466"/>
      <c r="H572" s="466"/>
    </row>
    <row r="573" spans="7:8" s="9" customFormat="1">
      <c r="G573" s="466"/>
      <c r="H573" s="466"/>
    </row>
    <row r="574" spans="7:8" s="9" customFormat="1">
      <c r="G574" s="466"/>
      <c r="H574" s="466"/>
    </row>
    <row r="575" spans="7:8" s="9" customFormat="1">
      <c r="G575" s="466"/>
      <c r="H575" s="466"/>
    </row>
    <row r="576" spans="7:8" s="9" customFormat="1">
      <c r="G576" s="466"/>
      <c r="H576" s="466"/>
    </row>
    <row r="577" spans="7:8" s="9" customFormat="1">
      <c r="G577" s="466"/>
      <c r="H577" s="466"/>
    </row>
    <row r="578" spans="7:8" s="9" customFormat="1">
      <c r="G578" s="466"/>
      <c r="H578" s="466"/>
    </row>
    <row r="579" spans="7:8" s="9" customFormat="1">
      <c r="G579" s="466"/>
      <c r="H579" s="466"/>
    </row>
    <row r="580" spans="7:8" s="9" customFormat="1">
      <c r="G580" s="466"/>
      <c r="H580" s="466"/>
    </row>
    <row r="581" spans="7:8" s="9" customFormat="1">
      <c r="G581" s="466"/>
      <c r="H581" s="466"/>
    </row>
    <row r="582" spans="7:8" s="9" customFormat="1">
      <c r="G582" s="466"/>
      <c r="H582" s="466"/>
    </row>
    <row r="583" spans="7:8" s="9" customFormat="1">
      <c r="G583" s="466"/>
      <c r="H583" s="466"/>
    </row>
    <row r="584" spans="7:8" s="9" customFormat="1">
      <c r="G584" s="466"/>
      <c r="H584" s="466"/>
    </row>
    <row r="585" spans="7:8" s="9" customFormat="1">
      <c r="G585" s="466"/>
      <c r="H585" s="466"/>
    </row>
    <row r="586" spans="7:8" s="9" customFormat="1">
      <c r="G586" s="466"/>
      <c r="H586" s="466"/>
    </row>
    <row r="587" spans="7:8" s="9" customFormat="1">
      <c r="G587" s="466"/>
      <c r="H587" s="466"/>
    </row>
    <row r="588" spans="7:8" s="9" customFormat="1">
      <c r="G588" s="466"/>
      <c r="H588" s="466"/>
    </row>
    <row r="589" spans="7:8" s="9" customFormat="1">
      <c r="G589" s="466"/>
      <c r="H589" s="466"/>
    </row>
    <row r="590" spans="7:8" s="9" customFormat="1">
      <c r="G590" s="466"/>
      <c r="H590" s="466"/>
    </row>
    <row r="591" spans="7:8" s="9" customFormat="1">
      <c r="G591" s="466"/>
      <c r="H591" s="466"/>
    </row>
    <row r="592" spans="7:8" s="9" customFormat="1">
      <c r="G592" s="466"/>
      <c r="H592" s="466"/>
    </row>
    <row r="593" spans="7:8" s="9" customFormat="1">
      <c r="G593" s="466"/>
      <c r="H593" s="466"/>
    </row>
    <row r="594" spans="7:8" s="9" customFormat="1">
      <c r="G594" s="466"/>
      <c r="H594" s="466"/>
    </row>
    <row r="595" spans="7:8" s="9" customFormat="1">
      <c r="G595" s="466"/>
      <c r="H595" s="466"/>
    </row>
    <row r="596" spans="7:8" s="9" customFormat="1">
      <c r="G596" s="466"/>
      <c r="H596" s="466"/>
    </row>
    <row r="597" spans="7:8" s="9" customFormat="1">
      <c r="G597" s="466"/>
      <c r="H597" s="466"/>
    </row>
    <row r="598" spans="7:8" s="9" customFormat="1">
      <c r="G598" s="466"/>
      <c r="H598" s="466"/>
    </row>
    <row r="599" spans="7:8" s="9" customFormat="1">
      <c r="G599" s="466"/>
      <c r="H599" s="466"/>
    </row>
    <row r="600" spans="7:8" s="9" customFormat="1">
      <c r="G600" s="466"/>
      <c r="H600" s="466"/>
    </row>
    <row r="601" spans="7:8" s="9" customFormat="1">
      <c r="G601" s="466"/>
      <c r="H601" s="466"/>
    </row>
    <row r="602" spans="7:8" s="9" customFormat="1">
      <c r="G602" s="466"/>
      <c r="H602" s="466"/>
    </row>
    <row r="603" spans="7:8" s="9" customFormat="1">
      <c r="G603" s="466"/>
      <c r="H603" s="466"/>
    </row>
    <row r="604" spans="7:8" s="9" customFormat="1">
      <c r="G604" s="466"/>
      <c r="H604" s="466"/>
    </row>
    <row r="605" spans="7:8" s="9" customFormat="1">
      <c r="G605" s="466"/>
      <c r="H605" s="466"/>
    </row>
    <row r="606" spans="7:8" s="9" customFormat="1">
      <c r="G606" s="466"/>
      <c r="H606" s="466"/>
    </row>
    <row r="607" spans="7:8" s="9" customFormat="1">
      <c r="G607" s="466"/>
      <c r="H607" s="466"/>
    </row>
    <row r="608" spans="7:8" s="9" customFormat="1">
      <c r="G608" s="466"/>
      <c r="H608" s="466"/>
    </row>
    <row r="609" spans="7:8" s="9" customFormat="1">
      <c r="G609" s="466"/>
      <c r="H609" s="466"/>
    </row>
    <row r="610" spans="7:8" s="9" customFormat="1">
      <c r="G610" s="466"/>
      <c r="H610" s="466"/>
    </row>
    <row r="611" spans="7:8" s="9" customFormat="1">
      <c r="G611" s="466"/>
      <c r="H611" s="466"/>
    </row>
    <row r="612" spans="7:8" s="9" customFormat="1">
      <c r="G612" s="466"/>
      <c r="H612" s="466"/>
    </row>
    <row r="613" spans="7:8" s="9" customFormat="1">
      <c r="G613" s="466"/>
      <c r="H613" s="466"/>
    </row>
    <row r="614" spans="7:8" s="9" customFormat="1">
      <c r="G614" s="466"/>
      <c r="H614" s="466"/>
    </row>
    <row r="615" spans="7:8" s="9" customFormat="1">
      <c r="G615" s="466"/>
      <c r="H615" s="466"/>
    </row>
    <row r="616" spans="7:8" s="9" customFormat="1">
      <c r="G616" s="466"/>
      <c r="H616" s="466"/>
    </row>
    <row r="617" spans="7:8" s="9" customFormat="1">
      <c r="G617" s="466"/>
      <c r="H617" s="466"/>
    </row>
    <row r="618" spans="7:8" s="9" customFormat="1">
      <c r="G618" s="466"/>
      <c r="H618" s="466"/>
    </row>
    <row r="619" spans="7:8" s="9" customFormat="1">
      <c r="G619" s="466"/>
      <c r="H619" s="466"/>
    </row>
    <row r="620" spans="7:8" s="9" customFormat="1">
      <c r="G620" s="466"/>
      <c r="H620" s="466"/>
    </row>
    <row r="621" spans="7:8" s="9" customFormat="1">
      <c r="G621" s="466"/>
      <c r="H621" s="466"/>
    </row>
    <row r="622" spans="7:8" s="9" customFormat="1">
      <c r="G622" s="466"/>
      <c r="H622" s="466"/>
    </row>
    <row r="623" spans="7:8" s="9" customFormat="1">
      <c r="G623" s="466"/>
      <c r="H623" s="466"/>
    </row>
    <row r="624" spans="7:8" s="9" customFormat="1">
      <c r="G624" s="466"/>
      <c r="H624" s="466"/>
    </row>
    <row r="625" spans="7:8" s="9" customFormat="1">
      <c r="G625" s="466"/>
      <c r="H625" s="466"/>
    </row>
    <row r="626" spans="7:8" s="9" customFormat="1">
      <c r="G626" s="466"/>
      <c r="H626" s="466"/>
    </row>
    <row r="627" spans="7:8" s="9" customFormat="1">
      <c r="G627" s="466"/>
      <c r="H627" s="466"/>
    </row>
    <row r="628" spans="7:8" s="9" customFormat="1">
      <c r="G628" s="466"/>
      <c r="H628" s="466"/>
    </row>
    <row r="629" spans="7:8" s="9" customFormat="1">
      <c r="G629" s="466"/>
      <c r="H629" s="466"/>
    </row>
    <row r="630" spans="7:8" s="9" customFormat="1">
      <c r="G630" s="466"/>
      <c r="H630" s="466"/>
    </row>
    <row r="631" spans="7:8" s="9" customFormat="1">
      <c r="G631" s="466"/>
      <c r="H631" s="466"/>
    </row>
    <row r="632" spans="7:8" s="9" customFormat="1">
      <c r="G632" s="466"/>
      <c r="H632" s="466"/>
    </row>
    <row r="633" spans="7:8" s="9" customFormat="1">
      <c r="G633" s="466"/>
      <c r="H633" s="466"/>
    </row>
    <row r="634" spans="7:8" s="9" customFormat="1">
      <c r="G634" s="466"/>
      <c r="H634" s="466"/>
    </row>
    <row r="635" spans="7:8" s="9" customFormat="1">
      <c r="G635" s="466"/>
      <c r="H635" s="466"/>
    </row>
    <row r="636" spans="7:8" s="9" customFormat="1">
      <c r="G636" s="466"/>
      <c r="H636" s="466"/>
    </row>
    <row r="637" spans="7:8" s="9" customFormat="1">
      <c r="G637" s="466"/>
      <c r="H637" s="466"/>
    </row>
    <row r="638" spans="7:8" s="9" customFormat="1">
      <c r="G638" s="466"/>
      <c r="H638" s="466"/>
    </row>
    <row r="639" spans="7:8" s="9" customFormat="1">
      <c r="G639" s="466"/>
      <c r="H639" s="466"/>
    </row>
    <row r="640" spans="7:8" s="9" customFormat="1">
      <c r="G640" s="466"/>
      <c r="H640" s="466"/>
    </row>
    <row r="641" spans="7:8" s="9" customFormat="1">
      <c r="G641" s="466"/>
      <c r="H641" s="466"/>
    </row>
    <row r="642" spans="7:8" s="9" customFormat="1">
      <c r="G642" s="466"/>
      <c r="H642" s="466"/>
    </row>
    <row r="643" spans="7:8" s="9" customFormat="1">
      <c r="G643" s="466"/>
      <c r="H643" s="466"/>
    </row>
    <row r="644" spans="7:8" s="9" customFormat="1">
      <c r="G644" s="466"/>
      <c r="H644" s="466"/>
    </row>
    <row r="645" spans="7:8" s="9" customFormat="1">
      <c r="G645" s="466"/>
      <c r="H645" s="466"/>
    </row>
    <row r="646" spans="7:8" s="9" customFormat="1">
      <c r="G646" s="466"/>
      <c r="H646" s="466"/>
    </row>
    <row r="647" spans="7:8" s="9" customFormat="1">
      <c r="G647" s="466"/>
      <c r="H647" s="466"/>
    </row>
    <row r="648" spans="7:8" s="9" customFormat="1">
      <c r="G648" s="466"/>
      <c r="H648" s="466"/>
    </row>
    <row r="649" spans="7:8" s="9" customFormat="1">
      <c r="G649" s="466"/>
      <c r="H649" s="466"/>
    </row>
    <row r="650" spans="7:8" s="9" customFormat="1">
      <c r="G650" s="466"/>
      <c r="H650" s="466"/>
    </row>
    <row r="651" spans="7:8" s="9" customFormat="1">
      <c r="G651" s="466"/>
      <c r="H651" s="466"/>
    </row>
    <row r="652" spans="7:8" s="9" customFormat="1">
      <c r="G652" s="466"/>
      <c r="H652" s="466"/>
    </row>
    <row r="653" spans="7:8" s="9" customFormat="1">
      <c r="G653" s="466"/>
      <c r="H653" s="466"/>
    </row>
    <row r="654" spans="7:8" s="9" customFormat="1">
      <c r="G654" s="466"/>
      <c r="H654" s="466"/>
    </row>
    <row r="655" spans="7:8" s="9" customFormat="1">
      <c r="G655" s="466"/>
      <c r="H655" s="466"/>
    </row>
    <row r="656" spans="7:8" s="9" customFormat="1">
      <c r="G656" s="466"/>
      <c r="H656" s="466"/>
    </row>
    <row r="657" spans="7:8" s="9" customFormat="1">
      <c r="G657" s="466"/>
      <c r="H657" s="466"/>
    </row>
    <row r="658" spans="7:8" s="9" customFormat="1">
      <c r="G658" s="466"/>
      <c r="H658" s="466"/>
    </row>
    <row r="659" spans="7:8" s="9" customFormat="1">
      <c r="G659" s="466"/>
      <c r="H659" s="466"/>
    </row>
    <row r="660" spans="7:8" s="9" customFormat="1">
      <c r="G660" s="466"/>
      <c r="H660" s="466"/>
    </row>
    <row r="661" spans="7:8" s="9" customFormat="1">
      <c r="G661" s="466"/>
      <c r="H661" s="466"/>
    </row>
    <row r="662" spans="7:8" s="9" customFormat="1">
      <c r="G662" s="466"/>
      <c r="H662" s="466"/>
    </row>
    <row r="663" spans="7:8" s="9" customFormat="1">
      <c r="G663" s="466"/>
      <c r="H663" s="466"/>
    </row>
    <row r="664" spans="7:8" s="9" customFormat="1">
      <c r="G664" s="466"/>
      <c r="H664" s="466"/>
    </row>
    <row r="665" spans="7:8" s="9" customFormat="1">
      <c r="G665" s="466"/>
      <c r="H665" s="466"/>
    </row>
    <row r="666" spans="7:8" s="9" customFormat="1">
      <c r="G666" s="466"/>
      <c r="H666" s="466"/>
    </row>
    <row r="667" spans="7:8" s="9" customFormat="1">
      <c r="G667" s="466"/>
      <c r="H667" s="466"/>
    </row>
    <row r="668" spans="7:8" s="9" customFormat="1">
      <c r="G668" s="466"/>
      <c r="H668" s="466"/>
    </row>
    <row r="669" spans="7:8" s="9" customFormat="1">
      <c r="G669" s="466"/>
      <c r="H669" s="466"/>
    </row>
    <row r="670" spans="7:8" s="9" customFormat="1">
      <c r="G670" s="466"/>
      <c r="H670" s="466"/>
    </row>
    <row r="671" spans="7:8" s="9" customFormat="1">
      <c r="G671" s="466"/>
      <c r="H671" s="466"/>
    </row>
    <row r="672" spans="7:8" s="9" customFormat="1">
      <c r="G672" s="466"/>
      <c r="H672" s="466"/>
    </row>
    <row r="673" spans="7:8" s="9" customFormat="1">
      <c r="G673" s="466"/>
      <c r="H673" s="466"/>
    </row>
    <row r="674" spans="7:8" s="9" customFormat="1">
      <c r="G674" s="466"/>
      <c r="H674" s="466"/>
    </row>
    <row r="675" spans="7:8" s="9" customFormat="1">
      <c r="G675" s="466"/>
      <c r="H675" s="466"/>
    </row>
    <row r="676" spans="7:8" s="9" customFormat="1">
      <c r="G676" s="466"/>
      <c r="H676" s="466"/>
    </row>
    <row r="677" spans="7:8" s="9" customFormat="1">
      <c r="G677" s="466"/>
      <c r="H677" s="466"/>
    </row>
    <row r="678" spans="7:8" s="9" customFormat="1">
      <c r="G678" s="466"/>
      <c r="H678" s="466"/>
    </row>
    <row r="679" spans="7:8" s="9" customFormat="1">
      <c r="G679" s="466"/>
      <c r="H679" s="466"/>
    </row>
    <row r="680" spans="7:8" s="9" customFormat="1">
      <c r="G680" s="466"/>
      <c r="H680" s="466"/>
    </row>
    <row r="681" spans="7:8" s="9" customFormat="1">
      <c r="G681" s="466"/>
      <c r="H681" s="466"/>
    </row>
    <row r="682" spans="7:8" s="9" customFormat="1">
      <c r="G682" s="466"/>
      <c r="H682" s="466"/>
    </row>
    <row r="683" spans="7:8" s="9" customFormat="1">
      <c r="G683" s="466"/>
      <c r="H683" s="466"/>
    </row>
    <row r="684" spans="7:8" s="9" customFormat="1">
      <c r="G684" s="466"/>
      <c r="H684" s="466"/>
    </row>
    <row r="685" spans="7:8" s="9" customFormat="1">
      <c r="G685" s="466"/>
      <c r="H685" s="466"/>
    </row>
    <row r="686" spans="7:8" s="9" customFormat="1">
      <c r="G686" s="466"/>
      <c r="H686" s="466"/>
    </row>
    <row r="687" spans="7:8" s="9" customFormat="1">
      <c r="G687" s="466"/>
      <c r="H687" s="466"/>
    </row>
    <row r="688" spans="7:8" s="9" customFormat="1">
      <c r="G688" s="466"/>
      <c r="H688" s="466"/>
    </row>
    <row r="689" spans="7:8" s="9" customFormat="1">
      <c r="G689" s="466"/>
      <c r="H689" s="466"/>
    </row>
    <row r="690" spans="7:8" s="9" customFormat="1">
      <c r="G690" s="466"/>
      <c r="H690" s="466"/>
    </row>
    <row r="691" spans="7:8" s="9" customFormat="1">
      <c r="G691" s="466"/>
      <c r="H691" s="466"/>
    </row>
    <row r="692" spans="7:8" s="9" customFormat="1">
      <c r="G692" s="466"/>
      <c r="H692" s="466"/>
    </row>
    <row r="693" spans="7:8" s="9" customFormat="1">
      <c r="G693" s="466"/>
      <c r="H693" s="466"/>
    </row>
    <row r="694" spans="7:8" s="9" customFormat="1">
      <c r="G694" s="466"/>
      <c r="H694" s="466"/>
    </row>
    <row r="695" spans="7:8" s="9" customFormat="1">
      <c r="G695" s="466"/>
      <c r="H695" s="466"/>
    </row>
    <row r="696" spans="7:8" s="9" customFormat="1">
      <c r="G696" s="466"/>
      <c r="H696" s="466"/>
    </row>
    <row r="697" spans="7:8" s="9" customFormat="1">
      <c r="G697" s="466"/>
      <c r="H697" s="466"/>
    </row>
    <row r="698" spans="7:8" s="9" customFormat="1">
      <c r="G698" s="466"/>
      <c r="H698" s="466"/>
    </row>
    <row r="699" spans="7:8" s="9" customFormat="1">
      <c r="G699" s="466"/>
      <c r="H699" s="466"/>
    </row>
    <row r="700" spans="7:8" s="9" customFormat="1">
      <c r="G700" s="466"/>
      <c r="H700" s="466"/>
    </row>
    <row r="701" spans="7:8" s="9" customFormat="1">
      <c r="G701" s="466"/>
      <c r="H701" s="466"/>
    </row>
    <row r="702" spans="7:8" s="9" customFormat="1">
      <c r="G702" s="466"/>
      <c r="H702" s="466"/>
    </row>
    <row r="703" spans="7:8" s="9" customFormat="1">
      <c r="G703" s="466"/>
      <c r="H703" s="466"/>
    </row>
    <row r="704" spans="7:8" s="9" customFormat="1">
      <c r="G704" s="466"/>
      <c r="H704" s="466"/>
    </row>
    <row r="705" spans="7:8" s="9" customFormat="1">
      <c r="G705" s="466"/>
      <c r="H705" s="466"/>
    </row>
    <row r="706" spans="7:8" s="9" customFormat="1">
      <c r="G706" s="466"/>
      <c r="H706" s="466"/>
    </row>
    <row r="707" spans="7:8" s="9" customFormat="1">
      <c r="G707" s="466"/>
      <c r="H707" s="466"/>
    </row>
    <row r="708" spans="7:8" s="9" customFormat="1">
      <c r="G708" s="466"/>
      <c r="H708" s="466"/>
    </row>
    <row r="709" spans="7:8" s="9" customFormat="1">
      <c r="G709" s="466"/>
      <c r="H709" s="466"/>
    </row>
    <row r="710" spans="7:8" s="9" customFormat="1">
      <c r="G710" s="466"/>
      <c r="H710" s="466"/>
    </row>
    <row r="711" spans="7:8" s="9" customFormat="1">
      <c r="G711" s="466"/>
      <c r="H711" s="466"/>
    </row>
    <row r="712" spans="7:8" s="9" customFormat="1">
      <c r="G712" s="466"/>
      <c r="H712" s="466"/>
    </row>
    <row r="713" spans="7:8" s="9" customFormat="1">
      <c r="G713" s="466"/>
      <c r="H713" s="466"/>
    </row>
    <row r="714" spans="7:8" s="9" customFormat="1">
      <c r="G714" s="466"/>
      <c r="H714" s="466"/>
    </row>
    <row r="715" spans="7:8" s="9" customFormat="1">
      <c r="G715" s="466"/>
      <c r="H715" s="466"/>
    </row>
    <row r="716" spans="7:8" s="9" customFormat="1">
      <c r="G716" s="466"/>
      <c r="H716" s="466"/>
    </row>
    <row r="717" spans="7:8" s="9" customFormat="1">
      <c r="G717" s="466"/>
      <c r="H717" s="466"/>
    </row>
    <row r="718" spans="7:8" s="9" customFormat="1">
      <c r="G718" s="466"/>
      <c r="H718" s="466"/>
    </row>
    <row r="719" spans="7:8" s="9" customFormat="1">
      <c r="G719" s="466"/>
      <c r="H719" s="466"/>
    </row>
    <row r="720" spans="7:8" s="9" customFormat="1">
      <c r="G720" s="466"/>
      <c r="H720" s="466"/>
    </row>
    <row r="721" spans="7:8" s="9" customFormat="1">
      <c r="G721" s="466"/>
      <c r="H721" s="466"/>
    </row>
    <row r="722" spans="7:8" s="9" customFormat="1">
      <c r="G722" s="466"/>
      <c r="H722" s="466"/>
    </row>
    <row r="723" spans="7:8" s="9" customFormat="1">
      <c r="G723" s="466"/>
      <c r="H723" s="466"/>
    </row>
    <row r="724" spans="7:8" s="9" customFormat="1">
      <c r="G724" s="466"/>
      <c r="H724" s="466"/>
    </row>
    <row r="725" spans="7:8" s="9" customFormat="1">
      <c r="G725" s="466"/>
      <c r="H725" s="466"/>
    </row>
    <row r="726" spans="7:8" s="9" customFormat="1">
      <c r="G726" s="466"/>
      <c r="H726" s="466"/>
    </row>
    <row r="727" spans="7:8" s="9" customFormat="1">
      <c r="G727" s="466"/>
      <c r="H727" s="466"/>
    </row>
    <row r="728" spans="7:8" s="9" customFormat="1">
      <c r="G728" s="466"/>
      <c r="H728" s="466"/>
    </row>
    <row r="729" spans="7:8" s="9" customFormat="1">
      <c r="G729" s="466"/>
      <c r="H729" s="466"/>
    </row>
    <row r="730" spans="7:8" s="9" customFormat="1">
      <c r="G730" s="466"/>
      <c r="H730" s="466"/>
    </row>
    <row r="731" spans="7:8" s="9" customFormat="1">
      <c r="G731" s="466"/>
      <c r="H731" s="466"/>
    </row>
    <row r="732" spans="7:8" s="9" customFormat="1">
      <c r="G732" s="466"/>
      <c r="H732" s="466"/>
    </row>
    <row r="733" spans="7:8" s="9" customFormat="1">
      <c r="G733" s="466"/>
      <c r="H733" s="466"/>
    </row>
    <row r="734" spans="7:8" s="9" customFormat="1">
      <c r="G734" s="466"/>
      <c r="H734" s="466"/>
    </row>
    <row r="735" spans="7:8" s="9" customFormat="1">
      <c r="G735" s="466"/>
      <c r="H735" s="466"/>
    </row>
    <row r="736" spans="7:8" s="9" customFormat="1">
      <c r="G736" s="466"/>
      <c r="H736" s="466"/>
    </row>
    <row r="737" spans="7:8" s="9" customFormat="1">
      <c r="G737" s="466"/>
      <c r="H737" s="466"/>
    </row>
    <row r="738" spans="7:8" s="9" customFormat="1">
      <c r="G738" s="466"/>
      <c r="H738" s="466"/>
    </row>
    <row r="739" spans="7:8" s="9" customFormat="1">
      <c r="G739" s="466"/>
      <c r="H739" s="466"/>
    </row>
    <row r="740" spans="7:8" s="9" customFormat="1">
      <c r="G740" s="466"/>
      <c r="H740" s="466"/>
    </row>
    <row r="741" spans="7:8" s="9" customFormat="1">
      <c r="G741" s="466"/>
      <c r="H741" s="466"/>
    </row>
    <row r="742" spans="7:8" s="9" customFormat="1">
      <c r="G742" s="466"/>
      <c r="H742" s="466"/>
    </row>
    <row r="743" spans="7:8" s="9" customFormat="1">
      <c r="G743" s="466"/>
      <c r="H743" s="466"/>
    </row>
    <row r="744" spans="7:8" s="9" customFormat="1">
      <c r="G744" s="466"/>
      <c r="H744" s="466"/>
    </row>
    <row r="745" spans="7:8" s="9" customFormat="1">
      <c r="G745" s="466"/>
      <c r="H745" s="466"/>
    </row>
    <row r="746" spans="7:8" s="9" customFormat="1">
      <c r="G746" s="466"/>
      <c r="H746" s="466"/>
    </row>
    <row r="747" spans="7:8" s="9" customFormat="1">
      <c r="G747" s="466"/>
      <c r="H747" s="466"/>
    </row>
    <row r="748" spans="7:8" s="9" customFormat="1">
      <c r="G748" s="466"/>
      <c r="H748" s="466"/>
    </row>
    <row r="749" spans="7:8" s="9" customFormat="1">
      <c r="G749" s="466"/>
      <c r="H749" s="466"/>
    </row>
    <row r="750" spans="7:8" s="9" customFormat="1">
      <c r="G750" s="466"/>
      <c r="H750" s="466"/>
    </row>
    <row r="751" spans="7:8" s="9" customFormat="1">
      <c r="G751" s="466"/>
      <c r="H751" s="466"/>
    </row>
    <row r="752" spans="7:8" s="9" customFormat="1">
      <c r="G752" s="466"/>
      <c r="H752" s="466"/>
    </row>
    <row r="753" spans="7:8" s="9" customFormat="1">
      <c r="G753" s="466"/>
      <c r="H753" s="466"/>
    </row>
    <row r="754" spans="7:8" s="9" customFormat="1">
      <c r="G754" s="466"/>
      <c r="H754" s="466"/>
    </row>
    <row r="755" spans="7:8" s="9" customFormat="1">
      <c r="G755" s="466"/>
      <c r="H755" s="466"/>
    </row>
    <row r="756" spans="7:8" s="9" customFormat="1">
      <c r="G756" s="466"/>
      <c r="H756" s="466"/>
    </row>
    <row r="757" spans="7:8" s="9" customFormat="1">
      <c r="G757" s="466"/>
      <c r="H757" s="466"/>
    </row>
    <row r="758" spans="7:8" s="9" customFormat="1">
      <c r="G758" s="466"/>
      <c r="H758" s="466"/>
    </row>
    <row r="759" spans="7:8" s="9" customFormat="1">
      <c r="G759" s="466"/>
      <c r="H759" s="466"/>
    </row>
    <row r="760" spans="7:8" s="9" customFormat="1">
      <c r="G760" s="466"/>
      <c r="H760" s="466"/>
    </row>
    <row r="761" spans="7:8" s="9" customFormat="1">
      <c r="G761" s="466"/>
      <c r="H761" s="466"/>
    </row>
    <row r="762" spans="7:8" s="9" customFormat="1">
      <c r="G762" s="466"/>
      <c r="H762" s="466"/>
    </row>
    <row r="763" spans="7:8" s="9" customFormat="1">
      <c r="G763" s="466"/>
      <c r="H763" s="466"/>
    </row>
    <row r="764" spans="7:8" s="9" customFormat="1">
      <c r="G764" s="466"/>
      <c r="H764" s="466"/>
    </row>
    <row r="765" spans="7:8" s="9" customFormat="1">
      <c r="G765" s="466"/>
      <c r="H765" s="466"/>
    </row>
    <row r="766" spans="7:8" s="9" customFormat="1">
      <c r="G766" s="466"/>
      <c r="H766" s="466"/>
    </row>
    <row r="767" spans="7:8" s="9" customFormat="1">
      <c r="G767" s="466"/>
      <c r="H767" s="466"/>
    </row>
    <row r="768" spans="7:8" s="9" customFormat="1">
      <c r="G768" s="466"/>
      <c r="H768" s="466"/>
    </row>
    <row r="769" spans="7:8" s="9" customFormat="1">
      <c r="G769" s="466"/>
      <c r="H769" s="466"/>
    </row>
    <row r="770" spans="7:8" s="9" customFormat="1">
      <c r="G770" s="466"/>
      <c r="H770" s="466"/>
    </row>
    <row r="771" spans="7:8" s="9" customFormat="1">
      <c r="G771" s="466"/>
      <c r="H771" s="466"/>
    </row>
    <row r="772" spans="7:8" s="9" customFormat="1">
      <c r="G772" s="466"/>
      <c r="H772" s="466"/>
    </row>
    <row r="773" spans="7:8" s="9" customFormat="1">
      <c r="G773" s="466"/>
      <c r="H773" s="466"/>
    </row>
    <row r="774" spans="7:8" s="9" customFormat="1">
      <c r="G774" s="466"/>
      <c r="H774" s="466"/>
    </row>
    <row r="775" spans="7:8" s="9" customFormat="1">
      <c r="G775" s="466"/>
      <c r="H775" s="466"/>
    </row>
    <row r="776" spans="7:8" s="9" customFormat="1">
      <c r="G776" s="466"/>
      <c r="H776" s="466"/>
    </row>
    <row r="777" spans="7:8" s="9" customFormat="1">
      <c r="G777" s="466"/>
      <c r="H777" s="466"/>
    </row>
    <row r="778" spans="7:8" s="9" customFormat="1">
      <c r="G778" s="466"/>
      <c r="H778" s="466"/>
    </row>
    <row r="779" spans="7:8" s="9" customFormat="1">
      <c r="G779" s="466"/>
      <c r="H779" s="466"/>
    </row>
    <row r="780" spans="7:8" s="9" customFormat="1">
      <c r="G780" s="466"/>
      <c r="H780" s="466"/>
    </row>
    <row r="781" spans="7:8" s="9" customFormat="1">
      <c r="G781" s="466"/>
      <c r="H781" s="466"/>
    </row>
    <row r="782" spans="7:8" s="9" customFormat="1">
      <c r="G782" s="466"/>
      <c r="H782" s="466"/>
    </row>
    <row r="783" spans="7:8" s="9" customFormat="1">
      <c r="G783" s="466"/>
      <c r="H783" s="466"/>
    </row>
    <row r="784" spans="7:8" s="9" customFormat="1">
      <c r="G784" s="466"/>
      <c r="H784" s="466"/>
    </row>
    <row r="785" spans="7:8" s="9" customFormat="1">
      <c r="G785" s="466"/>
      <c r="H785" s="466"/>
    </row>
    <row r="786" spans="7:8" s="9" customFormat="1">
      <c r="G786" s="466"/>
      <c r="H786" s="466"/>
    </row>
    <row r="787" spans="7:8" s="9" customFormat="1">
      <c r="G787" s="466"/>
      <c r="H787" s="466"/>
    </row>
    <row r="788" spans="7:8" s="9" customFormat="1">
      <c r="G788" s="466"/>
      <c r="H788" s="466"/>
    </row>
    <row r="789" spans="7:8" s="9" customFormat="1">
      <c r="G789" s="466"/>
      <c r="H789" s="466"/>
    </row>
    <row r="790" spans="7:8" s="9" customFormat="1">
      <c r="G790" s="466"/>
      <c r="H790" s="466"/>
    </row>
    <row r="791" spans="7:8" s="9" customFormat="1">
      <c r="G791" s="466"/>
      <c r="H791" s="466"/>
    </row>
    <row r="792" spans="7:8" s="9" customFormat="1">
      <c r="G792" s="466"/>
      <c r="H792" s="466"/>
    </row>
    <row r="793" spans="7:8" s="9" customFormat="1">
      <c r="G793" s="466"/>
      <c r="H793" s="466"/>
    </row>
    <row r="794" spans="7:8" s="9" customFormat="1">
      <c r="G794" s="466"/>
      <c r="H794" s="466"/>
    </row>
    <row r="795" spans="7:8" s="9" customFormat="1">
      <c r="G795" s="466"/>
      <c r="H795" s="466"/>
    </row>
    <row r="796" spans="7:8" s="9" customFormat="1">
      <c r="G796" s="466"/>
      <c r="H796" s="466"/>
    </row>
    <row r="797" spans="7:8" s="9" customFormat="1">
      <c r="G797" s="466"/>
      <c r="H797" s="466"/>
    </row>
    <row r="798" spans="7:8" s="9" customFormat="1">
      <c r="G798" s="466"/>
      <c r="H798" s="466"/>
    </row>
    <row r="799" spans="7:8" s="9" customFormat="1">
      <c r="G799" s="466"/>
      <c r="H799" s="466"/>
    </row>
    <row r="800" spans="7:8" s="9" customFormat="1">
      <c r="G800" s="466"/>
      <c r="H800" s="466"/>
    </row>
    <row r="801" spans="7:8" s="9" customFormat="1">
      <c r="G801" s="466"/>
      <c r="H801" s="466"/>
    </row>
    <row r="802" spans="7:8" s="9" customFormat="1">
      <c r="G802" s="466"/>
      <c r="H802" s="466"/>
    </row>
    <row r="803" spans="7:8" s="9" customFormat="1">
      <c r="G803" s="466"/>
      <c r="H803" s="466"/>
    </row>
    <row r="804" spans="7:8" s="9" customFormat="1">
      <c r="G804" s="466"/>
      <c r="H804" s="466"/>
    </row>
    <row r="805" spans="7:8" s="9" customFormat="1">
      <c r="G805" s="466"/>
      <c r="H805" s="466"/>
    </row>
    <row r="806" spans="7:8" s="9" customFormat="1">
      <c r="G806" s="466"/>
      <c r="H806" s="466"/>
    </row>
    <row r="807" spans="7:8" s="9" customFormat="1">
      <c r="G807" s="466"/>
      <c r="H807" s="466"/>
    </row>
    <row r="808" spans="7:8" s="9" customFormat="1">
      <c r="G808" s="466"/>
      <c r="H808" s="466"/>
    </row>
    <row r="809" spans="7:8" s="9" customFormat="1">
      <c r="G809" s="466"/>
      <c r="H809" s="466"/>
    </row>
    <row r="810" spans="7:8" s="9" customFormat="1">
      <c r="G810" s="466"/>
      <c r="H810" s="466"/>
    </row>
    <row r="811" spans="7:8" s="9" customFormat="1">
      <c r="G811" s="466"/>
      <c r="H811" s="466"/>
    </row>
    <row r="812" spans="7:8" s="9" customFormat="1">
      <c r="G812" s="466"/>
      <c r="H812" s="466"/>
    </row>
    <row r="813" spans="7:8" s="9" customFormat="1">
      <c r="G813" s="466"/>
      <c r="H813" s="466"/>
    </row>
    <row r="814" spans="7:8" s="9" customFormat="1">
      <c r="G814" s="466"/>
      <c r="H814" s="466"/>
    </row>
    <row r="815" spans="7:8" s="9" customFormat="1">
      <c r="G815" s="466"/>
      <c r="H815" s="466"/>
    </row>
    <row r="816" spans="7:8" s="9" customFormat="1">
      <c r="G816" s="466"/>
      <c r="H816" s="466"/>
    </row>
    <row r="817" spans="7:8" s="9" customFormat="1">
      <c r="G817" s="466"/>
      <c r="H817" s="466"/>
    </row>
    <row r="818" spans="7:8" s="9" customFormat="1">
      <c r="G818" s="466"/>
      <c r="H818" s="466"/>
    </row>
    <row r="819" spans="7:8" s="9" customFormat="1">
      <c r="G819" s="466"/>
      <c r="H819" s="466"/>
    </row>
    <row r="820" spans="7:8" s="9" customFormat="1">
      <c r="G820" s="466"/>
      <c r="H820" s="466"/>
    </row>
    <row r="821" spans="7:8" s="9" customFormat="1">
      <c r="G821" s="466"/>
      <c r="H821" s="466"/>
    </row>
    <row r="822" spans="7:8" s="9" customFormat="1">
      <c r="G822" s="466"/>
      <c r="H822" s="466"/>
    </row>
    <row r="823" spans="7:8" s="9" customFormat="1">
      <c r="G823" s="466"/>
      <c r="H823" s="466"/>
    </row>
    <row r="824" spans="7:8" s="9" customFormat="1">
      <c r="G824" s="466"/>
      <c r="H824" s="466"/>
    </row>
    <row r="825" spans="7:8" s="9" customFormat="1">
      <c r="G825" s="466"/>
      <c r="H825" s="466"/>
    </row>
    <row r="826" spans="7:8" s="9" customFormat="1">
      <c r="G826" s="466"/>
      <c r="H826" s="466"/>
    </row>
    <row r="827" spans="7:8" s="9" customFormat="1">
      <c r="G827" s="466"/>
      <c r="H827" s="466"/>
    </row>
    <row r="828" spans="7:8" s="9" customFormat="1">
      <c r="G828" s="466"/>
      <c r="H828" s="466"/>
    </row>
    <row r="829" spans="7:8" s="9" customFormat="1">
      <c r="G829" s="466"/>
      <c r="H829" s="466"/>
    </row>
    <row r="830" spans="7:8" s="9" customFormat="1">
      <c r="G830" s="466"/>
      <c r="H830" s="466"/>
    </row>
    <row r="831" spans="7:8" s="9" customFormat="1">
      <c r="G831" s="466"/>
      <c r="H831" s="466"/>
    </row>
    <row r="832" spans="7:8" s="9" customFormat="1">
      <c r="G832" s="466"/>
      <c r="H832" s="466"/>
    </row>
    <row r="833" spans="7:8" s="9" customFormat="1">
      <c r="G833" s="466"/>
      <c r="H833" s="466"/>
    </row>
    <row r="834" spans="7:8" s="9" customFormat="1">
      <c r="G834" s="466"/>
      <c r="H834" s="466"/>
    </row>
    <row r="835" spans="7:8" s="9" customFormat="1">
      <c r="G835" s="466"/>
      <c r="H835" s="466"/>
    </row>
    <row r="836" spans="7:8" s="9" customFormat="1">
      <c r="G836" s="466"/>
      <c r="H836" s="466"/>
    </row>
    <row r="837" spans="7:8" s="9" customFormat="1">
      <c r="G837" s="466"/>
      <c r="H837" s="466"/>
    </row>
    <row r="838" spans="7:8" s="9" customFormat="1">
      <c r="G838" s="466"/>
      <c r="H838" s="466"/>
    </row>
    <row r="839" spans="7:8" s="9" customFormat="1">
      <c r="G839" s="466"/>
      <c r="H839" s="466"/>
    </row>
    <row r="840" spans="7:8" s="9" customFormat="1">
      <c r="G840" s="466"/>
      <c r="H840" s="466"/>
    </row>
    <row r="841" spans="7:8" s="9" customFormat="1">
      <c r="G841" s="466"/>
      <c r="H841" s="466"/>
    </row>
    <row r="842" spans="7:8" s="9" customFormat="1">
      <c r="G842" s="466"/>
      <c r="H842" s="466"/>
    </row>
    <row r="843" spans="7:8" s="9" customFormat="1">
      <c r="G843" s="466"/>
      <c r="H843" s="466"/>
    </row>
    <row r="844" spans="7:8" s="9" customFormat="1">
      <c r="G844" s="466"/>
      <c r="H844" s="466"/>
    </row>
    <row r="845" spans="7:8" s="9" customFormat="1">
      <c r="G845" s="466"/>
      <c r="H845" s="466"/>
    </row>
    <row r="846" spans="7:8" s="9" customFormat="1">
      <c r="G846" s="466"/>
      <c r="H846" s="466"/>
    </row>
    <row r="847" spans="7:8" s="9" customFormat="1">
      <c r="G847" s="466"/>
      <c r="H847" s="466"/>
    </row>
    <row r="848" spans="7:8" s="9" customFormat="1">
      <c r="G848" s="466"/>
      <c r="H848" s="466"/>
    </row>
    <row r="849" spans="7:8" s="9" customFormat="1">
      <c r="G849" s="466"/>
      <c r="H849" s="466"/>
    </row>
    <row r="850" spans="7:8" s="9" customFormat="1">
      <c r="G850" s="466"/>
      <c r="H850" s="466"/>
    </row>
    <row r="851" spans="7:8" s="9" customFormat="1">
      <c r="G851" s="466"/>
      <c r="H851" s="466"/>
    </row>
    <row r="852" spans="7:8" s="9" customFormat="1">
      <c r="G852" s="466"/>
      <c r="H852" s="466"/>
    </row>
    <row r="853" spans="7:8" s="9" customFormat="1">
      <c r="G853" s="466"/>
      <c r="H853" s="466"/>
    </row>
    <row r="854" spans="7:8" s="9" customFormat="1">
      <c r="G854" s="466"/>
      <c r="H854" s="466"/>
    </row>
    <row r="855" spans="7:8" s="9" customFormat="1">
      <c r="G855" s="466"/>
      <c r="H855" s="466"/>
    </row>
    <row r="856" spans="7:8" s="9" customFormat="1">
      <c r="G856" s="466"/>
      <c r="H856" s="466"/>
    </row>
    <row r="857" spans="7:8" s="9" customFormat="1">
      <c r="G857" s="466"/>
      <c r="H857" s="466"/>
    </row>
    <row r="858" spans="7:8" s="9" customFormat="1">
      <c r="G858" s="466"/>
      <c r="H858" s="466"/>
    </row>
    <row r="859" spans="7:8" s="9" customFormat="1">
      <c r="G859" s="466"/>
      <c r="H859" s="466"/>
    </row>
    <row r="860" spans="7:8" s="9" customFormat="1">
      <c r="G860" s="466"/>
      <c r="H860" s="466"/>
    </row>
    <row r="861" spans="7:8" s="9" customFormat="1">
      <c r="G861" s="466"/>
      <c r="H861" s="466"/>
    </row>
    <row r="862" spans="7:8" s="9" customFormat="1">
      <c r="G862" s="466"/>
      <c r="H862" s="466"/>
    </row>
    <row r="863" spans="7:8" s="9" customFormat="1">
      <c r="G863" s="466"/>
      <c r="H863" s="466"/>
    </row>
    <row r="864" spans="7:8" s="9" customFormat="1">
      <c r="G864" s="466"/>
      <c r="H864" s="466"/>
    </row>
    <row r="865" spans="7:8" s="9" customFormat="1">
      <c r="G865" s="466"/>
      <c r="H865" s="466"/>
    </row>
    <row r="866" spans="7:8" s="9" customFormat="1">
      <c r="G866" s="466"/>
      <c r="H866" s="466"/>
    </row>
    <row r="867" spans="7:8" s="9" customFormat="1">
      <c r="G867" s="466"/>
      <c r="H867" s="466"/>
    </row>
    <row r="868" spans="7:8" s="9" customFormat="1">
      <c r="G868" s="466"/>
      <c r="H868" s="466"/>
    </row>
    <row r="869" spans="7:8" s="9" customFormat="1">
      <c r="G869" s="466"/>
      <c r="H869" s="466"/>
    </row>
    <row r="870" spans="7:8" s="9" customFormat="1">
      <c r="G870" s="466"/>
      <c r="H870" s="466"/>
    </row>
    <row r="871" spans="7:8" s="9" customFormat="1">
      <c r="G871" s="466"/>
      <c r="H871" s="466"/>
    </row>
    <row r="872" spans="7:8" s="9" customFormat="1">
      <c r="G872" s="466"/>
      <c r="H872" s="466"/>
    </row>
    <row r="873" spans="7:8" s="9" customFormat="1">
      <c r="G873" s="466"/>
      <c r="H873" s="466"/>
    </row>
    <row r="874" spans="7:8" s="9" customFormat="1">
      <c r="G874" s="466"/>
      <c r="H874" s="466"/>
    </row>
    <row r="875" spans="7:8" s="9" customFormat="1">
      <c r="G875" s="466"/>
      <c r="H875" s="466"/>
    </row>
    <row r="876" spans="7:8" s="9" customFormat="1">
      <c r="G876" s="466"/>
      <c r="H876" s="466"/>
    </row>
    <row r="877" spans="7:8" s="9" customFormat="1">
      <c r="G877" s="466"/>
      <c r="H877" s="466"/>
    </row>
    <row r="878" spans="7:8" s="9" customFormat="1">
      <c r="G878" s="466"/>
      <c r="H878" s="466"/>
    </row>
    <row r="879" spans="7:8" s="9" customFormat="1">
      <c r="G879" s="466"/>
      <c r="H879" s="466"/>
    </row>
    <row r="880" spans="7:8" s="9" customFormat="1">
      <c r="G880" s="466"/>
      <c r="H880" s="466"/>
    </row>
    <row r="881" spans="7:8" s="9" customFormat="1">
      <c r="G881" s="466"/>
      <c r="H881" s="466"/>
    </row>
    <row r="882" spans="7:8" s="9" customFormat="1">
      <c r="G882" s="466"/>
      <c r="H882" s="466"/>
    </row>
    <row r="883" spans="7:8" s="9" customFormat="1">
      <c r="G883" s="466"/>
      <c r="H883" s="466"/>
    </row>
    <row r="884" spans="7:8" s="9" customFormat="1">
      <c r="G884" s="466"/>
      <c r="H884" s="466"/>
    </row>
    <row r="885" spans="7:8" s="9" customFormat="1">
      <c r="G885" s="466"/>
      <c r="H885" s="466"/>
    </row>
    <row r="886" spans="7:8" s="9" customFormat="1">
      <c r="G886" s="466"/>
      <c r="H886" s="466"/>
    </row>
    <row r="887" spans="7:8" s="9" customFormat="1">
      <c r="G887" s="466"/>
      <c r="H887" s="466"/>
    </row>
    <row r="888" spans="7:8" s="9" customFormat="1">
      <c r="G888" s="466"/>
      <c r="H888" s="466"/>
    </row>
    <row r="889" spans="7:8" s="9" customFormat="1">
      <c r="G889" s="466"/>
      <c r="H889" s="466"/>
    </row>
    <row r="890" spans="7:8" s="9" customFormat="1">
      <c r="G890" s="466"/>
      <c r="H890" s="466"/>
    </row>
    <row r="891" spans="7:8" s="9" customFormat="1">
      <c r="G891" s="466"/>
      <c r="H891" s="466"/>
    </row>
    <row r="892" spans="7:8" s="9" customFormat="1">
      <c r="G892" s="466"/>
      <c r="H892" s="466"/>
    </row>
    <row r="893" spans="7:8" s="9" customFormat="1">
      <c r="G893" s="466"/>
      <c r="H893" s="466"/>
    </row>
    <row r="894" spans="7:8" s="9" customFormat="1">
      <c r="G894" s="466"/>
      <c r="H894" s="466"/>
    </row>
    <row r="895" spans="7:8" s="9" customFormat="1">
      <c r="G895" s="466"/>
      <c r="H895" s="466"/>
    </row>
    <row r="896" spans="7:8" s="9" customFormat="1">
      <c r="G896" s="466"/>
      <c r="H896" s="466"/>
    </row>
    <row r="897" spans="7:8" s="9" customFormat="1">
      <c r="G897" s="466"/>
      <c r="H897" s="466"/>
    </row>
    <row r="898" spans="7:8" s="9" customFormat="1">
      <c r="G898" s="466"/>
      <c r="H898" s="466"/>
    </row>
    <row r="899" spans="7:8" s="9" customFormat="1">
      <c r="G899" s="466"/>
      <c r="H899" s="466"/>
    </row>
    <row r="900" spans="7:8" s="9" customFormat="1">
      <c r="G900" s="466"/>
      <c r="H900" s="466"/>
    </row>
    <row r="901" spans="7:8" s="9" customFormat="1">
      <c r="G901" s="466"/>
      <c r="H901" s="466"/>
    </row>
    <row r="902" spans="7:8" s="9" customFormat="1">
      <c r="G902" s="466"/>
      <c r="H902" s="466"/>
    </row>
    <row r="903" spans="7:8" s="9" customFormat="1">
      <c r="G903" s="466"/>
      <c r="H903" s="466"/>
    </row>
    <row r="904" spans="7:8" s="9" customFormat="1">
      <c r="G904" s="466"/>
      <c r="H904" s="466"/>
    </row>
    <row r="905" spans="7:8" s="9" customFormat="1">
      <c r="G905" s="466"/>
      <c r="H905" s="466"/>
    </row>
    <row r="906" spans="7:8" s="9" customFormat="1">
      <c r="G906" s="466"/>
      <c r="H906" s="466"/>
    </row>
    <row r="907" spans="7:8" s="9" customFormat="1">
      <c r="G907" s="466"/>
      <c r="H907" s="466"/>
    </row>
    <row r="908" spans="7:8" s="9" customFormat="1">
      <c r="G908" s="466"/>
      <c r="H908" s="466"/>
    </row>
    <row r="909" spans="7:8" s="9" customFormat="1">
      <c r="G909" s="466"/>
      <c r="H909" s="466"/>
    </row>
    <row r="910" spans="7:8" s="9" customFormat="1">
      <c r="G910" s="466"/>
      <c r="H910" s="466"/>
    </row>
    <row r="911" spans="7:8" s="9" customFormat="1">
      <c r="G911" s="466"/>
      <c r="H911" s="466"/>
    </row>
    <row r="912" spans="7:8" s="9" customFormat="1">
      <c r="G912" s="466"/>
      <c r="H912" s="466"/>
    </row>
    <row r="913" spans="7:8" s="9" customFormat="1">
      <c r="G913" s="466"/>
      <c r="H913" s="466"/>
    </row>
    <row r="914" spans="7:8" s="9" customFormat="1">
      <c r="G914" s="466"/>
      <c r="H914" s="466"/>
    </row>
    <row r="915" spans="7:8" s="9" customFormat="1">
      <c r="G915" s="466"/>
      <c r="H915" s="466"/>
    </row>
    <row r="916" spans="7:8" s="9" customFormat="1">
      <c r="G916" s="466"/>
      <c r="H916" s="466"/>
    </row>
    <row r="917" spans="7:8" s="9" customFormat="1">
      <c r="G917" s="466"/>
      <c r="H917" s="466"/>
    </row>
    <row r="918" spans="7:8" s="9" customFormat="1">
      <c r="G918" s="466"/>
      <c r="H918" s="466"/>
    </row>
    <row r="919" spans="7:8" s="9" customFormat="1">
      <c r="G919" s="466"/>
      <c r="H919" s="466"/>
    </row>
    <row r="920" spans="7:8" s="9" customFormat="1">
      <c r="G920" s="466"/>
      <c r="H920" s="466"/>
    </row>
    <row r="921" spans="7:8" s="9" customFormat="1">
      <c r="G921" s="466"/>
      <c r="H921" s="466"/>
    </row>
    <row r="922" spans="7:8" s="9" customFormat="1">
      <c r="G922" s="466"/>
      <c r="H922" s="466"/>
    </row>
    <row r="923" spans="7:8" s="9" customFormat="1">
      <c r="G923" s="466"/>
      <c r="H923" s="466"/>
    </row>
    <row r="924" spans="7:8" s="9" customFormat="1">
      <c r="G924" s="466"/>
      <c r="H924" s="466"/>
    </row>
    <row r="925" spans="7:8" s="9" customFormat="1">
      <c r="G925" s="466"/>
      <c r="H925" s="466"/>
    </row>
    <row r="926" spans="7:8" s="9" customFormat="1">
      <c r="G926" s="466"/>
      <c r="H926" s="466"/>
    </row>
    <row r="927" spans="7:8" s="9" customFormat="1">
      <c r="G927" s="466"/>
      <c r="H927" s="466"/>
    </row>
    <row r="928" spans="7:8" s="9" customFormat="1">
      <c r="G928" s="466"/>
      <c r="H928" s="466"/>
    </row>
    <row r="929" spans="7:8" s="9" customFormat="1">
      <c r="G929" s="466"/>
      <c r="H929" s="466"/>
    </row>
    <row r="930" spans="7:8" s="9" customFormat="1">
      <c r="G930" s="466"/>
      <c r="H930" s="466"/>
    </row>
    <row r="931" spans="7:8" s="9" customFormat="1">
      <c r="G931" s="466"/>
      <c r="H931" s="466"/>
    </row>
    <row r="932" spans="7:8" s="9" customFormat="1">
      <c r="G932" s="466"/>
      <c r="H932" s="466"/>
    </row>
    <row r="933" spans="7:8" s="9" customFormat="1">
      <c r="G933" s="466"/>
      <c r="H933" s="466"/>
    </row>
    <row r="934" spans="7:8" s="9" customFormat="1">
      <c r="G934" s="466"/>
      <c r="H934" s="466"/>
    </row>
    <row r="935" spans="7:8" s="9" customFormat="1">
      <c r="G935" s="466"/>
      <c r="H935" s="466"/>
    </row>
    <row r="936" spans="7:8" s="9" customFormat="1">
      <c r="G936" s="466"/>
      <c r="H936" s="466"/>
    </row>
    <row r="937" spans="7:8" s="9" customFormat="1">
      <c r="G937" s="466"/>
      <c r="H937" s="466"/>
    </row>
    <row r="938" spans="7:8" s="9" customFormat="1">
      <c r="G938" s="466"/>
      <c r="H938" s="466"/>
    </row>
    <row r="939" spans="7:8" s="9" customFormat="1">
      <c r="G939" s="466"/>
      <c r="H939" s="466"/>
    </row>
    <row r="940" spans="7:8" s="9" customFormat="1">
      <c r="G940" s="466"/>
      <c r="H940" s="466"/>
    </row>
    <row r="941" spans="7:8" s="9" customFormat="1">
      <c r="G941" s="466"/>
      <c r="H941" s="466"/>
    </row>
    <row r="942" spans="7:8" s="9" customFormat="1">
      <c r="G942" s="466"/>
      <c r="H942" s="466"/>
    </row>
    <row r="943" spans="7:8" s="9" customFormat="1">
      <c r="G943" s="466"/>
      <c r="H943" s="466"/>
    </row>
    <row r="944" spans="7:8" s="9" customFormat="1">
      <c r="G944" s="466"/>
      <c r="H944" s="466"/>
    </row>
    <row r="945" spans="7:8" s="9" customFormat="1">
      <c r="G945" s="466"/>
      <c r="H945" s="466"/>
    </row>
    <row r="946" spans="7:8" s="9" customFormat="1">
      <c r="G946" s="466"/>
      <c r="H946" s="466"/>
    </row>
    <row r="947" spans="7:8" s="9" customFormat="1">
      <c r="G947" s="466"/>
      <c r="H947" s="466"/>
    </row>
    <row r="948" spans="7:8" s="9" customFormat="1">
      <c r="G948" s="466"/>
      <c r="H948" s="466"/>
    </row>
    <row r="949" spans="7:8" s="9" customFormat="1">
      <c r="G949" s="466"/>
      <c r="H949" s="466"/>
    </row>
    <row r="950" spans="7:8" s="9" customFormat="1">
      <c r="G950" s="466"/>
      <c r="H950" s="466"/>
    </row>
    <row r="951" spans="7:8" s="9" customFormat="1">
      <c r="G951" s="466"/>
      <c r="H951" s="466"/>
    </row>
    <row r="952" spans="7:8" s="9" customFormat="1">
      <c r="G952" s="466"/>
      <c r="H952" s="466"/>
    </row>
    <row r="953" spans="7:8" s="9" customFormat="1">
      <c r="G953" s="466"/>
      <c r="H953" s="466"/>
    </row>
    <row r="954" spans="7:8" s="9" customFormat="1">
      <c r="G954" s="466"/>
      <c r="H954" s="466"/>
    </row>
    <row r="955" spans="7:8" s="9" customFormat="1">
      <c r="G955" s="466"/>
      <c r="H955" s="466"/>
    </row>
    <row r="956" spans="7:8" s="9" customFormat="1">
      <c r="G956" s="466"/>
      <c r="H956" s="466"/>
    </row>
    <row r="957" spans="7:8" s="9" customFormat="1">
      <c r="G957" s="466"/>
      <c r="H957" s="466"/>
    </row>
    <row r="958" spans="7:8" s="9" customFormat="1">
      <c r="G958" s="466"/>
      <c r="H958" s="466"/>
    </row>
    <row r="959" spans="7:8" s="9" customFormat="1">
      <c r="G959" s="466"/>
      <c r="H959" s="466"/>
    </row>
    <row r="960" spans="7:8" s="9" customFormat="1">
      <c r="G960" s="466"/>
      <c r="H960" s="466"/>
    </row>
    <row r="961" spans="7:8" s="9" customFormat="1">
      <c r="G961" s="466"/>
      <c r="H961" s="466"/>
    </row>
    <row r="962" spans="7:8" s="9" customFormat="1">
      <c r="G962" s="466"/>
      <c r="H962" s="466"/>
    </row>
    <row r="963" spans="7:8" s="9" customFormat="1">
      <c r="G963" s="466"/>
      <c r="H963" s="466"/>
    </row>
    <row r="964" spans="7:8" s="9" customFormat="1">
      <c r="G964" s="466"/>
      <c r="H964" s="466"/>
    </row>
    <row r="965" spans="7:8" s="9" customFormat="1">
      <c r="G965" s="466"/>
      <c r="H965" s="466"/>
    </row>
    <row r="966" spans="7:8" s="9" customFormat="1">
      <c r="G966" s="466"/>
      <c r="H966" s="466"/>
    </row>
    <row r="967" spans="7:8" s="9" customFormat="1">
      <c r="G967" s="466"/>
      <c r="H967" s="466"/>
    </row>
    <row r="968" spans="7:8" s="9" customFormat="1">
      <c r="G968" s="466"/>
      <c r="H968" s="466"/>
    </row>
    <row r="969" spans="7:8" s="9" customFormat="1">
      <c r="G969" s="466"/>
      <c r="H969" s="466"/>
    </row>
    <row r="970" spans="7:8" s="9" customFormat="1">
      <c r="G970" s="466"/>
      <c r="H970" s="466"/>
    </row>
    <row r="971" spans="7:8" s="9" customFormat="1">
      <c r="G971" s="466"/>
      <c r="H971" s="466"/>
    </row>
    <row r="972" spans="7:8" s="9" customFormat="1">
      <c r="G972" s="466"/>
      <c r="H972" s="466"/>
    </row>
    <row r="973" spans="7:8" s="9" customFormat="1">
      <c r="G973" s="466"/>
      <c r="H973" s="466"/>
    </row>
    <row r="974" spans="7:8" s="9" customFormat="1">
      <c r="G974" s="466"/>
      <c r="H974" s="466"/>
    </row>
    <row r="975" spans="7:8" s="9" customFormat="1">
      <c r="G975" s="466"/>
      <c r="H975" s="466"/>
    </row>
    <row r="976" spans="7:8" s="9" customFormat="1">
      <c r="G976" s="466"/>
      <c r="H976" s="466"/>
    </row>
    <row r="977" spans="7:8" s="9" customFormat="1">
      <c r="G977" s="466"/>
      <c r="H977" s="466"/>
    </row>
    <row r="978" spans="7:8" s="9" customFormat="1">
      <c r="G978" s="466"/>
      <c r="H978" s="466"/>
    </row>
    <row r="979" spans="7:8" s="9" customFormat="1">
      <c r="G979" s="466"/>
      <c r="H979" s="466"/>
    </row>
    <row r="980" spans="7:8" s="9" customFormat="1">
      <c r="G980" s="466"/>
      <c r="H980" s="466"/>
    </row>
    <row r="981" spans="7:8" s="9" customFormat="1">
      <c r="G981" s="466"/>
      <c r="H981" s="466"/>
    </row>
    <row r="982" spans="7:8" s="9" customFormat="1">
      <c r="G982" s="466"/>
      <c r="H982" s="466"/>
    </row>
    <row r="983" spans="7:8" s="9" customFormat="1">
      <c r="G983" s="466"/>
      <c r="H983" s="466"/>
    </row>
    <row r="984" spans="7:8" s="9" customFormat="1">
      <c r="G984" s="466"/>
      <c r="H984" s="466"/>
    </row>
    <row r="985" spans="7:8" s="9" customFormat="1">
      <c r="G985" s="466"/>
      <c r="H985" s="466"/>
    </row>
    <row r="986" spans="7:8" s="9" customFormat="1">
      <c r="G986" s="466"/>
      <c r="H986" s="466"/>
    </row>
    <row r="987" spans="7:8" s="9" customFormat="1">
      <c r="G987" s="466"/>
      <c r="H987" s="466"/>
    </row>
    <row r="988" spans="7:8" s="9" customFormat="1">
      <c r="G988" s="466"/>
      <c r="H988" s="466"/>
    </row>
    <row r="989" spans="7:8" s="9" customFormat="1">
      <c r="G989" s="466"/>
      <c r="H989" s="466"/>
    </row>
    <row r="990" spans="7:8" s="9" customFormat="1">
      <c r="G990" s="466"/>
      <c r="H990" s="466"/>
    </row>
    <row r="991" spans="7:8" s="9" customFormat="1">
      <c r="G991" s="466"/>
      <c r="H991" s="466"/>
    </row>
    <row r="992" spans="7:8" s="9" customFormat="1">
      <c r="G992" s="466"/>
      <c r="H992" s="466"/>
    </row>
    <row r="993" spans="7:8" s="9" customFormat="1">
      <c r="G993" s="466"/>
      <c r="H993" s="466"/>
    </row>
    <row r="994" spans="7:8" s="9" customFormat="1">
      <c r="G994" s="466"/>
      <c r="H994" s="466"/>
    </row>
    <row r="995" spans="7:8" s="9" customFormat="1">
      <c r="G995" s="466"/>
      <c r="H995" s="466"/>
    </row>
    <row r="996" spans="7:8" s="9" customFormat="1">
      <c r="G996" s="466"/>
      <c r="H996" s="466"/>
    </row>
    <row r="997" spans="7:8" s="9" customFormat="1">
      <c r="G997" s="466"/>
      <c r="H997" s="466"/>
    </row>
    <row r="998" spans="7:8" s="9" customFormat="1">
      <c r="G998" s="466"/>
      <c r="H998" s="466"/>
    </row>
    <row r="999" spans="7:8" s="9" customFormat="1">
      <c r="G999" s="466"/>
      <c r="H999" s="466"/>
    </row>
    <row r="1000" spans="7:8" s="9" customFormat="1">
      <c r="G1000" s="466"/>
      <c r="H1000" s="466"/>
    </row>
    <row r="1001" spans="7:8" s="9" customFormat="1">
      <c r="G1001" s="466"/>
      <c r="H1001" s="466"/>
    </row>
    <row r="1002" spans="7:8" s="9" customFormat="1">
      <c r="G1002" s="466"/>
      <c r="H1002" s="466"/>
    </row>
    <row r="1003" spans="7:8" s="9" customFormat="1">
      <c r="G1003" s="466"/>
      <c r="H1003" s="466"/>
    </row>
    <row r="1004" spans="7:8" s="9" customFormat="1">
      <c r="G1004" s="466"/>
      <c r="H1004" s="466"/>
    </row>
    <row r="1005" spans="7:8" s="9" customFormat="1">
      <c r="G1005" s="466"/>
      <c r="H1005" s="466"/>
    </row>
    <row r="1006" spans="7:8" s="9" customFormat="1">
      <c r="G1006" s="466"/>
      <c r="H1006" s="466"/>
    </row>
    <row r="1007" spans="7:8" s="9" customFormat="1">
      <c r="G1007" s="466"/>
      <c r="H1007" s="466"/>
    </row>
    <row r="1008" spans="7:8" s="9" customFormat="1">
      <c r="G1008" s="466"/>
      <c r="H1008" s="466"/>
    </row>
    <row r="1009" spans="7:8" s="9" customFormat="1">
      <c r="G1009" s="466"/>
      <c r="H1009" s="466"/>
    </row>
    <row r="1010" spans="7:8" s="9" customFormat="1">
      <c r="G1010" s="466"/>
      <c r="H1010" s="466"/>
    </row>
    <row r="1011" spans="7:8" s="9" customFormat="1">
      <c r="G1011" s="466"/>
      <c r="H1011" s="466"/>
    </row>
    <row r="1012" spans="7:8" s="9" customFormat="1">
      <c r="G1012" s="466"/>
      <c r="H1012" s="466"/>
    </row>
    <row r="1013" spans="7:8" s="9" customFormat="1">
      <c r="G1013" s="466"/>
      <c r="H1013" s="466"/>
    </row>
    <row r="1014" spans="7:8" s="9" customFormat="1">
      <c r="G1014" s="466"/>
      <c r="H1014" s="466"/>
    </row>
    <row r="1015" spans="7:8" s="9" customFormat="1">
      <c r="G1015" s="466"/>
      <c r="H1015" s="466"/>
    </row>
    <row r="1016" spans="7:8" s="9" customFormat="1">
      <c r="G1016" s="466"/>
      <c r="H1016" s="466"/>
    </row>
    <row r="1017" spans="7:8" s="9" customFormat="1">
      <c r="G1017" s="466"/>
      <c r="H1017" s="466"/>
    </row>
    <row r="1018" spans="7:8" s="9" customFormat="1">
      <c r="G1018" s="466"/>
      <c r="H1018" s="466"/>
    </row>
    <row r="1019" spans="7:8" s="9" customFormat="1">
      <c r="G1019" s="466"/>
      <c r="H1019" s="466"/>
    </row>
    <row r="1020" spans="7:8" s="9" customFormat="1">
      <c r="G1020" s="466"/>
      <c r="H1020" s="466"/>
    </row>
    <row r="1021" spans="7:8" s="9" customFormat="1">
      <c r="G1021" s="466"/>
      <c r="H1021" s="466"/>
    </row>
    <row r="1022" spans="7:8" s="9" customFormat="1">
      <c r="G1022" s="466"/>
      <c r="H1022" s="466"/>
    </row>
    <row r="1023" spans="7:8" s="9" customFormat="1">
      <c r="G1023" s="466"/>
      <c r="H1023" s="466"/>
    </row>
    <row r="1024" spans="7:8" s="9" customFormat="1">
      <c r="G1024" s="466"/>
      <c r="H1024" s="466"/>
    </row>
    <row r="1025" spans="7:8" s="9" customFormat="1">
      <c r="G1025" s="466"/>
      <c r="H1025" s="466"/>
    </row>
    <row r="1026" spans="7:8" s="9" customFormat="1">
      <c r="G1026" s="466"/>
      <c r="H1026" s="466"/>
    </row>
    <row r="1027" spans="7:8" s="9" customFormat="1">
      <c r="G1027" s="466"/>
      <c r="H1027" s="466"/>
    </row>
    <row r="1028" spans="7:8" s="9" customFormat="1">
      <c r="G1028" s="466"/>
      <c r="H1028" s="466"/>
    </row>
    <row r="1029" spans="7:8" s="9" customFormat="1">
      <c r="G1029" s="466"/>
      <c r="H1029" s="466"/>
    </row>
    <row r="1030" spans="7:8" s="9" customFormat="1">
      <c r="G1030" s="466"/>
      <c r="H1030" s="466"/>
    </row>
    <row r="1031" spans="7:8" s="9" customFormat="1">
      <c r="G1031" s="466"/>
      <c r="H1031" s="466"/>
    </row>
    <row r="1032" spans="7:8" s="9" customFormat="1">
      <c r="G1032" s="466"/>
      <c r="H1032" s="466"/>
    </row>
    <row r="1033" spans="7:8" s="9" customFormat="1">
      <c r="G1033" s="466"/>
      <c r="H1033" s="466"/>
    </row>
    <row r="1034" spans="7:8" s="9" customFormat="1">
      <c r="G1034" s="466"/>
      <c r="H1034" s="466"/>
    </row>
    <row r="1035" spans="7:8" s="9" customFormat="1">
      <c r="G1035" s="466"/>
      <c r="H1035" s="466"/>
    </row>
    <row r="1036" spans="7:8" s="9" customFormat="1">
      <c r="G1036" s="466"/>
      <c r="H1036" s="466"/>
    </row>
    <row r="1037" spans="7:8" s="9" customFormat="1">
      <c r="G1037" s="466"/>
      <c r="H1037" s="466"/>
    </row>
    <row r="1038" spans="7:8" s="9" customFormat="1">
      <c r="G1038" s="466"/>
      <c r="H1038" s="466"/>
    </row>
    <row r="1039" spans="7:8" s="9" customFormat="1">
      <c r="G1039" s="466"/>
      <c r="H1039" s="466"/>
    </row>
    <row r="1040" spans="7:8" s="9" customFormat="1">
      <c r="G1040" s="466"/>
      <c r="H1040" s="466"/>
    </row>
    <row r="1041" spans="7:8" s="9" customFormat="1">
      <c r="G1041" s="466"/>
      <c r="H1041" s="466"/>
    </row>
    <row r="1042" spans="7:8" s="9" customFormat="1">
      <c r="G1042" s="466"/>
      <c r="H1042" s="466"/>
    </row>
    <row r="1043" spans="7:8" s="9" customFormat="1">
      <c r="G1043" s="466"/>
      <c r="H1043" s="466"/>
    </row>
    <row r="1044" spans="7:8" s="9" customFormat="1">
      <c r="G1044" s="466"/>
      <c r="H1044" s="466"/>
    </row>
    <row r="1045" spans="7:8" s="9" customFormat="1">
      <c r="G1045" s="466"/>
      <c r="H1045" s="466"/>
    </row>
    <row r="1046" spans="7:8" s="9" customFormat="1">
      <c r="G1046" s="466"/>
      <c r="H1046" s="466"/>
    </row>
    <row r="1047" spans="7:8" s="9" customFormat="1">
      <c r="G1047" s="466"/>
      <c r="H1047" s="466"/>
    </row>
    <row r="1048" spans="7:8" s="9" customFormat="1">
      <c r="G1048" s="466"/>
      <c r="H1048" s="466"/>
    </row>
    <row r="1049" spans="7:8" s="9" customFormat="1">
      <c r="G1049" s="466"/>
      <c r="H1049" s="466"/>
    </row>
    <row r="1050" spans="7:8" s="9" customFormat="1">
      <c r="G1050" s="466"/>
      <c r="H1050" s="466"/>
    </row>
    <row r="1051" spans="7:8" s="9" customFormat="1">
      <c r="G1051" s="466"/>
      <c r="H1051" s="466"/>
    </row>
    <row r="1052" spans="7:8" s="9" customFormat="1">
      <c r="G1052" s="466"/>
      <c r="H1052" s="466"/>
    </row>
    <row r="1053" spans="7:8" s="9" customFormat="1">
      <c r="G1053" s="466"/>
      <c r="H1053" s="466"/>
    </row>
    <row r="1054" spans="7:8" s="9" customFormat="1">
      <c r="G1054" s="466"/>
      <c r="H1054" s="466"/>
    </row>
    <row r="1055" spans="7:8" s="9" customFormat="1">
      <c r="G1055" s="466"/>
      <c r="H1055" s="466"/>
    </row>
    <row r="1056" spans="7:8" s="9" customFormat="1">
      <c r="G1056" s="466"/>
      <c r="H1056" s="466"/>
    </row>
    <row r="1057" spans="7:8" s="9" customFormat="1">
      <c r="G1057" s="466"/>
      <c r="H1057" s="466"/>
    </row>
    <row r="1058" spans="7:8" s="9" customFormat="1">
      <c r="G1058" s="466"/>
      <c r="H1058" s="466"/>
    </row>
    <row r="1059" spans="7:8" s="9" customFormat="1">
      <c r="G1059" s="466"/>
      <c r="H1059" s="466"/>
    </row>
    <row r="1060" spans="7:8" s="9" customFormat="1">
      <c r="G1060" s="466"/>
      <c r="H1060" s="466"/>
    </row>
    <row r="1061" spans="7:8" s="9" customFormat="1">
      <c r="G1061" s="466"/>
      <c r="H1061" s="466"/>
    </row>
    <row r="1062" spans="7:8" s="9" customFormat="1">
      <c r="G1062" s="466"/>
      <c r="H1062" s="466"/>
    </row>
    <row r="1063" spans="7:8" s="9" customFormat="1">
      <c r="G1063" s="466"/>
      <c r="H1063" s="466"/>
    </row>
    <row r="1064" spans="7:8" s="9" customFormat="1">
      <c r="G1064" s="466"/>
      <c r="H1064" s="466"/>
    </row>
    <row r="1065" spans="7:8" s="9" customFormat="1">
      <c r="G1065" s="466"/>
      <c r="H1065" s="466"/>
    </row>
    <row r="1066" spans="7:8" s="9" customFormat="1">
      <c r="G1066" s="466"/>
      <c r="H1066" s="466"/>
    </row>
    <row r="1067" spans="7:8" s="9" customFormat="1">
      <c r="G1067" s="466"/>
      <c r="H1067" s="466"/>
    </row>
    <row r="1068" spans="7:8" s="9" customFormat="1">
      <c r="G1068" s="466"/>
      <c r="H1068" s="466"/>
    </row>
    <row r="1069" spans="7:8" s="9" customFormat="1">
      <c r="G1069" s="466"/>
      <c r="H1069" s="466"/>
    </row>
    <row r="1070" spans="7:8" s="9" customFormat="1">
      <c r="G1070" s="466"/>
      <c r="H1070" s="466"/>
    </row>
    <row r="1071" spans="7:8" s="9" customFormat="1">
      <c r="G1071" s="466"/>
      <c r="H1071" s="466"/>
    </row>
    <row r="1072" spans="7:8" s="9" customFormat="1">
      <c r="G1072" s="466"/>
      <c r="H1072" s="466"/>
    </row>
    <row r="1073" spans="7:8" s="9" customFormat="1">
      <c r="G1073" s="466"/>
      <c r="H1073" s="466"/>
    </row>
    <row r="1074" spans="7:8" s="9" customFormat="1">
      <c r="G1074" s="466"/>
      <c r="H1074" s="466"/>
    </row>
    <row r="1075" spans="7:8" s="9" customFormat="1">
      <c r="G1075" s="466"/>
      <c r="H1075" s="466"/>
    </row>
    <row r="1076" spans="7:8" s="9" customFormat="1">
      <c r="G1076" s="466"/>
      <c r="H1076" s="466"/>
    </row>
    <row r="1077" spans="7:8" s="9" customFormat="1">
      <c r="G1077" s="466"/>
      <c r="H1077" s="466"/>
    </row>
    <row r="1078" spans="7:8" s="9" customFormat="1">
      <c r="G1078" s="466"/>
      <c r="H1078" s="466"/>
    </row>
    <row r="1079" spans="7:8" s="9" customFormat="1">
      <c r="G1079" s="466"/>
      <c r="H1079" s="466"/>
    </row>
    <row r="1080" spans="7:8" s="9" customFormat="1">
      <c r="G1080" s="466"/>
      <c r="H1080" s="466"/>
    </row>
    <row r="1081" spans="7:8" s="9" customFormat="1">
      <c r="G1081" s="466"/>
      <c r="H1081" s="466"/>
    </row>
    <row r="1082" spans="7:8" s="9" customFormat="1">
      <c r="G1082" s="466"/>
      <c r="H1082" s="466"/>
    </row>
    <row r="1083" spans="7:8" s="9" customFormat="1">
      <c r="G1083" s="466"/>
      <c r="H1083" s="466"/>
    </row>
    <row r="1084" spans="7:8" s="9" customFormat="1">
      <c r="G1084" s="466"/>
      <c r="H1084" s="466"/>
    </row>
    <row r="1085" spans="7:8" s="9" customFormat="1">
      <c r="G1085" s="466"/>
      <c r="H1085" s="466"/>
    </row>
    <row r="1086" spans="7:8" s="9" customFormat="1">
      <c r="G1086" s="466"/>
      <c r="H1086" s="466"/>
    </row>
    <row r="1087" spans="7:8" s="9" customFormat="1">
      <c r="G1087" s="466"/>
      <c r="H1087" s="466"/>
    </row>
    <row r="1088" spans="7:8" s="9" customFormat="1">
      <c r="G1088" s="466"/>
      <c r="H1088" s="466"/>
    </row>
    <row r="1089" spans="7:8" s="9" customFormat="1">
      <c r="G1089" s="466"/>
      <c r="H1089" s="466"/>
    </row>
    <row r="1090" spans="7:8" s="9" customFormat="1">
      <c r="G1090" s="466"/>
      <c r="H1090" s="466"/>
    </row>
    <row r="1091" spans="7:8" s="9" customFormat="1">
      <c r="G1091" s="466"/>
      <c r="H1091" s="466"/>
    </row>
    <row r="1092" spans="7:8" s="9" customFormat="1">
      <c r="G1092" s="466"/>
      <c r="H1092" s="466"/>
    </row>
    <row r="1093" spans="7:8" s="9" customFormat="1">
      <c r="G1093" s="466"/>
      <c r="H1093" s="466"/>
    </row>
    <row r="1094" spans="7:8" s="9" customFormat="1">
      <c r="G1094" s="466"/>
      <c r="H1094" s="466"/>
    </row>
    <row r="1095" spans="7:8" s="9" customFormat="1">
      <c r="G1095" s="466"/>
      <c r="H1095" s="466"/>
    </row>
    <row r="1096" spans="7:8" s="9" customFormat="1">
      <c r="G1096" s="466"/>
      <c r="H1096" s="466"/>
    </row>
    <row r="1097" spans="7:8" s="9" customFormat="1">
      <c r="G1097" s="466"/>
      <c r="H1097" s="466"/>
    </row>
    <row r="1098" spans="7:8" s="9" customFormat="1">
      <c r="G1098" s="466"/>
      <c r="H1098" s="466"/>
    </row>
    <row r="1099" spans="7:8" s="9" customFormat="1">
      <c r="G1099" s="466"/>
      <c r="H1099" s="466"/>
    </row>
    <row r="1100" spans="7:8" s="9" customFormat="1">
      <c r="G1100" s="466"/>
      <c r="H1100" s="466"/>
    </row>
    <row r="1101" spans="7:8" s="9" customFormat="1">
      <c r="G1101" s="466"/>
      <c r="H1101" s="466"/>
    </row>
    <row r="1102" spans="7:8" s="9" customFormat="1">
      <c r="G1102" s="466"/>
      <c r="H1102" s="466"/>
    </row>
    <row r="1103" spans="7:8" s="9" customFormat="1">
      <c r="G1103" s="466"/>
      <c r="H1103" s="466"/>
    </row>
    <row r="1104" spans="7:8" s="9" customFormat="1">
      <c r="G1104" s="466"/>
      <c r="H1104" s="466"/>
    </row>
    <row r="1105" spans="7:8" s="9" customFormat="1">
      <c r="G1105" s="466"/>
      <c r="H1105" s="466"/>
    </row>
    <row r="1106" spans="7:8" s="9" customFormat="1">
      <c r="G1106" s="466"/>
      <c r="H1106" s="466"/>
    </row>
    <row r="1107" spans="7:8" s="9" customFormat="1">
      <c r="G1107" s="466"/>
      <c r="H1107" s="466"/>
    </row>
    <row r="1108" spans="7:8" s="9" customFormat="1">
      <c r="G1108" s="466"/>
      <c r="H1108" s="466"/>
    </row>
    <row r="1109" spans="7:8" s="9" customFormat="1">
      <c r="G1109" s="466"/>
      <c r="H1109" s="466"/>
    </row>
    <row r="1110" spans="7:8" s="9" customFormat="1">
      <c r="G1110" s="466"/>
      <c r="H1110" s="466"/>
    </row>
    <row r="1111" spans="7:8" s="9" customFormat="1">
      <c r="G1111" s="466"/>
      <c r="H1111" s="466"/>
    </row>
    <row r="1112" spans="7:8" s="9" customFormat="1">
      <c r="G1112" s="466"/>
      <c r="H1112" s="466"/>
    </row>
    <row r="1113" spans="7:8" s="9" customFormat="1">
      <c r="G1113" s="466"/>
      <c r="H1113" s="466"/>
    </row>
    <row r="1114" spans="7:8" s="9" customFormat="1">
      <c r="G1114" s="466"/>
      <c r="H1114" s="466"/>
    </row>
    <row r="1115" spans="7:8" s="9" customFormat="1">
      <c r="G1115" s="466"/>
      <c r="H1115" s="466"/>
    </row>
    <row r="1116" spans="7:8" s="9" customFormat="1">
      <c r="G1116" s="466"/>
      <c r="H1116" s="466"/>
    </row>
    <row r="1117" spans="7:8" s="9" customFormat="1">
      <c r="G1117" s="466"/>
      <c r="H1117" s="466"/>
    </row>
    <row r="1118" spans="7:8" s="9" customFormat="1">
      <c r="G1118" s="466"/>
      <c r="H1118" s="466"/>
    </row>
    <row r="1119" spans="7:8" s="9" customFormat="1">
      <c r="G1119" s="466"/>
      <c r="H1119" s="466"/>
    </row>
    <row r="1120" spans="7:8" s="9" customFormat="1">
      <c r="G1120" s="466"/>
      <c r="H1120" s="466"/>
    </row>
    <row r="1121" spans="7:8" s="9" customFormat="1">
      <c r="G1121" s="466"/>
      <c r="H1121" s="466"/>
    </row>
    <row r="1122" spans="7:8" s="9" customFormat="1">
      <c r="G1122" s="466"/>
      <c r="H1122" s="466"/>
    </row>
    <row r="1123" spans="7:8" s="9" customFormat="1">
      <c r="G1123" s="466"/>
      <c r="H1123" s="466"/>
    </row>
    <row r="1124" spans="7:8" s="9" customFormat="1">
      <c r="G1124" s="466"/>
      <c r="H1124" s="466"/>
    </row>
    <row r="1125" spans="7:8" s="9" customFormat="1">
      <c r="G1125" s="466"/>
      <c r="H1125" s="466"/>
    </row>
    <row r="1126" spans="7:8" s="9" customFormat="1">
      <c r="G1126" s="466"/>
      <c r="H1126" s="466"/>
    </row>
    <row r="1127" spans="7:8" s="9" customFormat="1">
      <c r="G1127" s="466"/>
      <c r="H1127" s="466"/>
    </row>
    <row r="1128" spans="7:8" s="9" customFormat="1">
      <c r="G1128" s="466"/>
      <c r="H1128" s="466"/>
    </row>
    <row r="1129" spans="7:8" s="9" customFormat="1">
      <c r="G1129" s="466"/>
      <c r="H1129" s="466"/>
    </row>
    <row r="1130" spans="7:8" s="9" customFormat="1">
      <c r="G1130" s="466"/>
      <c r="H1130" s="466"/>
    </row>
    <row r="1131" spans="7:8" s="9" customFormat="1">
      <c r="G1131" s="466"/>
      <c r="H1131" s="466"/>
    </row>
    <row r="1132" spans="7:8" s="9" customFormat="1">
      <c r="G1132" s="466"/>
      <c r="H1132" s="466"/>
    </row>
    <row r="1133" spans="7:8" s="9" customFormat="1">
      <c r="G1133" s="466"/>
      <c r="H1133" s="466"/>
    </row>
    <row r="1134" spans="7:8" s="9" customFormat="1">
      <c r="G1134" s="466"/>
      <c r="H1134" s="466"/>
    </row>
    <row r="1135" spans="7:8" s="9" customFormat="1">
      <c r="G1135" s="466"/>
      <c r="H1135" s="466"/>
    </row>
    <row r="1136" spans="7:8" s="9" customFormat="1">
      <c r="G1136" s="466"/>
      <c r="H1136" s="466"/>
    </row>
    <row r="1137" spans="7:8" s="9" customFormat="1">
      <c r="G1137" s="466"/>
      <c r="H1137" s="466"/>
    </row>
    <row r="1138" spans="7:8" s="9" customFormat="1">
      <c r="G1138" s="466"/>
      <c r="H1138" s="466"/>
    </row>
    <row r="1139" spans="7:8" s="9" customFormat="1">
      <c r="G1139" s="466"/>
      <c r="H1139" s="466"/>
    </row>
    <row r="1140" spans="7:8" s="9" customFormat="1">
      <c r="G1140" s="466"/>
      <c r="H1140" s="466"/>
    </row>
    <row r="1141" spans="7:8" s="9" customFormat="1">
      <c r="G1141" s="466"/>
      <c r="H1141" s="466"/>
    </row>
    <row r="1142" spans="7:8" s="9" customFormat="1">
      <c r="G1142" s="466"/>
      <c r="H1142" s="466"/>
    </row>
    <row r="1143" spans="7:8" s="9" customFormat="1">
      <c r="G1143" s="466"/>
      <c r="H1143" s="466"/>
    </row>
    <row r="1144" spans="7:8" s="9" customFormat="1">
      <c r="G1144" s="466"/>
      <c r="H1144" s="466"/>
    </row>
    <row r="1145" spans="7:8" s="9" customFormat="1">
      <c r="G1145" s="466"/>
      <c r="H1145" s="466"/>
    </row>
    <row r="1146" spans="7:8" s="9" customFormat="1">
      <c r="G1146" s="466"/>
      <c r="H1146" s="466"/>
    </row>
    <row r="1147" spans="7:8" s="9" customFormat="1">
      <c r="G1147" s="466"/>
      <c r="H1147" s="466"/>
    </row>
    <row r="1148" spans="7:8" s="9" customFormat="1">
      <c r="G1148" s="466"/>
      <c r="H1148" s="466"/>
    </row>
    <row r="1149" spans="7:8" s="9" customFormat="1">
      <c r="G1149" s="466"/>
      <c r="H1149" s="466"/>
    </row>
    <row r="1150" spans="7:8" s="9" customFormat="1">
      <c r="G1150" s="466"/>
      <c r="H1150" s="466"/>
    </row>
    <row r="1151" spans="7:8" s="9" customFormat="1">
      <c r="G1151" s="466"/>
      <c r="H1151" s="466"/>
    </row>
    <row r="1152" spans="7:8" s="9" customFormat="1">
      <c r="G1152" s="466"/>
      <c r="H1152" s="466"/>
    </row>
    <row r="1153" spans="7:8" s="9" customFormat="1">
      <c r="G1153" s="466"/>
      <c r="H1153" s="466"/>
    </row>
    <row r="1154" spans="7:8" s="9" customFormat="1">
      <c r="G1154" s="466"/>
      <c r="H1154" s="466"/>
    </row>
    <row r="1155" spans="7:8" s="9" customFormat="1">
      <c r="G1155" s="466"/>
      <c r="H1155" s="466"/>
    </row>
    <row r="1156" spans="7:8" s="9" customFormat="1">
      <c r="G1156" s="466"/>
      <c r="H1156" s="466"/>
    </row>
    <row r="1157" spans="7:8" s="9" customFormat="1">
      <c r="G1157" s="466"/>
      <c r="H1157" s="466"/>
    </row>
    <row r="1158" spans="7:8" s="9" customFormat="1">
      <c r="G1158" s="466"/>
      <c r="H1158" s="466"/>
    </row>
    <row r="1159" spans="7:8" s="9" customFormat="1">
      <c r="G1159" s="466"/>
      <c r="H1159" s="466"/>
    </row>
    <row r="1160" spans="7:8" s="9" customFormat="1">
      <c r="G1160" s="466"/>
      <c r="H1160" s="466"/>
    </row>
    <row r="1161" spans="7:8" s="9" customFormat="1">
      <c r="G1161" s="466"/>
      <c r="H1161" s="466"/>
    </row>
    <row r="1162" spans="7:8" s="9" customFormat="1">
      <c r="G1162" s="466"/>
      <c r="H1162" s="466"/>
    </row>
    <row r="1163" spans="7:8" s="9" customFormat="1">
      <c r="G1163" s="466"/>
      <c r="H1163" s="466"/>
    </row>
    <row r="1164" spans="7:8" s="9" customFormat="1">
      <c r="G1164" s="466"/>
      <c r="H1164" s="466"/>
    </row>
    <row r="1165" spans="7:8" s="9" customFormat="1">
      <c r="G1165" s="466"/>
      <c r="H1165" s="466"/>
    </row>
    <row r="1166" spans="7:8" s="9" customFormat="1">
      <c r="G1166" s="466"/>
      <c r="H1166" s="466"/>
    </row>
    <row r="1167" spans="7:8" s="9" customFormat="1">
      <c r="G1167" s="466"/>
      <c r="H1167" s="466"/>
    </row>
    <row r="1168" spans="7:8" s="9" customFormat="1">
      <c r="G1168" s="466"/>
      <c r="H1168" s="466"/>
    </row>
    <row r="1169" spans="7:8" s="9" customFormat="1">
      <c r="G1169" s="466"/>
      <c r="H1169" s="466"/>
    </row>
    <row r="1170" spans="7:8" s="9" customFormat="1">
      <c r="G1170" s="466"/>
      <c r="H1170" s="466"/>
    </row>
    <row r="1171" spans="7:8" s="9" customFormat="1">
      <c r="G1171" s="466"/>
      <c r="H1171" s="466"/>
    </row>
    <row r="1172" spans="7:8" s="9" customFormat="1">
      <c r="G1172" s="466"/>
      <c r="H1172" s="466"/>
    </row>
    <row r="1173" spans="7:8" s="9" customFormat="1">
      <c r="G1173" s="466"/>
      <c r="H1173" s="466"/>
    </row>
    <row r="1174" spans="7:8" s="9" customFormat="1">
      <c r="G1174" s="466"/>
      <c r="H1174" s="466"/>
    </row>
    <row r="1175" spans="7:8" s="9" customFormat="1">
      <c r="G1175" s="466"/>
      <c r="H1175" s="466"/>
    </row>
    <row r="1176" spans="7:8" s="9" customFormat="1">
      <c r="G1176" s="466"/>
      <c r="H1176" s="466"/>
    </row>
    <row r="1177" spans="7:8" s="9" customFormat="1">
      <c r="G1177" s="466"/>
      <c r="H1177" s="466"/>
    </row>
    <row r="1178" spans="7:8" s="9" customFormat="1">
      <c r="G1178" s="466"/>
      <c r="H1178" s="466"/>
    </row>
    <row r="1179" spans="7:8" s="9" customFormat="1">
      <c r="G1179" s="466"/>
      <c r="H1179" s="466"/>
    </row>
    <row r="1180" spans="7:8" s="9" customFormat="1">
      <c r="G1180" s="466"/>
      <c r="H1180" s="466"/>
    </row>
    <row r="1181" spans="7:8" s="9" customFormat="1">
      <c r="G1181" s="466"/>
      <c r="H1181" s="466"/>
    </row>
    <row r="1182" spans="7:8" s="9" customFormat="1">
      <c r="G1182" s="466"/>
      <c r="H1182" s="466"/>
    </row>
    <row r="1183" spans="7:8" s="9" customFormat="1">
      <c r="G1183" s="466"/>
      <c r="H1183" s="466"/>
    </row>
    <row r="1184" spans="7:8" s="9" customFormat="1">
      <c r="G1184" s="466"/>
      <c r="H1184" s="466"/>
    </row>
    <row r="1185" spans="7:8" s="9" customFormat="1">
      <c r="G1185" s="466"/>
      <c r="H1185" s="466"/>
    </row>
    <row r="1186" spans="7:8" s="9" customFormat="1">
      <c r="G1186" s="466"/>
      <c r="H1186" s="466"/>
    </row>
    <row r="1187" spans="7:8" s="9" customFormat="1">
      <c r="G1187" s="466"/>
      <c r="H1187" s="466"/>
    </row>
    <row r="1188" spans="7:8" s="9" customFormat="1">
      <c r="G1188" s="466"/>
      <c r="H1188" s="466"/>
    </row>
    <row r="1189" spans="7:8" s="9" customFormat="1">
      <c r="G1189" s="466"/>
      <c r="H1189" s="466"/>
    </row>
    <row r="1190" spans="7:8" s="9" customFormat="1">
      <c r="G1190" s="466"/>
      <c r="H1190" s="466"/>
    </row>
    <row r="1191" spans="7:8" s="9" customFormat="1">
      <c r="G1191" s="466"/>
      <c r="H1191" s="466"/>
    </row>
    <row r="1192" spans="7:8" s="9" customFormat="1">
      <c r="G1192" s="466"/>
      <c r="H1192" s="466"/>
    </row>
    <row r="1193" spans="7:8" s="9" customFormat="1">
      <c r="G1193" s="466"/>
      <c r="H1193" s="466"/>
    </row>
    <row r="1194" spans="7:8" s="9" customFormat="1">
      <c r="G1194" s="466"/>
      <c r="H1194" s="466"/>
    </row>
    <row r="1195" spans="7:8" s="9" customFormat="1">
      <c r="G1195" s="466"/>
      <c r="H1195" s="466"/>
    </row>
    <row r="1196" spans="7:8" s="9" customFormat="1">
      <c r="G1196" s="466"/>
      <c r="H1196" s="466"/>
    </row>
    <row r="1197" spans="7:8" s="9" customFormat="1">
      <c r="G1197" s="466"/>
      <c r="H1197" s="466"/>
    </row>
    <row r="1198" spans="7:8" s="9" customFormat="1">
      <c r="G1198" s="466"/>
      <c r="H1198" s="466"/>
    </row>
    <row r="1199" spans="7:8" s="9" customFormat="1">
      <c r="G1199" s="466"/>
      <c r="H1199" s="466"/>
    </row>
    <row r="1200" spans="7:8" s="9" customFormat="1">
      <c r="G1200" s="466"/>
      <c r="H1200" s="466"/>
    </row>
    <row r="1201" spans="7:8" s="9" customFormat="1">
      <c r="G1201" s="466"/>
      <c r="H1201" s="466"/>
    </row>
    <row r="1202" spans="7:8" s="9" customFormat="1">
      <c r="G1202" s="466"/>
      <c r="H1202" s="466"/>
    </row>
    <row r="1203" spans="7:8" s="9" customFormat="1">
      <c r="G1203" s="466"/>
      <c r="H1203" s="466"/>
    </row>
    <row r="1204" spans="7:8" s="9" customFormat="1">
      <c r="G1204" s="466"/>
      <c r="H1204" s="466"/>
    </row>
    <row r="1205" spans="7:8" s="9" customFormat="1">
      <c r="G1205" s="466"/>
      <c r="H1205" s="466"/>
    </row>
    <row r="1206" spans="7:8" s="9" customFormat="1">
      <c r="G1206" s="466"/>
      <c r="H1206" s="466"/>
    </row>
    <row r="1207" spans="7:8" s="9" customFormat="1">
      <c r="G1207" s="466"/>
      <c r="H1207" s="466"/>
    </row>
    <row r="1208" spans="7:8" s="9" customFormat="1">
      <c r="G1208" s="466"/>
      <c r="H1208" s="466"/>
    </row>
    <row r="1209" spans="7:8" s="9" customFormat="1">
      <c r="G1209" s="466"/>
      <c r="H1209" s="466"/>
    </row>
    <row r="1210" spans="7:8" s="9" customFormat="1">
      <c r="G1210" s="466"/>
      <c r="H1210" s="466"/>
    </row>
    <row r="1211" spans="7:8" s="9" customFormat="1">
      <c r="G1211" s="466"/>
      <c r="H1211" s="466"/>
    </row>
    <row r="1212" spans="7:8" s="9" customFormat="1">
      <c r="G1212" s="466"/>
      <c r="H1212" s="466"/>
    </row>
    <row r="1213" spans="7:8" s="9" customFormat="1">
      <c r="G1213" s="466"/>
      <c r="H1213" s="466"/>
    </row>
    <row r="1214" spans="7:8" s="9" customFormat="1">
      <c r="G1214" s="466"/>
      <c r="H1214" s="466"/>
    </row>
    <row r="1215" spans="7:8" s="9" customFormat="1">
      <c r="G1215" s="466"/>
      <c r="H1215" s="466"/>
    </row>
    <row r="1216" spans="7:8" s="9" customFormat="1">
      <c r="G1216" s="466"/>
      <c r="H1216" s="466"/>
    </row>
    <row r="1217" spans="7:8" s="9" customFormat="1">
      <c r="G1217" s="466"/>
      <c r="H1217" s="466"/>
    </row>
    <row r="1218" spans="7:8" s="9" customFormat="1">
      <c r="G1218" s="466"/>
      <c r="H1218" s="466"/>
    </row>
    <row r="1219" spans="7:8" s="9" customFormat="1">
      <c r="G1219" s="466"/>
      <c r="H1219" s="466"/>
    </row>
    <row r="1220" spans="7:8" s="9" customFormat="1">
      <c r="G1220" s="466"/>
      <c r="H1220" s="466"/>
    </row>
    <row r="1221" spans="7:8" s="9" customFormat="1">
      <c r="G1221" s="466"/>
      <c r="H1221" s="466"/>
    </row>
    <row r="1222" spans="7:8" s="9" customFormat="1">
      <c r="G1222" s="466"/>
      <c r="H1222" s="466"/>
    </row>
    <row r="1223" spans="7:8" s="9" customFormat="1">
      <c r="G1223" s="466"/>
      <c r="H1223" s="466"/>
    </row>
    <row r="1224" spans="7:8" s="9" customFormat="1">
      <c r="G1224" s="466"/>
      <c r="H1224" s="466"/>
    </row>
    <row r="1225" spans="7:8" s="9" customFormat="1">
      <c r="G1225" s="466"/>
      <c r="H1225" s="466"/>
    </row>
    <row r="1226" spans="7:8" s="9" customFormat="1">
      <c r="G1226" s="466"/>
      <c r="H1226" s="466"/>
    </row>
    <row r="1227" spans="7:8" s="9" customFormat="1">
      <c r="G1227" s="466"/>
      <c r="H1227" s="466"/>
    </row>
    <row r="1228" spans="7:8" s="9" customFormat="1">
      <c r="G1228" s="466"/>
      <c r="H1228" s="466"/>
    </row>
    <row r="1229" spans="7:8" s="9" customFormat="1">
      <c r="G1229" s="466"/>
      <c r="H1229" s="466"/>
    </row>
    <row r="1230" spans="7:8" s="9" customFormat="1">
      <c r="G1230" s="466"/>
      <c r="H1230" s="466"/>
    </row>
    <row r="1231" spans="7:8" s="9" customFormat="1">
      <c r="G1231" s="466"/>
      <c r="H1231" s="466"/>
    </row>
    <row r="1232" spans="7:8" s="9" customFormat="1">
      <c r="G1232" s="466"/>
      <c r="H1232" s="466"/>
    </row>
    <row r="1233" spans="7:8" s="9" customFormat="1">
      <c r="G1233" s="466"/>
      <c r="H1233" s="466"/>
    </row>
    <row r="1234" spans="7:8" s="9" customFormat="1">
      <c r="G1234" s="466"/>
      <c r="H1234" s="466"/>
    </row>
    <row r="1235" spans="7:8" s="9" customFormat="1">
      <c r="G1235" s="466"/>
      <c r="H1235" s="466"/>
    </row>
    <row r="1236" spans="7:8" s="9" customFormat="1">
      <c r="G1236" s="466"/>
      <c r="H1236" s="466"/>
    </row>
    <row r="1237" spans="7:8" s="9" customFormat="1">
      <c r="G1237" s="466"/>
      <c r="H1237" s="466"/>
    </row>
    <row r="1238" spans="7:8" s="9" customFormat="1">
      <c r="G1238" s="466"/>
      <c r="H1238" s="466"/>
    </row>
    <row r="1239" spans="7:8" s="9" customFormat="1">
      <c r="G1239" s="466"/>
      <c r="H1239" s="466"/>
    </row>
    <row r="1240" spans="7:8" s="9" customFormat="1">
      <c r="G1240" s="466"/>
      <c r="H1240" s="466"/>
    </row>
    <row r="1241" spans="7:8" s="9" customFormat="1">
      <c r="G1241" s="466"/>
      <c r="H1241" s="466"/>
    </row>
    <row r="1242" spans="7:8" s="9" customFormat="1">
      <c r="G1242" s="466"/>
      <c r="H1242" s="466"/>
    </row>
    <row r="1243" spans="7:8" s="9" customFormat="1">
      <c r="G1243" s="466"/>
      <c r="H1243" s="466"/>
    </row>
    <row r="1244" spans="7:8" s="9" customFormat="1">
      <c r="G1244" s="466"/>
      <c r="H1244" s="466"/>
    </row>
    <row r="1245" spans="7:8" s="9" customFormat="1">
      <c r="G1245" s="466"/>
      <c r="H1245" s="466"/>
    </row>
    <row r="1246" spans="7:8" s="9" customFormat="1">
      <c r="G1246" s="466"/>
      <c r="H1246" s="466"/>
    </row>
    <row r="1247" spans="7:8" s="9" customFormat="1">
      <c r="G1247" s="466"/>
      <c r="H1247" s="466"/>
    </row>
    <row r="1248" spans="7:8" s="9" customFormat="1">
      <c r="G1248" s="466"/>
      <c r="H1248" s="466"/>
    </row>
    <row r="1249" spans="7:8" s="9" customFormat="1">
      <c r="G1249" s="466"/>
      <c r="H1249" s="466"/>
    </row>
    <row r="1250" spans="7:8" s="9" customFormat="1">
      <c r="G1250" s="466"/>
      <c r="H1250" s="466"/>
    </row>
    <row r="1251" spans="7:8" s="9" customFormat="1">
      <c r="G1251" s="466"/>
      <c r="H1251" s="466"/>
    </row>
    <row r="1252" spans="7:8" s="9" customFormat="1">
      <c r="G1252" s="466"/>
      <c r="H1252" s="466"/>
    </row>
    <row r="1253" spans="7:8" s="9" customFormat="1">
      <c r="G1253" s="466"/>
      <c r="H1253" s="466"/>
    </row>
    <row r="1254" spans="7:8" s="9" customFormat="1">
      <c r="G1254" s="466"/>
      <c r="H1254" s="466"/>
    </row>
    <row r="1255" spans="7:8" s="9" customFormat="1">
      <c r="G1255" s="466"/>
      <c r="H1255" s="466"/>
    </row>
    <row r="1256" spans="7:8" s="9" customFormat="1">
      <c r="G1256" s="466"/>
      <c r="H1256" s="466"/>
    </row>
    <row r="1257" spans="7:8" s="9" customFormat="1">
      <c r="G1257" s="466"/>
      <c r="H1257" s="466"/>
    </row>
    <row r="1258" spans="7:8" s="9" customFormat="1">
      <c r="G1258" s="466"/>
      <c r="H1258" s="466"/>
    </row>
    <row r="1259" spans="7:8" s="9" customFormat="1">
      <c r="G1259" s="466"/>
      <c r="H1259" s="466"/>
    </row>
    <row r="1260" spans="7:8" s="9" customFormat="1">
      <c r="G1260" s="466"/>
      <c r="H1260" s="466"/>
    </row>
    <row r="1261" spans="7:8" s="9" customFormat="1">
      <c r="G1261" s="466"/>
      <c r="H1261" s="466"/>
    </row>
    <row r="1262" spans="7:8" s="9" customFormat="1">
      <c r="G1262" s="466"/>
      <c r="H1262" s="466"/>
    </row>
    <row r="1263" spans="7:8" s="9" customFormat="1">
      <c r="G1263" s="466"/>
      <c r="H1263" s="466"/>
    </row>
    <row r="1264" spans="7:8" s="9" customFormat="1">
      <c r="G1264" s="466"/>
      <c r="H1264" s="466"/>
    </row>
    <row r="1265" spans="7:8" s="9" customFormat="1">
      <c r="G1265" s="466"/>
      <c r="H1265" s="466"/>
    </row>
    <row r="1266" spans="7:8" s="9" customFormat="1">
      <c r="G1266" s="466"/>
      <c r="H1266" s="466"/>
    </row>
    <row r="1267" spans="7:8" s="9" customFormat="1">
      <c r="G1267" s="466"/>
      <c r="H1267" s="466"/>
    </row>
    <row r="1268" spans="7:8" s="9" customFormat="1">
      <c r="G1268" s="466"/>
      <c r="H1268" s="466"/>
    </row>
    <row r="1269" spans="7:8" s="9" customFormat="1">
      <c r="G1269" s="466"/>
      <c r="H1269" s="466"/>
    </row>
    <row r="1270" spans="7:8" s="9" customFormat="1">
      <c r="G1270" s="466"/>
      <c r="H1270" s="466"/>
    </row>
    <row r="1271" spans="7:8" s="9" customFormat="1">
      <c r="G1271" s="466"/>
      <c r="H1271" s="466"/>
    </row>
    <row r="1272" spans="7:8" s="9" customFormat="1">
      <c r="G1272" s="466"/>
      <c r="H1272" s="466"/>
    </row>
    <row r="1273" spans="7:8" s="9" customFormat="1">
      <c r="G1273" s="466"/>
      <c r="H1273" s="466"/>
    </row>
    <row r="1274" spans="7:8" s="9" customFormat="1">
      <c r="G1274" s="466"/>
      <c r="H1274" s="466"/>
    </row>
    <row r="1275" spans="7:8" s="9" customFormat="1">
      <c r="G1275" s="466"/>
      <c r="H1275" s="466"/>
    </row>
    <row r="1276" spans="7:8" s="9" customFormat="1">
      <c r="G1276" s="466"/>
      <c r="H1276" s="466"/>
    </row>
    <row r="1277" spans="7:8" s="9" customFormat="1">
      <c r="G1277" s="466"/>
      <c r="H1277" s="466"/>
    </row>
    <row r="1278" spans="7:8" s="9" customFormat="1">
      <c r="G1278" s="466"/>
      <c r="H1278" s="466"/>
    </row>
    <row r="1279" spans="7:8" s="9" customFormat="1">
      <c r="G1279" s="466"/>
      <c r="H1279" s="466"/>
    </row>
    <row r="1280" spans="7:8" s="9" customFormat="1">
      <c r="G1280" s="466"/>
      <c r="H1280" s="466"/>
    </row>
    <row r="1281" spans="7:8" s="9" customFormat="1">
      <c r="G1281" s="466"/>
      <c r="H1281" s="466"/>
    </row>
    <row r="1282" spans="7:8" s="9" customFormat="1">
      <c r="G1282" s="466"/>
      <c r="H1282" s="466"/>
    </row>
    <row r="1283" spans="7:8" s="9" customFormat="1">
      <c r="G1283" s="466"/>
      <c r="H1283" s="466"/>
    </row>
    <row r="1284" spans="7:8" s="9" customFormat="1">
      <c r="G1284" s="466"/>
      <c r="H1284" s="466"/>
    </row>
    <row r="1285" spans="7:8" s="9" customFormat="1">
      <c r="G1285" s="466"/>
      <c r="H1285" s="466"/>
    </row>
    <row r="1286" spans="7:8" s="9" customFormat="1">
      <c r="G1286" s="466"/>
      <c r="H1286" s="466"/>
    </row>
    <row r="1287" spans="7:8" s="9" customFormat="1">
      <c r="G1287" s="466"/>
      <c r="H1287" s="466"/>
    </row>
    <row r="1288" spans="7:8" s="9" customFormat="1">
      <c r="G1288" s="466"/>
      <c r="H1288" s="466"/>
    </row>
    <row r="1289" spans="7:8" s="9" customFormat="1">
      <c r="G1289" s="466"/>
      <c r="H1289" s="466"/>
    </row>
    <row r="1290" spans="7:8" s="9" customFormat="1">
      <c r="G1290" s="466"/>
      <c r="H1290" s="466"/>
    </row>
    <row r="1291" spans="7:8" s="9" customFormat="1">
      <c r="G1291" s="466"/>
      <c r="H1291" s="466"/>
    </row>
    <row r="1292" spans="7:8" s="9" customFormat="1">
      <c r="G1292" s="466"/>
      <c r="H1292" s="466"/>
    </row>
    <row r="1293" spans="7:8" s="9" customFormat="1">
      <c r="G1293" s="466"/>
      <c r="H1293" s="466"/>
    </row>
    <row r="1294" spans="7:8" s="9" customFormat="1">
      <c r="G1294" s="466"/>
      <c r="H1294" s="466"/>
    </row>
    <row r="1295" spans="7:8" s="9" customFormat="1">
      <c r="G1295" s="466"/>
      <c r="H1295" s="466"/>
    </row>
    <row r="1296" spans="7:8" s="9" customFormat="1">
      <c r="G1296" s="466"/>
      <c r="H1296" s="466"/>
    </row>
    <row r="1297" spans="7:8" s="9" customFormat="1">
      <c r="G1297" s="466"/>
      <c r="H1297" s="466"/>
    </row>
    <row r="1298" spans="7:8" s="9" customFormat="1">
      <c r="G1298" s="466"/>
      <c r="H1298" s="466"/>
    </row>
    <row r="1299" spans="7:8" s="9" customFormat="1">
      <c r="G1299" s="466"/>
      <c r="H1299" s="466"/>
    </row>
    <row r="1300" spans="7:8" s="9" customFormat="1">
      <c r="G1300" s="466"/>
      <c r="H1300" s="466"/>
    </row>
    <row r="1301" spans="7:8" s="9" customFormat="1">
      <c r="G1301" s="466"/>
      <c r="H1301" s="466"/>
    </row>
    <row r="1302" spans="7:8" s="9" customFormat="1">
      <c r="G1302" s="466"/>
      <c r="H1302" s="466"/>
    </row>
    <row r="1303" spans="7:8" s="9" customFormat="1">
      <c r="G1303" s="466"/>
      <c r="H1303" s="466"/>
    </row>
    <row r="1304" spans="7:8" s="9" customFormat="1">
      <c r="G1304" s="466"/>
      <c r="H1304" s="466"/>
    </row>
    <row r="1305" spans="7:8" s="9" customFormat="1">
      <c r="G1305" s="466"/>
      <c r="H1305" s="466"/>
    </row>
    <row r="1306" spans="7:8" s="9" customFormat="1">
      <c r="G1306" s="466"/>
      <c r="H1306" s="466"/>
    </row>
    <row r="1307" spans="7:8" s="9" customFormat="1">
      <c r="G1307" s="466"/>
      <c r="H1307" s="466"/>
    </row>
    <row r="1308" spans="7:8" s="9" customFormat="1">
      <c r="G1308" s="466"/>
      <c r="H1308" s="466"/>
    </row>
    <row r="1309" spans="7:8" s="9" customFormat="1">
      <c r="G1309" s="466"/>
      <c r="H1309" s="466"/>
    </row>
    <row r="1310" spans="7:8" s="9" customFormat="1">
      <c r="G1310" s="466"/>
      <c r="H1310" s="466"/>
    </row>
    <row r="1311" spans="7:8" s="9" customFormat="1">
      <c r="G1311" s="466"/>
      <c r="H1311" s="466"/>
    </row>
    <row r="1312" spans="7:8" s="9" customFormat="1">
      <c r="G1312" s="466"/>
      <c r="H1312" s="466"/>
    </row>
    <row r="1313" spans="7:8" s="9" customFormat="1">
      <c r="G1313" s="466"/>
      <c r="H1313" s="466"/>
    </row>
    <row r="1314" spans="7:8" s="9" customFormat="1">
      <c r="G1314" s="466"/>
      <c r="H1314" s="466"/>
    </row>
    <row r="1315" spans="7:8" s="9" customFormat="1">
      <c r="G1315" s="466"/>
      <c r="H1315" s="466"/>
    </row>
    <row r="1316" spans="7:8" s="9" customFormat="1">
      <c r="G1316" s="466"/>
      <c r="H1316" s="466"/>
    </row>
    <row r="1317" spans="7:8" s="9" customFormat="1">
      <c r="G1317" s="466"/>
      <c r="H1317" s="466"/>
    </row>
    <row r="1318" spans="7:8" s="9" customFormat="1">
      <c r="G1318" s="466"/>
      <c r="H1318" s="466"/>
    </row>
    <row r="1319" spans="7:8" s="9" customFormat="1">
      <c r="G1319" s="466"/>
      <c r="H1319" s="466"/>
    </row>
    <row r="1320" spans="7:8" s="9" customFormat="1">
      <c r="G1320" s="466"/>
      <c r="H1320" s="466"/>
    </row>
    <row r="1321" spans="7:8" s="9" customFormat="1">
      <c r="G1321" s="466"/>
      <c r="H1321" s="466"/>
    </row>
    <row r="1322" spans="7:8" s="9" customFormat="1">
      <c r="G1322" s="466"/>
      <c r="H1322" s="466"/>
    </row>
    <row r="1323" spans="7:8" s="9" customFormat="1">
      <c r="G1323" s="466"/>
      <c r="H1323" s="466"/>
    </row>
    <row r="1324" spans="7:8" s="9" customFormat="1">
      <c r="G1324" s="466"/>
      <c r="H1324" s="466"/>
    </row>
    <row r="1325" spans="7:8" s="9" customFormat="1">
      <c r="G1325" s="466"/>
      <c r="H1325" s="466"/>
    </row>
    <row r="1326" spans="7:8" s="9" customFormat="1">
      <c r="G1326" s="466"/>
      <c r="H1326" s="466"/>
    </row>
    <row r="1327" spans="7:8" s="9" customFormat="1">
      <c r="G1327" s="466"/>
      <c r="H1327" s="466"/>
    </row>
    <row r="1328" spans="7:8" s="9" customFormat="1">
      <c r="G1328" s="466"/>
      <c r="H1328" s="466"/>
    </row>
    <row r="1329" spans="7:8" s="9" customFormat="1">
      <c r="G1329" s="466"/>
      <c r="H1329" s="466"/>
    </row>
    <row r="1330" spans="7:8" s="9" customFormat="1">
      <c r="G1330" s="466"/>
      <c r="H1330" s="466"/>
    </row>
    <row r="1331" spans="7:8" s="9" customFormat="1">
      <c r="G1331" s="466"/>
      <c r="H1331" s="466"/>
    </row>
    <row r="1332" spans="7:8" s="9" customFormat="1">
      <c r="G1332" s="466"/>
      <c r="H1332" s="466"/>
    </row>
    <row r="1333" spans="7:8" s="9" customFormat="1">
      <c r="G1333" s="466"/>
      <c r="H1333" s="466"/>
    </row>
    <row r="1334" spans="7:8" s="9" customFormat="1">
      <c r="G1334" s="466"/>
      <c r="H1334" s="466"/>
    </row>
    <row r="1335" spans="7:8" s="9" customFormat="1">
      <c r="G1335" s="466"/>
      <c r="H1335" s="466"/>
    </row>
    <row r="1336" spans="7:8" s="9" customFormat="1">
      <c r="G1336" s="466"/>
      <c r="H1336" s="466"/>
    </row>
    <row r="1337" spans="7:8" s="9" customFormat="1">
      <c r="G1337" s="466"/>
      <c r="H1337" s="466"/>
    </row>
    <row r="1338" spans="7:8" s="9" customFormat="1">
      <c r="G1338" s="466"/>
      <c r="H1338" s="466"/>
    </row>
    <row r="1339" spans="7:8" s="9" customFormat="1">
      <c r="G1339" s="466"/>
      <c r="H1339" s="466"/>
    </row>
    <row r="1340" spans="7:8" s="9" customFormat="1">
      <c r="G1340" s="466"/>
      <c r="H1340" s="466"/>
    </row>
    <row r="1341" spans="7:8" s="9" customFormat="1">
      <c r="G1341" s="466"/>
      <c r="H1341" s="466"/>
    </row>
    <row r="1342" spans="7:8" s="9" customFormat="1">
      <c r="G1342" s="466"/>
      <c r="H1342" s="466"/>
    </row>
    <row r="1343" spans="7:8" s="9" customFormat="1">
      <c r="G1343" s="466"/>
      <c r="H1343" s="466"/>
    </row>
    <row r="1344" spans="7:8" s="9" customFormat="1">
      <c r="G1344" s="466"/>
      <c r="H1344" s="466"/>
    </row>
    <row r="1345" spans="7:8" s="9" customFormat="1">
      <c r="G1345" s="466"/>
      <c r="H1345" s="466"/>
    </row>
    <row r="1346" spans="7:8" s="9" customFormat="1">
      <c r="G1346" s="466"/>
      <c r="H1346" s="466"/>
    </row>
    <row r="1347" spans="7:8" s="9" customFormat="1">
      <c r="G1347" s="466"/>
      <c r="H1347" s="466"/>
    </row>
    <row r="1348" spans="7:8" s="9" customFormat="1">
      <c r="G1348" s="466"/>
      <c r="H1348" s="466"/>
    </row>
    <row r="1349" spans="7:8" s="9" customFormat="1">
      <c r="G1349" s="466"/>
      <c r="H1349" s="466"/>
    </row>
    <row r="1350" spans="7:8" s="9" customFormat="1">
      <c r="G1350" s="466"/>
      <c r="H1350" s="466"/>
    </row>
    <row r="1351" spans="7:8" s="9" customFormat="1">
      <c r="G1351" s="466"/>
      <c r="H1351" s="466"/>
    </row>
    <row r="1352" spans="7:8" s="9" customFormat="1">
      <c r="G1352" s="466"/>
      <c r="H1352" s="466"/>
    </row>
    <row r="1353" spans="7:8" s="9" customFormat="1">
      <c r="G1353" s="466"/>
      <c r="H1353" s="466"/>
    </row>
    <row r="1354" spans="7:8" s="9" customFormat="1">
      <c r="G1354" s="466"/>
      <c r="H1354" s="466"/>
    </row>
    <row r="1355" spans="7:8" s="9" customFormat="1">
      <c r="G1355" s="466"/>
      <c r="H1355" s="466"/>
    </row>
    <row r="1356" spans="7:8" s="9" customFormat="1">
      <c r="G1356" s="466"/>
      <c r="H1356" s="466"/>
    </row>
    <row r="1357" spans="7:8" s="9" customFormat="1">
      <c r="G1357" s="466"/>
      <c r="H1357" s="466"/>
    </row>
    <row r="1358" spans="7:8" s="9" customFormat="1">
      <c r="G1358" s="466"/>
      <c r="H1358" s="466"/>
    </row>
    <row r="1359" spans="7:8" s="9" customFormat="1">
      <c r="G1359" s="466"/>
      <c r="H1359" s="466"/>
    </row>
    <row r="1360" spans="7:8" s="9" customFormat="1">
      <c r="G1360" s="466"/>
      <c r="H1360" s="466"/>
    </row>
    <row r="1361" spans="7:8" s="9" customFormat="1">
      <c r="G1361" s="466"/>
      <c r="H1361" s="466"/>
    </row>
    <row r="1362" spans="7:8" s="9" customFormat="1">
      <c r="G1362" s="466"/>
      <c r="H1362" s="466"/>
    </row>
    <row r="1363" spans="7:8" s="9" customFormat="1">
      <c r="G1363" s="466"/>
      <c r="H1363" s="466"/>
    </row>
    <row r="1364" spans="7:8" s="9" customFormat="1">
      <c r="G1364" s="466"/>
      <c r="H1364" s="466"/>
    </row>
    <row r="1365" spans="7:8" s="9" customFormat="1">
      <c r="G1365" s="466"/>
      <c r="H1365" s="466"/>
    </row>
    <row r="1366" spans="7:8" s="9" customFormat="1">
      <c r="G1366" s="466"/>
      <c r="H1366" s="466"/>
    </row>
    <row r="1367" spans="7:8" s="9" customFormat="1">
      <c r="G1367" s="466"/>
      <c r="H1367" s="466"/>
    </row>
    <row r="1368" spans="7:8" s="9" customFormat="1">
      <c r="G1368" s="466"/>
      <c r="H1368" s="466"/>
    </row>
    <row r="1369" spans="7:8" s="9" customFormat="1">
      <c r="G1369" s="466"/>
      <c r="H1369" s="466"/>
    </row>
    <row r="1370" spans="7:8" s="9" customFormat="1">
      <c r="G1370" s="466"/>
      <c r="H1370" s="466"/>
    </row>
    <row r="1371" spans="7:8" s="9" customFormat="1">
      <c r="G1371" s="466"/>
      <c r="H1371" s="466"/>
    </row>
    <row r="1372" spans="7:8" s="9" customFormat="1">
      <c r="G1372" s="466"/>
      <c r="H1372" s="466"/>
    </row>
    <row r="1373" spans="7:8" s="9" customFormat="1">
      <c r="G1373" s="466"/>
      <c r="H1373" s="466"/>
    </row>
    <row r="1374" spans="7:8" s="9" customFormat="1">
      <c r="G1374" s="466"/>
      <c r="H1374" s="466"/>
    </row>
    <row r="1375" spans="7:8" s="9" customFormat="1">
      <c r="G1375" s="466"/>
      <c r="H1375" s="466"/>
    </row>
    <row r="1376" spans="7:8" s="9" customFormat="1">
      <c r="G1376" s="466"/>
      <c r="H1376" s="466"/>
    </row>
    <row r="1377" spans="7:8" s="9" customFormat="1">
      <c r="G1377" s="466"/>
      <c r="H1377" s="466"/>
    </row>
    <row r="1378" spans="7:8" s="9" customFormat="1">
      <c r="G1378" s="466"/>
      <c r="H1378" s="466"/>
    </row>
    <row r="1379" spans="7:8" s="9" customFormat="1">
      <c r="G1379" s="466"/>
      <c r="H1379" s="466"/>
    </row>
    <row r="1380" spans="7:8" s="9" customFormat="1">
      <c r="G1380" s="466"/>
      <c r="H1380" s="466"/>
    </row>
    <row r="1381" spans="7:8" s="9" customFormat="1">
      <c r="G1381" s="466"/>
      <c r="H1381" s="466"/>
    </row>
    <row r="1382" spans="7:8" s="9" customFormat="1">
      <c r="G1382" s="466"/>
      <c r="H1382" s="466"/>
    </row>
    <row r="1383" spans="7:8" s="9" customFormat="1">
      <c r="G1383" s="466"/>
      <c r="H1383" s="466"/>
    </row>
    <row r="1384" spans="7:8" s="9" customFormat="1">
      <c r="G1384" s="466"/>
      <c r="H1384" s="466"/>
    </row>
    <row r="1385" spans="7:8" s="9" customFormat="1">
      <c r="G1385" s="466"/>
      <c r="H1385" s="466"/>
    </row>
    <row r="1386" spans="7:8" s="9" customFormat="1">
      <c r="G1386" s="466"/>
      <c r="H1386" s="466"/>
    </row>
    <row r="1387" spans="7:8" s="9" customFormat="1">
      <c r="G1387" s="466"/>
      <c r="H1387" s="466"/>
    </row>
    <row r="1388" spans="7:8" s="9" customFormat="1">
      <c r="G1388" s="466"/>
      <c r="H1388" s="466"/>
    </row>
    <row r="1389" spans="7:8" s="9" customFormat="1">
      <c r="G1389" s="466"/>
      <c r="H1389" s="466"/>
    </row>
    <row r="1390" spans="7:8" s="9" customFormat="1">
      <c r="G1390" s="466"/>
      <c r="H1390" s="466"/>
    </row>
    <row r="1391" spans="7:8" s="9" customFormat="1">
      <c r="G1391" s="466"/>
      <c r="H1391" s="466"/>
    </row>
    <row r="1392" spans="7:8" s="9" customFormat="1">
      <c r="G1392" s="466"/>
      <c r="H1392" s="466"/>
    </row>
    <row r="1393" spans="7:8" s="9" customFormat="1">
      <c r="G1393" s="466"/>
      <c r="H1393" s="466"/>
    </row>
    <row r="1394" spans="7:8" s="9" customFormat="1">
      <c r="G1394" s="466"/>
      <c r="H1394" s="466"/>
    </row>
    <row r="1395" spans="7:8" s="9" customFormat="1">
      <c r="G1395" s="466"/>
      <c r="H1395" s="466"/>
    </row>
    <row r="1396" spans="7:8" s="9" customFormat="1">
      <c r="G1396" s="466"/>
      <c r="H1396" s="466"/>
    </row>
    <row r="1397" spans="7:8" s="9" customFormat="1">
      <c r="G1397" s="466"/>
      <c r="H1397" s="466"/>
    </row>
    <row r="1398" spans="7:8" s="9" customFormat="1">
      <c r="G1398" s="466"/>
      <c r="H1398" s="466"/>
    </row>
    <row r="1399" spans="7:8" s="9" customFormat="1">
      <c r="G1399" s="466"/>
      <c r="H1399" s="466"/>
    </row>
    <row r="1400" spans="7:8" s="9" customFormat="1">
      <c r="G1400" s="466"/>
      <c r="H1400" s="466"/>
    </row>
    <row r="1401" spans="7:8" s="9" customFormat="1">
      <c r="G1401" s="466"/>
      <c r="H1401" s="466"/>
    </row>
    <row r="1402" spans="7:8" s="9" customFormat="1">
      <c r="G1402" s="466"/>
      <c r="H1402" s="466"/>
    </row>
    <row r="1403" spans="7:8" s="9" customFormat="1">
      <c r="G1403" s="466"/>
      <c r="H1403" s="466"/>
    </row>
    <row r="1404" spans="7:8" s="9" customFormat="1">
      <c r="G1404" s="466"/>
      <c r="H1404" s="466"/>
    </row>
    <row r="1405" spans="7:8" s="9" customFormat="1">
      <c r="G1405" s="466"/>
      <c r="H1405" s="466"/>
    </row>
    <row r="1406" spans="7:8" s="9" customFormat="1">
      <c r="G1406" s="466"/>
      <c r="H1406" s="466"/>
    </row>
    <row r="1407" spans="7:8" s="9" customFormat="1">
      <c r="G1407" s="466"/>
      <c r="H1407" s="466"/>
    </row>
    <row r="1408" spans="7:8" s="9" customFormat="1">
      <c r="G1408" s="466"/>
      <c r="H1408" s="466"/>
    </row>
    <row r="1409" spans="7:8" s="9" customFormat="1">
      <c r="G1409" s="466"/>
      <c r="H1409" s="466"/>
    </row>
    <row r="1410" spans="7:8" s="9" customFormat="1">
      <c r="G1410" s="466"/>
      <c r="H1410" s="466"/>
    </row>
    <row r="1411" spans="7:8" s="9" customFormat="1">
      <c r="G1411" s="466"/>
      <c r="H1411" s="466"/>
    </row>
    <row r="1412" spans="7:8" s="9" customFormat="1">
      <c r="G1412" s="466"/>
      <c r="H1412" s="466"/>
    </row>
    <row r="1413" spans="7:8" s="9" customFormat="1">
      <c r="G1413" s="466"/>
      <c r="H1413" s="466"/>
    </row>
    <row r="1414" spans="7:8" s="9" customFormat="1">
      <c r="G1414" s="466"/>
      <c r="H1414" s="466"/>
    </row>
    <row r="1415" spans="7:8" s="9" customFormat="1">
      <c r="G1415" s="466"/>
      <c r="H1415" s="466"/>
    </row>
    <row r="1416" spans="7:8" s="9" customFormat="1">
      <c r="G1416" s="466"/>
      <c r="H1416" s="466"/>
    </row>
    <row r="1417" spans="7:8" s="9" customFormat="1">
      <c r="G1417" s="466"/>
      <c r="H1417" s="466"/>
    </row>
    <row r="1418" spans="7:8" s="9" customFormat="1">
      <c r="G1418" s="466"/>
      <c r="H1418" s="466"/>
    </row>
    <row r="1419" spans="7:8" s="9" customFormat="1">
      <c r="G1419" s="466"/>
      <c r="H1419" s="466"/>
    </row>
    <row r="1420" spans="7:8" s="9" customFormat="1">
      <c r="G1420" s="466"/>
      <c r="H1420" s="466"/>
    </row>
    <row r="1421" spans="7:8" s="9" customFormat="1">
      <c r="G1421" s="466"/>
      <c r="H1421" s="466"/>
    </row>
    <row r="1422" spans="7:8" s="9" customFormat="1">
      <c r="G1422" s="466"/>
      <c r="H1422" s="466"/>
    </row>
    <row r="1423" spans="7:8" s="9" customFormat="1">
      <c r="G1423" s="466"/>
      <c r="H1423" s="466"/>
    </row>
    <row r="1424" spans="7:8" s="9" customFormat="1">
      <c r="G1424" s="466"/>
      <c r="H1424" s="466"/>
    </row>
    <row r="1425" spans="7:8" s="9" customFormat="1">
      <c r="G1425" s="466"/>
      <c r="H1425" s="466"/>
    </row>
    <row r="1426" spans="7:8" s="9" customFormat="1">
      <c r="G1426" s="466"/>
      <c r="H1426" s="466"/>
    </row>
    <row r="1427" spans="7:8" s="9" customFormat="1">
      <c r="G1427" s="466"/>
      <c r="H1427" s="466"/>
    </row>
    <row r="1428" spans="7:8" s="9" customFormat="1">
      <c r="G1428" s="466"/>
      <c r="H1428" s="466"/>
    </row>
    <row r="1429" spans="7:8" s="9" customFormat="1">
      <c r="G1429" s="466"/>
      <c r="H1429" s="466"/>
    </row>
    <row r="1430" spans="7:8" s="9" customFormat="1">
      <c r="G1430" s="466"/>
      <c r="H1430" s="466"/>
    </row>
    <row r="1431" spans="7:8" s="9" customFormat="1">
      <c r="G1431" s="466"/>
      <c r="H1431" s="466"/>
    </row>
    <row r="1432" spans="7:8" s="9" customFormat="1">
      <c r="G1432" s="466"/>
      <c r="H1432" s="466"/>
    </row>
    <row r="1433" spans="7:8" s="9" customFormat="1">
      <c r="G1433" s="466"/>
      <c r="H1433" s="466"/>
    </row>
    <row r="1434" spans="7:8" s="9" customFormat="1">
      <c r="G1434" s="466"/>
      <c r="H1434" s="466"/>
    </row>
    <row r="1435" spans="7:8" s="9" customFormat="1">
      <c r="G1435" s="466"/>
      <c r="H1435" s="466"/>
    </row>
    <row r="1436" spans="7:8" s="9" customFormat="1">
      <c r="G1436" s="466"/>
      <c r="H1436" s="466"/>
    </row>
    <row r="1437" spans="7:8" s="9" customFormat="1">
      <c r="G1437" s="466"/>
      <c r="H1437" s="466"/>
    </row>
    <row r="1438" spans="7:8" s="9" customFormat="1">
      <c r="G1438" s="466"/>
      <c r="H1438" s="466"/>
    </row>
    <row r="1439" spans="7:8" s="9" customFormat="1">
      <c r="G1439" s="466"/>
      <c r="H1439" s="466"/>
    </row>
    <row r="1440" spans="7:8" s="9" customFormat="1">
      <c r="G1440" s="466"/>
      <c r="H1440" s="466"/>
    </row>
    <row r="1441" spans="7:8" s="9" customFormat="1">
      <c r="G1441" s="466"/>
      <c r="H1441" s="466"/>
    </row>
    <row r="1442" spans="7:8" s="9" customFormat="1">
      <c r="G1442" s="466"/>
      <c r="H1442" s="466"/>
    </row>
    <row r="1443" spans="7:8" s="9" customFormat="1">
      <c r="G1443" s="466"/>
      <c r="H1443" s="466"/>
    </row>
    <row r="1444" spans="7:8" s="9" customFormat="1">
      <c r="G1444" s="466"/>
      <c r="H1444" s="466"/>
    </row>
    <row r="1445" spans="7:8" s="9" customFormat="1">
      <c r="G1445" s="466"/>
      <c r="H1445" s="466"/>
    </row>
    <row r="1446" spans="7:8" s="9" customFormat="1">
      <c r="G1446" s="466"/>
      <c r="H1446" s="466"/>
    </row>
    <row r="1447" spans="7:8" s="9" customFormat="1">
      <c r="G1447" s="466"/>
      <c r="H1447" s="466"/>
    </row>
    <row r="1448" spans="7:8" s="9" customFormat="1">
      <c r="G1448" s="466"/>
      <c r="H1448" s="466"/>
    </row>
    <row r="1449" spans="7:8" s="9" customFormat="1">
      <c r="G1449" s="466"/>
      <c r="H1449" s="466"/>
    </row>
    <row r="1450" spans="7:8" s="9" customFormat="1">
      <c r="G1450" s="466"/>
      <c r="H1450" s="466"/>
    </row>
    <row r="1451" spans="7:8" s="9" customFormat="1">
      <c r="G1451" s="466"/>
      <c r="H1451" s="466"/>
    </row>
    <row r="1452" spans="7:8" s="9" customFormat="1">
      <c r="G1452" s="466"/>
      <c r="H1452" s="466"/>
    </row>
    <row r="1453" spans="7:8" s="9" customFormat="1">
      <c r="G1453" s="466"/>
      <c r="H1453" s="466"/>
    </row>
    <row r="1454" spans="7:8" s="9" customFormat="1">
      <c r="G1454" s="466"/>
      <c r="H1454" s="466"/>
    </row>
    <row r="1455" spans="7:8" s="9" customFormat="1">
      <c r="G1455" s="466"/>
      <c r="H1455" s="466"/>
    </row>
    <row r="1456" spans="7:8" s="9" customFormat="1">
      <c r="G1456" s="466"/>
      <c r="H1456" s="466"/>
    </row>
    <row r="1457" spans="7:8" s="9" customFormat="1">
      <c r="G1457" s="466"/>
      <c r="H1457" s="466"/>
    </row>
    <row r="1458" spans="7:8" s="9" customFormat="1">
      <c r="G1458" s="466"/>
      <c r="H1458" s="466"/>
    </row>
    <row r="1459" spans="7:8" s="9" customFormat="1">
      <c r="G1459" s="466"/>
      <c r="H1459" s="466"/>
    </row>
    <row r="1460" spans="7:8" s="9" customFormat="1">
      <c r="G1460" s="466"/>
      <c r="H1460" s="466"/>
    </row>
    <row r="1461" spans="7:8" s="9" customFormat="1">
      <c r="G1461" s="466"/>
      <c r="H1461" s="466"/>
    </row>
    <row r="1462" spans="7:8" s="9" customFormat="1">
      <c r="G1462" s="466"/>
      <c r="H1462" s="466"/>
    </row>
    <row r="1463" spans="7:8" s="9" customFormat="1">
      <c r="G1463" s="466"/>
      <c r="H1463" s="466"/>
    </row>
    <row r="1464" spans="7:8" s="9" customFormat="1">
      <c r="G1464" s="466"/>
      <c r="H1464" s="466"/>
    </row>
    <row r="1465" spans="7:8" s="9" customFormat="1">
      <c r="G1465" s="466"/>
      <c r="H1465" s="466"/>
    </row>
    <row r="1466" spans="7:8" s="9" customFormat="1">
      <c r="G1466" s="466"/>
      <c r="H1466" s="466"/>
    </row>
    <row r="1467" spans="7:8" s="9" customFormat="1">
      <c r="G1467" s="466"/>
      <c r="H1467" s="466"/>
    </row>
    <row r="1468" spans="7:8" s="9" customFormat="1">
      <c r="G1468" s="466"/>
      <c r="H1468" s="466"/>
    </row>
    <row r="1469" spans="7:8" s="9" customFormat="1">
      <c r="G1469" s="466"/>
      <c r="H1469" s="466"/>
    </row>
    <row r="1470" spans="7:8" s="9" customFormat="1">
      <c r="G1470" s="466"/>
      <c r="H1470" s="466"/>
    </row>
    <row r="1471" spans="7:8" s="9" customFormat="1">
      <c r="G1471" s="466"/>
      <c r="H1471" s="466"/>
    </row>
    <row r="1472" spans="7:8" s="9" customFormat="1">
      <c r="G1472" s="466"/>
      <c r="H1472" s="466"/>
    </row>
    <row r="1473" spans="7:8" s="9" customFormat="1">
      <c r="G1473" s="466"/>
      <c r="H1473" s="466"/>
    </row>
    <row r="1474" spans="7:8" s="9" customFormat="1">
      <c r="G1474" s="466"/>
      <c r="H1474" s="466"/>
    </row>
    <row r="1475" spans="7:8" s="9" customFormat="1">
      <c r="G1475" s="466"/>
      <c r="H1475" s="466"/>
    </row>
    <row r="1476" spans="7:8" s="9" customFormat="1">
      <c r="G1476" s="466"/>
      <c r="H1476" s="466"/>
    </row>
    <row r="1477" spans="7:8" s="9" customFormat="1">
      <c r="G1477" s="466"/>
      <c r="H1477" s="466"/>
    </row>
    <row r="1478" spans="7:8" s="9" customFormat="1">
      <c r="G1478" s="466"/>
      <c r="H1478" s="466"/>
    </row>
    <row r="1479" spans="7:8" s="9" customFormat="1">
      <c r="G1479" s="466"/>
      <c r="H1479" s="466"/>
    </row>
    <row r="1480" spans="7:8" s="9" customFormat="1">
      <c r="G1480" s="466"/>
      <c r="H1480" s="466"/>
    </row>
    <row r="1481" spans="7:8" s="9" customFormat="1">
      <c r="G1481" s="466"/>
      <c r="H1481" s="466"/>
    </row>
    <row r="1482" spans="7:8" s="9" customFormat="1">
      <c r="G1482" s="466"/>
      <c r="H1482" s="466"/>
    </row>
    <row r="1483" spans="7:8" s="9" customFormat="1">
      <c r="G1483" s="466"/>
      <c r="H1483" s="466"/>
    </row>
    <row r="1484" spans="7:8" s="9" customFormat="1">
      <c r="G1484" s="466"/>
      <c r="H1484" s="466"/>
    </row>
    <row r="1485" spans="7:8" s="9" customFormat="1">
      <c r="G1485" s="466"/>
      <c r="H1485" s="466"/>
    </row>
    <row r="1486" spans="7:8" s="9" customFormat="1">
      <c r="G1486" s="466"/>
      <c r="H1486" s="466"/>
    </row>
    <row r="1487" spans="7:8" s="9" customFormat="1">
      <c r="G1487" s="466"/>
      <c r="H1487" s="466"/>
    </row>
    <row r="1488" spans="7:8" s="9" customFormat="1">
      <c r="G1488" s="466"/>
      <c r="H1488" s="466"/>
    </row>
    <row r="1489" spans="7:8" s="9" customFormat="1">
      <c r="G1489" s="466"/>
      <c r="H1489" s="466"/>
    </row>
    <row r="1490" spans="7:8" s="9" customFormat="1">
      <c r="G1490" s="466"/>
      <c r="H1490" s="466"/>
    </row>
    <row r="1491" spans="7:8" s="9" customFormat="1">
      <c r="G1491" s="466"/>
      <c r="H1491" s="466"/>
    </row>
    <row r="1492" spans="7:8" s="9" customFormat="1">
      <c r="G1492" s="466"/>
      <c r="H1492" s="466"/>
    </row>
    <row r="1493" spans="7:8" s="9" customFormat="1">
      <c r="G1493" s="466"/>
      <c r="H1493" s="466"/>
    </row>
    <row r="1494" spans="7:8" s="9" customFormat="1">
      <c r="G1494" s="466"/>
      <c r="H1494" s="466"/>
    </row>
    <row r="1495" spans="7:8" s="9" customFormat="1">
      <c r="G1495" s="466"/>
      <c r="H1495" s="466"/>
    </row>
    <row r="1496" spans="7:8" s="9" customFormat="1">
      <c r="G1496" s="466"/>
      <c r="H1496" s="466"/>
    </row>
    <row r="1497" spans="7:8" s="9" customFormat="1">
      <c r="G1497" s="466"/>
      <c r="H1497" s="466"/>
    </row>
    <row r="1498" spans="7:8" s="9" customFormat="1">
      <c r="G1498" s="466"/>
      <c r="H1498" s="466"/>
    </row>
    <row r="1499" spans="7:8" s="9" customFormat="1">
      <c r="G1499" s="466"/>
      <c r="H1499" s="466"/>
    </row>
    <row r="1500" spans="7:8" s="9" customFormat="1">
      <c r="G1500" s="466"/>
      <c r="H1500" s="466"/>
    </row>
    <row r="1501" spans="7:8" s="9" customFormat="1">
      <c r="G1501" s="466"/>
      <c r="H1501" s="466"/>
    </row>
    <row r="1502" spans="7:8" s="9" customFormat="1">
      <c r="G1502" s="466"/>
      <c r="H1502" s="466"/>
    </row>
    <row r="1503" spans="7:8" s="9" customFormat="1">
      <c r="G1503" s="466"/>
      <c r="H1503" s="466"/>
    </row>
    <row r="1504" spans="7:8" s="9" customFormat="1">
      <c r="G1504" s="466"/>
      <c r="H1504" s="466"/>
    </row>
    <row r="1505" spans="7:8" s="9" customFormat="1">
      <c r="G1505" s="466"/>
      <c r="H1505" s="466"/>
    </row>
    <row r="1506" spans="7:8" s="9" customFormat="1">
      <c r="G1506" s="466"/>
      <c r="H1506" s="466"/>
    </row>
    <row r="1507" spans="7:8" s="9" customFormat="1">
      <c r="G1507" s="466"/>
      <c r="H1507" s="466"/>
    </row>
    <row r="1508" spans="7:8" s="9" customFormat="1">
      <c r="G1508" s="466"/>
      <c r="H1508" s="466"/>
    </row>
    <row r="1509" spans="7:8" s="9" customFormat="1">
      <c r="G1509" s="466"/>
      <c r="H1509" s="466"/>
    </row>
    <row r="1510" spans="7:8" s="9" customFormat="1">
      <c r="G1510" s="466"/>
      <c r="H1510" s="466"/>
    </row>
    <row r="1511" spans="7:8" s="9" customFormat="1">
      <c r="G1511" s="466"/>
      <c r="H1511" s="466"/>
    </row>
    <row r="1512" spans="7:8" s="9" customFormat="1">
      <c r="G1512" s="466"/>
      <c r="H1512" s="466"/>
    </row>
    <row r="1513" spans="7:8" s="9" customFormat="1">
      <c r="G1513" s="466"/>
      <c r="H1513" s="466"/>
    </row>
    <row r="1514" spans="7:8" s="9" customFormat="1">
      <c r="G1514" s="466"/>
      <c r="H1514" s="466"/>
    </row>
    <row r="1515" spans="7:8" s="9" customFormat="1">
      <c r="G1515" s="466"/>
      <c r="H1515" s="466"/>
    </row>
    <row r="1516" spans="7:8" s="9" customFormat="1">
      <c r="G1516" s="466"/>
      <c r="H1516" s="466"/>
    </row>
    <row r="1517" spans="7:8" s="9" customFormat="1">
      <c r="G1517" s="466"/>
      <c r="H1517" s="466"/>
    </row>
    <row r="1518" spans="7:8" s="9" customFormat="1">
      <c r="G1518" s="466"/>
      <c r="H1518" s="466"/>
    </row>
    <row r="1519" spans="7:8" s="9" customFormat="1">
      <c r="G1519" s="466"/>
      <c r="H1519" s="466"/>
    </row>
    <row r="1520" spans="7:8" s="9" customFormat="1">
      <c r="G1520" s="466"/>
      <c r="H1520" s="466"/>
    </row>
    <row r="1521" spans="7:8" s="9" customFormat="1">
      <c r="G1521" s="466"/>
      <c r="H1521" s="466"/>
    </row>
    <row r="1522" spans="7:8" s="9" customFormat="1">
      <c r="G1522" s="466"/>
      <c r="H1522" s="466"/>
    </row>
    <row r="1523" spans="7:8" s="9" customFormat="1">
      <c r="G1523" s="466"/>
      <c r="H1523" s="466"/>
    </row>
    <row r="1524" spans="7:8" s="9" customFormat="1">
      <c r="G1524" s="466"/>
      <c r="H1524" s="466"/>
    </row>
    <row r="1525" spans="7:8" s="9" customFormat="1">
      <c r="G1525" s="466"/>
      <c r="H1525" s="466"/>
    </row>
    <row r="1526" spans="7:8" s="9" customFormat="1">
      <c r="G1526" s="466"/>
      <c r="H1526" s="466"/>
    </row>
    <row r="1527" spans="7:8" s="9" customFormat="1">
      <c r="G1527" s="466"/>
      <c r="H1527" s="466"/>
    </row>
    <row r="1528" spans="7:8" s="9" customFormat="1">
      <c r="G1528" s="466"/>
      <c r="H1528" s="466"/>
    </row>
    <row r="1529" spans="7:8" s="9" customFormat="1">
      <c r="G1529" s="466"/>
      <c r="H1529" s="466"/>
    </row>
    <row r="1530" spans="7:8" s="9" customFormat="1">
      <c r="G1530" s="466"/>
      <c r="H1530" s="466"/>
    </row>
    <row r="1531" spans="7:8" s="9" customFormat="1">
      <c r="G1531" s="466"/>
      <c r="H1531" s="466"/>
    </row>
    <row r="1532" spans="7:8" s="9" customFormat="1">
      <c r="G1532" s="466"/>
      <c r="H1532" s="466"/>
    </row>
    <row r="1533" spans="7:8" s="9" customFormat="1">
      <c r="G1533" s="466"/>
      <c r="H1533" s="466"/>
    </row>
    <row r="1534" spans="7:8" s="9" customFormat="1">
      <c r="G1534" s="466"/>
      <c r="H1534" s="466"/>
    </row>
    <row r="1535" spans="7:8" s="9" customFormat="1">
      <c r="G1535" s="466"/>
      <c r="H1535" s="466"/>
    </row>
    <row r="1536" spans="7:8" s="9" customFormat="1">
      <c r="G1536" s="466"/>
      <c r="H1536" s="466"/>
    </row>
    <row r="1537" spans="7:8" s="9" customFormat="1">
      <c r="G1537" s="466"/>
      <c r="H1537" s="466"/>
    </row>
    <row r="1538" spans="7:8" s="9" customFormat="1">
      <c r="G1538" s="466"/>
      <c r="H1538" s="466"/>
    </row>
    <row r="1539" spans="7:8" s="9" customFormat="1">
      <c r="G1539" s="466"/>
      <c r="H1539" s="466"/>
    </row>
    <row r="1540" spans="7:8" s="9" customFormat="1">
      <c r="G1540" s="466"/>
      <c r="H1540" s="466"/>
    </row>
    <row r="1541" spans="7:8" s="9" customFormat="1">
      <c r="G1541" s="466"/>
      <c r="H1541" s="466"/>
    </row>
    <row r="1542" spans="7:8" s="9" customFormat="1">
      <c r="G1542" s="466"/>
      <c r="H1542" s="466"/>
    </row>
    <row r="1543" spans="7:8" s="9" customFormat="1">
      <c r="G1543" s="466"/>
      <c r="H1543" s="466"/>
    </row>
    <row r="1544" spans="7:8" s="9" customFormat="1">
      <c r="G1544" s="466"/>
      <c r="H1544" s="466"/>
    </row>
    <row r="1545" spans="7:8" s="9" customFormat="1">
      <c r="G1545" s="466"/>
      <c r="H1545" s="466"/>
    </row>
    <row r="1546" spans="7:8" s="9" customFormat="1">
      <c r="G1546" s="466"/>
      <c r="H1546" s="466"/>
    </row>
    <row r="1547" spans="7:8" s="9" customFormat="1">
      <c r="G1547" s="466"/>
      <c r="H1547" s="466"/>
    </row>
    <row r="1548" spans="7:8" s="9" customFormat="1">
      <c r="G1548" s="466"/>
      <c r="H1548" s="466"/>
    </row>
    <row r="1549" spans="7:8" s="9" customFormat="1">
      <c r="G1549" s="466"/>
      <c r="H1549" s="466"/>
    </row>
    <row r="1550" spans="7:8" s="9" customFormat="1">
      <c r="G1550" s="466"/>
      <c r="H1550" s="466"/>
    </row>
    <row r="1551" spans="7:8" s="9" customFormat="1">
      <c r="G1551" s="466"/>
      <c r="H1551" s="466"/>
    </row>
    <row r="1552" spans="7:8" s="9" customFormat="1">
      <c r="G1552" s="466"/>
      <c r="H1552" s="466"/>
    </row>
    <row r="1553" spans="7:8" s="9" customFormat="1">
      <c r="G1553" s="466"/>
      <c r="H1553" s="466"/>
    </row>
    <row r="1554" spans="7:8" s="9" customFormat="1">
      <c r="G1554" s="466"/>
      <c r="H1554" s="466"/>
    </row>
    <row r="1555" spans="7:8" s="9" customFormat="1">
      <c r="G1555" s="466"/>
      <c r="H1555" s="466"/>
    </row>
    <row r="1556" spans="7:8" s="9" customFormat="1">
      <c r="G1556" s="466"/>
      <c r="H1556" s="466"/>
    </row>
    <row r="1557" spans="7:8" s="9" customFormat="1">
      <c r="G1557" s="466"/>
      <c r="H1557" s="466"/>
    </row>
    <row r="1558" spans="7:8" s="9" customFormat="1">
      <c r="G1558" s="466"/>
      <c r="H1558" s="466"/>
    </row>
    <row r="1559" spans="7:8" s="9" customFormat="1">
      <c r="G1559" s="466"/>
      <c r="H1559" s="466"/>
    </row>
    <row r="1560" spans="7:8" s="9" customFormat="1">
      <c r="G1560" s="466"/>
      <c r="H1560" s="466"/>
    </row>
    <row r="1561" spans="7:8" s="9" customFormat="1">
      <c r="G1561" s="466"/>
      <c r="H1561" s="466"/>
    </row>
    <row r="1562" spans="7:8" s="9" customFormat="1">
      <c r="G1562" s="466"/>
      <c r="H1562" s="466"/>
    </row>
    <row r="1563" spans="7:8" s="9" customFormat="1">
      <c r="G1563" s="466"/>
      <c r="H1563" s="466"/>
    </row>
    <row r="1564" spans="7:8" s="9" customFormat="1">
      <c r="G1564" s="466"/>
      <c r="H1564" s="466"/>
    </row>
    <row r="1565" spans="7:8" s="9" customFormat="1">
      <c r="G1565" s="466"/>
      <c r="H1565" s="466"/>
    </row>
    <row r="1566" spans="7:8" s="9" customFormat="1">
      <c r="G1566" s="466"/>
      <c r="H1566" s="466"/>
    </row>
    <row r="1567" spans="7:8" s="9" customFormat="1">
      <c r="G1567" s="466"/>
      <c r="H1567" s="466"/>
    </row>
    <row r="1568" spans="7:8" s="9" customFormat="1">
      <c r="G1568" s="466"/>
      <c r="H1568" s="466"/>
    </row>
    <row r="1569" spans="7:8" s="9" customFormat="1">
      <c r="G1569" s="466"/>
      <c r="H1569" s="466"/>
    </row>
    <row r="1570" spans="7:8" s="9" customFormat="1">
      <c r="G1570" s="466"/>
      <c r="H1570" s="466"/>
    </row>
    <row r="1571" spans="7:8" s="9" customFormat="1">
      <c r="G1571" s="466"/>
      <c r="H1571" s="466"/>
    </row>
    <row r="1572" spans="7:8" s="9" customFormat="1">
      <c r="G1572" s="466"/>
      <c r="H1572" s="466"/>
    </row>
    <row r="1573" spans="7:8" s="9" customFormat="1">
      <c r="G1573" s="466"/>
      <c r="H1573" s="466"/>
    </row>
    <row r="1574" spans="7:8" s="9" customFormat="1">
      <c r="G1574" s="466"/>
      <c r="H1574" s="466"/>
    </row>
    <row r="1575" spans="7:8" s="9" customFormat="1">
      <c r="G1575" s="466"/>
      <c r="H1575" s="466"/>
    </row>
    <row r="1576" spans="7:8" s="9" customFormat="1">
      <c r="G1576" s="466"/>
      <c r="H1576" s="466"/>
    </row>
    <row r="1577" spans="7:8" s="9" customFormat="1">
      <c r="G1577" s="466"/>
      <c r="H1577" s="466"/>
    </row>
    <row r="1578" spans="7:8" s="9" customFormat="1">
      <c r="G1578" s="466"/>
      <c r="H1578" s="466"/>
    </row>
    <row r="1579" spans="7:8" s="9" customFormat="1">
      <c r="G1579" s="466"/>
      <c r="H1579" s="466"/>
    </row>
    <row r="1580" spans="7:8" s="9" customFormat="1">
      <c r="G1580" s="466"/>
      <c r="H1580" s="466"/>
    </row>
    <row r="1581" spans="7:8" s="9" customFormat="1">
      <c r="G1581" s="466"/>
      <c r="H1581" s="466"/>
    </row>
    <row r="1582" spans="7:8" s="9" customFormat="1">
      <c r="G1582" s="466"/>
      <c r="H1582" s="466"/>
    </row>
    <row r="1583" spans="7:8" s="9" customFormat="1">
      <c r="G1583" s="466"/>
      <c r="H1583" s="466"/>
    </row>
    <row r="1584" spans="7:8" s="9" customFormat="1">
      <c r="G1584" s="466"/>
      <c r="H1584" s="466"/>
    </row>
    <row r="1585" spans="7:8" s="9" customFormat="1">
      <c r="G1585" s="466"/>
      <c r="H1585" s="466"/>
    </row>
    <row r="1586" spans="7:8" s="9" customFormat="1">
      <c r="G1586" s="466"/>
      <c r="H1586" s="466"/>
    </row>
    <row r="1587" spans="7:8" s="9" customFormat="1">
      <c r="G1587" s="466"/>
      <c r="H1587" s="466"/>
    </row>
    <row r="1588" spans="7:8" s="9" customFormat="1">
      <c r="G1588" s="466"/>
      <c r="H1588" s="466"/>
    </row>
    <row r="1589" spans="7:8" s="9" customFormat="1">
      <c r="G1589" s="466"/>
      <c r="H1589" s="466"/>
    </row>
    <row r="1590" spans="7:8" s="9" customFormat="1">
      <c r="G1590" s="466"/>
      <c r="H1590" s="466"/>
    </row>
    <row r="1591" spans="7:8" s="9" customFormat="1">
      <c r="G1591" s="466"/>
      <c r="H1591" s="466"/>
    </row>
    <row r="1592" spans="7:8" s="9" customFormat="1">
      <c r="G1592" s="466"/>
      <c r="H1592" s="466"/>
    </row>
    <row r="1593" spans="7:8" s="9" customFormat="1">
      <c r="G1593" s="466"/>
      <c r="H1593" s="466"/>
    </row>
    <row r="1594" spans="7:8" s="9" customFormat="1">
      <c r="G1594" s="466"/>
      <c r="H1594" s="466"/>
    </row>
    <row r="1595" spans="7:8" s="9" customFormat="1">
      <c r="G1595" s="466"/>
      <c r="H1595" s="466"/>
    </row>
    <row r="1596" spans="7:8" s="9" customFormat="1">
      <c r="G1596" s="466"/>
      <c r="H1596" s="466"/>
    </row>
    <row r="1597" spans="7:8" s="9" customFormat="1">
      <c r="G1597" s="466"/>
      <c r="H1597" s="466"/>
    </row>
    <row r="1598" spans="7:8" s="9" customFormat="1">
      <c r="G1598" s="466"/>
      <c r="H1598" s="466"/>
    </row>
    <row r="1599" spans="7:8" s="9" customFormat="1">
      <c r="G1599" s="466"/>
      <c r="H1599" s="466"/>
    </row>
    <row r="1600" spans="7:8" s="9" customFormat="1">
      <c r="G1600" s="466"/>
      <c r="H1600" s="466"/>
    </row>
    <row r="1601" spans="7:8" s="9" customFormat="1">
      <c r="G1601" s="466"/>
      <c r="H1601" s="466"/>
    </row>
    <row r="1602" spans="7:8" s="9" customFormat="1">
      <c r="G1602" s="466"/>
      <c r="H1602" s="466"/>
    </row>
    <row r="1603" spans="7:8" s="9" customFormat="1">
      <c r="G1603" s="466"/>
      <c r="H1603" s="466"/>
    </row>
    <row r="1604" spans="7:8" s="9" customFormat="1">
      <c r="G1604" s="466"/>
      <c r="H1604" s="466"/>
    </row>
    <row r="1605" spans="7:8" s="9" customFormat="1">
      <c r="G1605" s="466"/>
      <c r="H1605" s="466"/>
    </row>
    <row r="1606" spans="7:8" s="9" customFormat="1">
      <c r="G1606" s="466"/>
      <c r="H1606" s="466"/>
    </row>
    <row r="1607" spans="7:8" s="9" customFormat="1">
      <c r="G1607" s="466"/>
      <c r="H1607" s="466"/>
    </row>
    <row r="1608" spans="7:8" s="9" customFormat="1">
      <c r="G1608" s="466"/>
      <c r="H1608" s="466"/>
    </row>
    <row r="1609" spans="7:8" s="9" customFormat="1">
      <c r="G1609" s="466"/>
      <c r="H1609" s="466"/>
    </row>
    <row r="1610" spans="7:8" s="9" customFormat="1">
      <c r="G1610" s="466"/>
      <c r="H1610" s="466"/>
    </row>
    <row r="1611" spans="7:8" s="9" customFormat="1">
      <c r="G1611" s="466"/>
      <c r="H1611" s="466"/>
    </row>
    <row r="1612" spans="7:8" s="9" customFormat="1">
      <c r="G1612" s="466"/>
      <c r="H1612" s="466"/>
    </row>
    <row r="1613" spans="7:8" s="9" customFormat="1">
      <c r="G1613" s="466"/>
      <c r="H1613" s="466"/>
    </row>
    <row r="1614" spans="7:8" s="9" customFormat="1">
      <c r="G1614" s="466"/>
      <c r="H1614" s="466"/>
    </row>
    <row r="1615" spans="7:8" s="9" customFormat="1">
      <c r="G1615" s="466"/>
      <c r="H1615" s="466"/>
    </row>
    <row r="1616" spans="7:8" s="9" customFormat="1">
      <c r="G1616" s="466"/>
      <c r="H1616" s="466"/>
    </row>
    <row r="1617" spans="7:8" s="9" customFormat="1">
      <c r="G1617" s="466"/>
      <c r="H1617" s="466"/>
    </row>
    <row r="1618" spans="7:8" s="9" customFormat="1">
      <c r="G1618" s="466"/>
      <c r="H1618" s="466"/>
    </row>
    <row r="1619" spans="7:8" s="9" customFormat="1">
      <c r="G1619" s="466"/>
      <c r="H1619" s="466"/>
    </row>
    <row r="1620" spans="7:8" s="9" customFormat="1">
      <c r="G1620" s="466"/>
      <c r="H1620" s="466"/>
    </row>
    <row r="1621" spans="7:8" s="9" customFormat="1">
      <c r="G1621" s="466"/>
      <c r="H1621" s="466"/>
    </row>
    <row r="1622" spans="7:8" s="9" customFormat="1">
      <c r="G1622" s="466"/>
      <c r="H1622" s="466"/>
    </row>
    <row r="1623" spans="7:8" s="9" customFormat="1">
      <c r="G1623" s="466"/>
      <c r="H1623" s="466"/>
    </row>
    <row r="1624" spans="7:8" s="9" customFormat="1">
      <c r="G1624" s="466"/>
      <c r="H1624" s="466"/>
    </row>
    <row r="1625" spans="7:8" s="9" customFormat="1">
      <c r="G1625" s="466"/>
      <c r="H1625" s="466"/>
    </row>
    <row r="1626" spans="7:8" s="9" customFormat="1">
      <c r="G1626" s="466"/>
      <c r="H1626" s="466"/>
    </row>
    <row r="1627" spans="7:8" s="9" customFormat="1">
      <c r="G1627" s="466"/>
      <c r="H1627" s="466"/>
    </row>
    <row r="1628" spans="7:8" s="9" customFormat="1">
      <c r="G1628" s="466"/>
      <c r="H1628" s="466"/>
    </row>
    <row r="1629" spans="7:8" s="9" customFormat="1">
      <c r="G1629" s="466"/>
      <c r="H1629" s="466"/>
    </row>
    <row r="1630" spans="7:8" s="9" customFormat="1">
      <c r="G1630" s="466"/>
      <c r="H1630" s="466"/>
    </row>
    <row r="1631" spans="7:8" s="9" customFormat="1">
      <c r="G1631" s="466"/>
      <c r="H1631" s="466"/>
    </row>
    <row r="1632" spans="7:8" s="9" customFormat="1">
      <c r="G1632" s="466"/>
      <c r="H1632" s="466"/>
    </row>
    <row r="1633" spans="7:8" s="9" customFormat="1">
      <c r="G1633" s="466"/>
      <c r="H1633" s="466"/>
    </row>
    <row r="1634" spans="7:8" s="9" customFormat="1">
      <c r="G1634" s="466"/>
      <c r="H1634" s="466"/>
    </row>
    <row r="1635" spans="7:8" s="9" customFormat="1">
      <c r="G1635" s="466"/>
      <c r="H1635" s="466"/>
    </row>
    <row r="1636" spans="7:8" s="9" customFormat="1">
      <c r="G1636" s="466"/>
      <c r="H1636" s="466"/>
    </row>
    <row r="1637" spans="7:8" s="9" customFormat="1">
      <c r="G1637" s="466"/>
      <c r="H1637" s="466"/>
    </row>
    <row r="1638" spans="7:8" s="9" customFormat="1">
      <c r="G1638" s="466"/>
      <c r="H1638" s="466"/>
    </row>
    <row r="1639" spans="7:8" s="9" customFormat="1">
      <c r="G1639" s="466"/>
      <c r="H1639" s="466"/>
    </row>
    <row r="1640" spans="7:8" s="9" customFormat="1">
      <c r="G1640" s="466"/>
      <c r="H1640" s="466"/>
    </row>
    <row r="1641" spans="7:8" s="9" customFormat="1">
      <c r="G1641" s="466"/>
      <c r="H1641" s="466"/>
    </row>
    <row r="1642" spans="7:8" s="9" customFormat="1">
      <c r="G1642" s="466"/>
      <c r="H1642" s="466"/>
    </row>
    <row r="1643" spans="7:8" s="9" customFormat="1">
      <c r="G1643" s="466"/>
      <c r="H1643" s="466"/>
    </row>
    <row r="1644" spans="7:8" s="9" customFormat="1">
      <c r="G1644" s="466"/>
      <c r="H1644" s="466"/>
    </row>
    <row r="1645" spans="7:8" s="9" customFormat="1">
      <c r="G1645" s="466"/>
      <c r="H1645" s="466"/>
    </row>
    <row r="1646" spans="7:8" s="9" customFormat="1">
      <c r="G1646" s="466"/>
      <c r="H1646" s="466"/>
    </row>
    <row r="1647" spans="7:8" s="9" customFormat="1">
      <c r="G1647" s="466"/>
      <c r="H1647" s="466"/>
    </row>
    <row r="1648" spans="7:8" s="9" customFormat="1">
      <c r="G1648" s="466"/>
      <c r="H1648" s="466"/>
    </row>
    <row r="1649" spans="7:8" s="9" customFormat="1">
      <c r="G1649" s="466"/>
      <c r="H1649" s="466"/>
    </row>
    <row r="1650" spans="7:8" s="9" customFormat="1">
      <c r="G1650" s="466"/>
      <c r="H1650" s="466"/>
    </row>
    <row r="1651" spans="7:8" s="9" customFormat="1">
      <c r="G1651" s="466"/>
      <c r="H1651" s="466"/>
    </row>
    <row r="1652" spans="7:8" s="9" customFormat="1">
      <c r="G1652" s="466"/>
      <c r="H1652" s="466"/>
    </row>
    <row r="1653" spans="7:8" s="9" customFormat="1">
      <c r="G1653" s="466"/>
      <c r="H1653" s="466"/>
    </row>
    <row r="1654" spans="7:8" s="9" customFormat="1">
      <c r="G1654" s="466"/>
      <c r="H1654" s="466"/>
    </row>
    <row r="1655" spans="7:8" s="9" customFormat="1">
      <c r="G1655" s="466"/>
      <c r="H1655" s="466"/>
    </row>
    <row r="1656" spans="7:8" s="9" customFormat="1">
      <c r="G1656" s="466"/>
      <c r="H1656" s="466"/>
    </row>
    <row r="1657" spans="7:8" s="9" customFormat="1">
      <c r="G1657" s="466"/>
      <c r="H1657" s="466"/>
    </row>
    <row r="1658" spans="7:8" s="9" customFormat="1">
      <c r="G1658" s="466"/>
      <c r="H1658" s="466"/>
    </row>
    <row r="1659" spans="7:8" s="9" customFormat="1">
      <c r="G1659" s="466"/>
      <c r="H1659" s="466"/>
    </row>
    <row r="1660" spans="7:8" s="9" customFormat="1">
      <c r="G1660" s="466"/>
      <c r="H1660" s="466"/>
    </row>
    <row r="1661" spans="7:8" s="9" customFormat="1">
      <c r="G1661" s="466"/>
      <c r="H1661" s="466"/>
    </row>
    <row r="1662" spans="7:8" s="9" customFormat="1">
      <c r="G1662" s="466"/>
      <c r="H1662" s="466"/>
    </row>
    <row r="1663" spans="7:8" s="9" customFormat="1">
      <c r="G1663" s="466"/>
      <c r="H1663" s="466"/>
    </row>
    <row r="1664" spans="7:8" s="9" customFormat="1">
      <c r="G1664" s="466"/>
      <c r="H1664" s="466"/>
    </row>
    <row r="1665" spans="7:8" s="9" customFormat="1">
      <c r="G1665" s="466"/>
      <c r="H1665" s="466"/>
    </row>
    <row r="1666" spans="7:8" s="9" customFormat="1">
      <c r="G1666" s="466"/>
      <c r="H1666" s="466"/>
    </row>
    <row r="1667" spans="7:8" s="9" customFormat="1">
      <c r="G1667" s="466"/>
      <c r="H1667" s="466"/>
    </row>
    <row r="1668" spans="7:8" s="9" customFormat="1">
      <c r="G1668" s="466"/>
      <c r="H1668" s="466"/>
    </row>
    <row r="1669" spans="7:8" s="9" customFormat="1">
      <c r="G1669" s="466"/>
      <c r="H1669" s="466"/>
    </row>
    <row r="1670" spans="7:8" s="9" customFormat="1">
      <c r="G1670" s="466"/>
      <c r="H1670" s="466"/>
    </row>
    <row r="1671" spans="7:8" s="9" customFormat="1">
      <c r="G1671" s="466"/>
      <c r="H1671" s="466"/>
    </row>
    <row r="1672" spans="7:8" s="9" customFormat="1">
      <c r="G1672" s="466"/>
      <c r="H1672" s="466"/>
    </row>
    <row r="1673" spans="7:8" s="9" customFormat="1">
      <c r="G1673" s="466"/>
      <c r="H1673" s="466"/>
    </row>
    <row r="1674" spans="7:8" s="9" customFormat="1">
      <c r="G1674" s="466"/>
      <c r="H1674" s="466"/>
    </row>
    <row r="1675" spans="7:8" s="9" customFormat="1">
      <c r="G1675" s="466"/>
      <c r="H1675" s="466"/>
    </row>
    <row r="1676" spans="7:8" s="9" customFormat="1">
      <c r="G1676" s="466"/>
      <c r="H1676" s="466"/>
    </row>
    <row r="1677" spans="7:8" s="9" customFormat="1">
      <c r="G1677" s="466"/>
      <c r="H1677" s="466"/>
    </row>
    <row r="1678" spans="7:8" s="9" customFormat="1">
      <c r="G1678" s="466"/>
      <c r="H1678" s="466"/>
    </row>
    <row r="1679" spans="7:8" s="9" customFormat="1">
      <c r="G1679" s="466"/>
      <c r="H1679" s="466"/>
    </row>
    <row r="1680" spans="7:8" s="9" customFormat="1">
      <c r="G1680" s="466"/>
      <c r="H1680" s="466"/>
    </row>
    <row r="1681" spans="7:8" s="9" customFormat="1">
      <c r="G1681" s="466"/>
      <c r="H1681" s="466"/>
    </row>
    <row r="1682" spans="7:8" s="9" customFormat="1">
      <c r="G1682" s="466"/>
      <c r="H1682" s="466"/>
    </row>
    <row r="1683" spans="7:8" s="9" customFormat="1">
      <c r="G1683" s="466"/>
      <c r="H1683" s="466"/>
    </row>
    <row r="1684" spans="7:8" s="9" customFormat="1">
      <c r="G1684" s="466"/>
      <c r="H1684" s="466"/>
    </row>
    <row r="1685" spans="7:8" s="9" customFormat="1">
      <c r="G1685" s="466"/>
      <c r="H1685" s="466"/>
    </row>
    <row r="1686" spans="7:8" s="9" customFormat="1">
      <c r="G1686" s="466"/>
      <c r="H1686" s="466"/>
    </row>
    <row r="1687" spans="7:8" s="9" customFormat="1">
      <c r="G1687" s="466"/>
      <c r="H1687" s="466"/>
    </row>
    <row r="1688" spans="7:8" s="9" customFormat="1">
      <c r="G1688" s="466"/>
      <c r="H1688" s="466"/>
    </row>
    <row r="1689" spans="7:8" s="9" customFormat="1">
      <c r="G1689" s="466"/>
      <c r="H1689" s="466"/>
    </row>
    <row r="1690" spans="7:8" s="9" customFormat="1">
      <c r="G1690" s="466"/>
      <c r="H1690" s="466"/>
    </row>
    <row r="1691" spans="7:8" s="9" customFormat="1">
      <c r="G1691" s="466"/>
      <c r="H1691" s="466"/>
    </row>
    <row r="1692" spans="7:8" s="9" customFormat="1">
      <c r="G1692" s="466"/>
      <c r="H1692" s="466"/>
    </row>
    <row r="1693" spans="7:8" s="9" customFormat="1">
      <c r="G1693" s="466"/>
      <c r="H1693" s="466"/>
    </row>
    <row r="1694" spans="7:8" s="9" customFormat="1">
      <c r="G1694" s="466"/>
      <c r="H1694" s="466"/>
    </row>
    <row r="1695" spans="7:8" s="9" customFormat="1">
      <c r="G1695" s="466"/>
      <c r="H1695" s="466"/>
    </row>
    <row r="1696" spans="7:8" s="9" customFormat="1">
      <c r="G1696" s="466"/>
      <c r="H1696" s="466"/>
    </row>
    <row r="1697" spans="7:8" s="9" customFormat="1">
      <c r="G1697" s="466"/>
      <c r="H1697" s="466"/>
    </row>
    <row r="1698" spans="7:8" s="9" customFormat="1">
      <c r="G1698" s="466"/>
      <c r="H1698" s="466"/>
    </row>
    <row r="1699" spans="7:8" s="9" customFormat="1">
      <c r="G1699" s="466"/>
      <c r="H1699" s="466"/>
    </row>
    <row r="1700" spans="7:8" s="9" customFormat="1">
      <c r="G1700" s="466"/>
      <c r="H1700" s="466"/>
    </row>
    <row r="1701" spans="7:8" s="9" customFormat="1">
      <c r="G1701" s="466"/>
      <c r="H1701" s="466"/>
    </row>
    <row r="1702" spans="7:8" s="9" customFormat="1">
      <c r="G1702" s="466"/>
      <c r="H1702" s="466"/>
    </row>
    <row r="1703" spans="7:8" s="9" customFormat="1">
      <c r="G1703" s="466"/>
      <c r="H1703" s="466"/>
    </row>
    <row r="1704" spans="7:8" s="9" customFormat="1">
      <c r="G1704" s="466"/>
      <c r="H1704" s="466"/>
    </row>
    <row r="1705" spans="7:8" s="9" customFormat="1">
      <c r="G1705" s="466"/>
      <c r="H1705" s="466"/>
    </row>
    <row r="1706" spans="7:8" s="9" customFormat="1">
      <c r="G1706" s="466"/>
      <c r="H1706" s="466"/>
    </row>
    <row r="1707" spans="7:8" s="9" customFormat="1">
      <c r="G1707" s="466"/>
      <c r="H1707" s="466"/>
    </row>
    <row r="1708" spans="7:8" s="9" customFormat="1">
      <c r="G1708" s="466"/>
      <c r="H1708" s="466"/>
    </row>
    <row r="1709" spans="7:8" s="9" customFormat="1">
      <c r="G1709" s="466"/>
      <c r="H1709" s="466"/>
    </row>
    <row r="1710" spans="7:8" s="9" customFormat="1">
      <c r="G1710" s="466"/>
      <c r="H1710" s="466"/>
    </row>
    <row r="1711" spans="7:8" s="9" customFormat="1">
      <c r="G1711" s="466"/>
      <c r="H1711" s="466"/>
    </row>
    <row r="1712" spans="7:8" s="9" customFormat="1">
      <c r="G1712" s="466"/>
      <c r="H1712" s="466"/>
    </row>
    <row r="1713" spans="7:8" s="9" customFormat="1">
      <c r="G1713" s="466"/>
      <c r="H1713" s="466"/>
    </row>
    <row r="1714" spans="7:8" s="9" customFormat="1">
      <c r="G1714" s="466"/>
      <c r="H1714" s="466"/>
    </row>
    <row r="1715" spans="7:8" s="9" customFormat="1">
      <c r="G1715" s="466"/>
      <c r="H1715" s="466"/>
    </row>
    <row r="1716" spans="7:8" s="9" customFormat="1">
      <c r="G1716" s="466"/>
      <c r="H1716" s="466"/>
    </row>
    <row r="1717" spans="7:8" s="9" customFormat="1">
      <c r="G1717" s="466"/>
      <c r="H1717" s="466"/>
    </row>
    <row r="1718" spans="7:8" s="9" customFormat="1">
      <c r="G1718" s="466"/>
      <c r="H1718" s="466"/>
    </row>
    <row r="1719" spans="7:8" s="9" customFormat="1">
      <c r="G1719" s="466"/>
      <c r="H1719" s="466"/>
    </row>
    <row r="1720" spans="7:8" s="9" customFormat="1">
      <c r="G1720" s="466"/>
      <c r="H1720" s="466"/>
    </row>
    <row r="1721" spans="7:8" s="9" customFormat="1">
      <c r="G1721" s="466"/>
      <c r="H1721" s="466"/>
    </row>
    <row r="1722" spans="7:8" s="9" customFormat="1">
      <c r="G1722" s="466"/>
      <c r="H1722" s="466"/>
    </row>
    <row r="1723" spans="7:8" s="9" customFormat="1">
      <c r="G1723" s="466"/>
      <c r="H1723" s="466"/>
    </row>
    <row r="1724" spans="7:8" s="9" customFormat="1">
      <c r="G1724" s="466"/>
      <c r="H1724" s="466"/>
    </row>
    <row r="1725" spans="7:8" s="9" customFormat="1">
      <c r="G1725" s="466"/>
      <c r="H1725" s="466"/>
    </row>
    <row r="1726" spans="7:8" s="9" customFormat="1">
      <c r="G1726" s="466"/>
      <c r="H1726" s="466"/>
    </row>
    <row r="1727" spans="7:8" s="9" customFormat="1">
      <c r="G1727" s="466"/>
      <c r="H1727" s="466"/>
    </row>
    <row r="1728" spans="7:8" s="9" customFormat="1">
      <c r="G1728" s="466"/>
      <c r="H1728" s="466"/>
    </row>
    <row r="1729" spans="7:8" s="9" customFormat="1">
      <c r="G1729" s="466"/>
      <c r="H1729" s="466"/>
    </row>
    <row r="1730" spans="7:8" s="9" customFormat="1">
      <c r="G1730" s="466"/>
      <c r="H1730" s="466"/>
    </row>
    <row r="1731" spans="7:8" s="9" customFormat="1">
      <c r="G1731" s="466"/>
      <c r="H1731" s="466"/>
    </row>
    <row r="1732" spans="7:8" s="9" customFormat="1">
      <c r="G1732" s="466"/>
      <c r="H1732" s="466"/>
    </row>
    <row r="1733" spans="7:8" s="9" customFormat="1">
      <c r="G1733" s="466"/>
      <c r="H1733" s="466"/>
    </row>
    <row r="1734" spans="7:8" s="9" customFormat="1">
      <c r="G1734" s="466"/>
      <c r="H1734" s="466"/>
    </row>
    <row r="1735" spans="7:8" s="9" customFormat="1">
      <c r="G1735" s="466"/>
      <c r="H1735" s="466"/>
    </row>
    <row r="1736" spans="7:8" s="9" customFormat="1">
      <c r="G1736" s="466"/>
      <c r="H1736" s="466"/>
    </row>
    <row r="1737" spans="7:8" s="9" customFormat="1">
      <c r="G1737" s="466"/>
      <c r="H1737" s="466"/>
    </row>
    <row r="1738" spans="7:8" s="9" customFormat="1">
      <c r="G1738" s="466"/>
      <c r="H1738" s="466"/>
    </row>
    <row r="1739" spans="7:8" s="9" customFormat="1">
      <c r="G1739" s="466"/>
      <c r="H1739" s="466"/>
    </row>
    <row r="1740" spans="7:8" s="9" customFormat="1">
      <c r="G1740" s="466"/>
      <c r="H1740" s="466"/>
    </row>
    <row r="1741" spans="7:8" s="9" customFormat="1">
      <c r="G1741" s="466"/>
      <c r="H1741" s="466"/>
    </row>
    <row r="1742" spans="7:8" s="9" customFormat="1">
      <c r="G1742" s="466"/>
      <c r="H1742" s="466"/>
    </row>
    <row r="1743" spans="7:8" s="9" customFormat="1">
      <c r="G1743" s="466"/>
      <c r="H1743" s="466"/>
    </row>
    <row r="1744" spans="7:8" s="9" customFormat="1">
      <c r="G1744" s="466"/>
      <c r="H1744" s="466"/>
    </row>
    <row r="1745" spans="7:8" s="9" customFormat="1">
      <c r="G1745" s="466"/>
      <c r="H1745" s="466"/>
    </row>
    <row r="1746" spans="7:8" s="9" customFormat="1">
      <c r="G1746" s="466"/>
      <c r="H1746" s="466"/>
    </row>
    <row r="1747" spans="7:8" s="9" customFormat="1">
      <c r="G1747" s="466"/>
      <c r="H1747" s="466"/>
    </row>
    <row r="1748" spans="7:8" s="9" customFormat="1">
      <c r="G1748" s="466"/>
      <c r="H1748" s="466"/>
    </row>
    <row r="1749" spans="7:8" s="9" customFormat="1">
      <c r="G1749" s="466"/>
      <c r="H1749" s="466"/>
    </row>
    <row r="1750" spans="7:8" s="9" customFormat="1">
      <c r="G1750" s="466"/>
      <c r="H1750" s="466"/>
    </row>
    <row r="1751" spans="7:8" s="9" customFormat="1">
      <c r="G1751" s="466"/>
      <c r="H1751" s="466"/>
    </row>
    <row r="1752" spans="7:8" s="9" customFormat="1">
      <c r="G1752" s="466"/>
      <c r="H1752" s="466"/>
    </row>
    <row r="1753" spans="7:8" s="9" customFormat="1">
      <c r="G1753" s="466"/>
      <c r="H1753" s="466"/>
    </row>
    <row r="1754" spans="7:8" s="9" customFormat="1">
      <c r="G1754" s="466"/>
      <c r="H1754" s="466"/>
    </row>
    <row r="1755" spans="7:8" s="9" customFormat="1">
      <c r="G1755" s="466"/>
      <c r="H1755" s="466"/>
    </row>
    <row r="1756" spans="7:8" s="9" customFormat="1">
      <c r="G1756" s="466"/>
      <c r="H1756" s="466"/>
    </row>
    <row r="1757" spans="7:8" s="9" customFormat="1">
      <c r="G1757" s="466"/>
      <c r="H1757" s="466"/>
    </row>
    <row r="1758" spans="7:8" s="9" customFormat="1">
      <c r="G1758" s="466"/>
      <c r="H1758" s="466"/>
    </row>
    <row r="1759" spans="7:8" s="9" customFormat="1">
      <c r="G1759" s="466"/>
      <c r="H1759" s="466"/>
    </row>
    <row r="1760" spans="7:8" s="9" customFormat="1">
      <c r="G1760" s="466"/>
      <c r="H1760" s="466"/>
    </row>
    <row r="1761" spans="7:8" s="9" customFormat="1">
      <c r="G1761" s="466"/>
      <c r="H1761" s="466"/>
    </row>
    <row r="1762" spans="7:8" s="9" customFormat="1">
      <c r="G1762" s="466"/>
      <c r="H1762" s="466"/>
    </row>
    <row r="1763" spans="7:8" s="9" customFormat="1">
      <c r="G1763" s="466"/>
      <c r="H1763" s="466"/>
    </row>
    <row r="1764" spans="7:8" s="9" customFormat="1">
      <c r="G1764" s="466"/>
      <c r="H1764" s="466"/>
    </row>
    <row r="1765" spans="7:8" s="9" customFormat="1">
      <c r="G1765" s="466"/>
      <c r="H1765" s="466"/>
    </row>
    <row r="1766" spans="7:8" s="9" customFormat="1">
      <c r="G1766" s="466"/>
      <c r="H1766" s="466"/>
    </row>
    <row r="1767" spans="7:8" s="9" customFormat="1">
      <c r="G1767" s="466"/>
      <c r="H1767" s="466"/>
    </row>
    <row r="1768" spans="7:8" s="9" customFormat="1">
      <c r="G1768" s="466"/>
      <c r="H1768" s="466"/>
    </row>
    <row r="1769" spans="7:8" s="9" customFormat="1">
      <c r="G1769" s="466"/>
      <c r="H1769" s="466"/>
    </row>
    <row r="1770" spans="7:8" s="9" customFormat="1">
      <c r="G1770" s="466"/>
      <c r="H1770" s="466"/>
    </row>
    <row r="1771" spans="7:8" s="9" customFormat="1">
      <c r="G1771" s="466"/>
      <c r="H1771" s="466"/>
    </row>
    <row r="1772" spans="7:8" s="9" customFormat="1">
      <c r="G1772" s="466"/>
      <c r="H1772" s="466"/>
    </row>
    <row r="1773" spans="7:8" s="9" customFormat="1">
      <c r="G1773" s="466"/>
      <c r="H1773" s="466"/>
    </row>
    <row r="1774" spans="7:8" s="9" customFormat="1">
      <c r="G1774" s="466"/>
      <c r="H1774" s="466"/>
    </row>
    <row r="1775" spans="7:8" s="9" customFormat="1">
      <c r="G1775" s="466"/>
      <c r="H1775" s="466"/>
    </row>
    <row r="1776" spans="7:8" s="9" customFormat="1">
      <c r="G1776" s="466"/>
      <c r="H1776" s="466"/>
    </row>
    <row r="1777" spans="7:8" s="9" customFormat="1">
      <c r="G1777" s="466"/>
      <c r="H1777" s="466"/>
    </row>
    <row r="1778" spans="7:8" s="9" customFormat="1">
      <c r="G1778" s="466"/>
      <c r="H1778" s="466"/>
    </row>
    <row r="1779" spans="7:8" s="9" customFormat="1">
      <c r="G1779" s="466"/>
      <c r="H1779" s="466"/>
    </row>
    <row r="1780" spans="7:8" s="9" customFormat="1">
      <c r="G1780" s="466"/>
      <c r="H1780" s="466"/>
    </row>
    <row r="1781" spans="7:8" s="9" customFormat="1">
      <c r="G1781" s="466"/>
      <c r="H1781" s="466"/>
    </row>
    <row r="1782" spans="7:8" s="9" customFormat="1">
      <c r="G1782" s="466"/>
      <c r="H1782" s="466"/>
    </row>
    <row r="1783" spans="7:8" s="9" customFormat="1">
      <c r="G1783" s="466"/>
      <c r="H1783" s="466"/>
    </row>
    <row r="1784" spans="7:8" s="9" customFormat="1">
      <c r="G1784" s="466"/>
      <c r="H1784" s="466"/>
    </row>
    <row r="1785" spans="7:8" s="9" customFormat="1">
      <c r="G1785" s="466"/>
      <c r="H1785" s="466"/>
    </row>
    <row r="1786" spans="7:8" s="9" customFormat="1">
      <c r="G1786" s="466"/>
      <c r="H1786" s="466"/>
    </row>
    <row r="1787" spans="7:8" s="9" customFormat="1">
      <c r="G1787" s="466"/>
      <c r="H1787" s="466"/>
    </row>
    <row r="1788" spans="7:8" s="9" customFormat="1">
      <c r="G1788" s="466"/>
      <c r="H1788" s="466"/>
    </row>
    <row r="1789" spans="7:8" s="9" customFormat="1">
      <c r="G1789" s="466"/>
      <c r="H1789" s="466"/>
    </row>
    <row r="1790" spans="7:8" s="9" customFormat="1">
      <c r="G1790" s="466"/>
      <c r="H1790" s="466"/>
    </row>
    <row r="1791" spans="7:8" s="9" customFormat="1">
      <c r="G1791" s="466"/>
      <c r="H1791" s="466"/>
    </row>
    <row r="1792" spans="7:8" s="9" customFormat="1">
      <c r="G1792" s="466"/>
      <c r="H1792" s="466"/>
    </row>
    <row r="1793" spans="7:8" s="9" customFormat="1">
      <c r="G1793" s="466"/>
      <c r="H1793" s="466"/>
    </row>
    <row r="1794" spans="7:8" s="9" customFormat="1">
      <c r="G1794" s="466"/>
      <c r="H1794" s="466"/>
    </row>
    <row r="1795" spans="7:8" s="9" customFormat="1">
      <c r="G1795" s="466"/>
      <c r="H1795" s="466"/>
    </row>
    <row r="1796" spans="7:8" s="9" customFormat="1">
      <c r="G1796" s="466"/>
      <c r="H1796" s="466"/>
    </row>
    <row r="1797" spans="7:8" s="9" customFormat="1">
      <c r="G1797" s="466"/>
      <c r="H1797" s="466"/>
    </row>
    <row r="1798" spans="7:8" s="9" customFormat="1">
      <c r="G1798" s="466"/>
      <c r="H1798" s="466"/>
    </row>
    <row r="1799" spans="7:8" s="9" customFormat="1">
      <c r="G1799" s="466"/>
      <c r="H1799" s="466"/>
    </row>
    <row r="1800" spans="7:8" s="9" customFormat="1">
      <c r="G1800" s="466"/>
      <c r="H1800" s="466"/>
    </row>
    <row r="1801" spans="7:8" s="9" customFormat="1">
      <c r="G1801" s="466"/>
      <c r="H1801" s="466"/>
    </row>
    <row r="1802" spans="7:8" s="9" customFormat="1">
      <c r="G1802" s="466"/>
      <c r="H1802" s="466"/>
    </row>
    <row r="1803" spans="7:8" s="9" customFormat="1">
      <c r="G1803" s="466"/>
      <c r="H1803" s="466"/>
    </row>
    <row r="1804" spans="7:8" s="9" customFormat="1">
      <c r="G1804" s="466"/>
      <c r="H1804" s="466"/>
    </row>
    <row r="1805" spans="7:8" s="9" customFormat="1">
      <c r="G1805" s="466"/>
      <c r="H1805" s="466"/>
    </row>
    <row r="1806" spans="7:8" s="9" customFormat="1">
      <c r="G1806" s="466"/>
      <c r="H1806" s="466"/>
    </row>
    <row r="1807" spans="7:8" s="9" customFormat="1">
      <c r="G1807" s="466"/>
      <c r="H1807" s="466"/>
    </row>
    <row r="1808" spans="7:8" s="9" customFormat="1">
      <c r="G1808" s="466"/>
      <c r="H1808" s="466"/>
    </row>
    <row r="1809" spans="7:8" s="9" customFormat="1">
      <c r="G1809" s="466"/>
      <c r="H1809" s="466"/>
    </row>
    <row r="1810" spans="7:8" s="9" customFormat="1">
      <c r="G1810" s="466"/>
      <c r="H1810" s="466"/>
    </row>
    <row r="1811" spans="7:8" s="9" customFormat="1">
      <c r="G1811" s="466"/>
      <c r="H1811" s="466"/>
    </row>
    <row r="1812" spans="7:8" s="9" customFormat="1">
      <c r="G1812" s="466"/>
      <c r="H1812" s="466"/>
    </row>
    <row r="1813" spans="7:8" s="9" customFormat="1">
      <c r="G1813" s="466"/>
      <c r="H1813" s="466"/>
    </row>
    <row r="1814" spans="7:8" s="9" customFormat="1">
      <c r="G1814" s="466"/>
      <c r="H1814" s="466"/>
    </row>
    <row r="1815" spans="7:8" s="9" customFormat="1">
      <c r="G1815" s="466"/>
      <c r="H1815" s="466"/>
    </row>
    <row r="1816" spans="7:8" s="9" customFormat="1">
      <c r="G1816" s="466"/>
      <c r="H1816" s="466"/>
    </row>
    <row r="1817" spans="7:8" s="9" customFormat="1">
      <c r="G1817" s="466"/>
      <c r="H1817" s="466"/>
    </row>
    <row r="1818" spans="7:8" s="9" customFormat="1">
      <c r="G1818" s="466"/>
      <c r="H1818" s="466"/>
    </row>
    <row r="1819" spans="7:8" s="9" customFormat="1">
      <c r="G1819" s="466"/>
      <c r="H1819" s="466"/>
    </row>
    <row r="1820" spans="7:8" s="9" customFormat="1">
      <c r="G1820" s="466"/>
      <c r="H1820" s="466"/>
    </row>
    <row r="1821" spans="7:8" s="9" customFormat="1">
      <c r="G1821" s="466"/>
      <c r="H1821" s="466"/>
    </row>
    <row r="1822" spans="7:8" s="9" customFormat="1">
      <c r="G1822" s="466"/>
      <c r="H1822" s="466"/>
    </row>
    <row r="1823" spans="7:8" s="9" customFormat="1">
      <c r="G1823" s="466"/>
      <c r="H1823" s="466"/>
    </row>
    <row r="1824" spans="7:8" s="9" customFormat="1">
      <c r="G1824" s="466"/>
      <c r="H1824" s="466"/>
    </row>
    <row r="1825" spans="7:8" s="9" customFormat="1">
      <c r="G1825" s="466"/>
      <c r="H1825" s="466"/>
    </row>
    <row r="1826" spans="7:8" s="9" customFormat="1">
      <c r="G1826" s="466"/>
      <c r="H1826" s="466"/>
    </row>
    <row r="1827" spans="7:8" s="9" customFormat="1">
      <c r="G1827" s="466"/>
      <c r="H1827" s="466"/>
    </row>
    <row r="1828" spans="7:8" s="9" customFormat="1">
      <c r="G1828" s="466"/>
      <c r="H1828" s="466"/>
    </row>
    <row r="1829" spans="7:8" s="9" customFormat="1">
      <c r="G1829" s="466"/>
      <c r="H1829" s="466"/>
    </row>
    <row r="1830" spans="7:8" s="9" customFormat="1">
      <c r="G1830" s="466"/>
      <c r="H1830" s="466"/>
    </row>
    <row r="1831" spans="7:8" s="9" customFormat="1">
      <c r="G1831" s="466"/>
      <c r="H1831" s="466"/>
    </row>
    <row r="1832" spans="7:8" s="9" customFormat="1">
      <c r="G1832" s="466"/>
      <c r="H1832" s="466"/>
    </row>
    <row r="1833" spans="7:8" s="9" customFormat="1">
      <c r="G1833" s="466"/>
      <c r="H1833" s="466"/>
    </row>
    <row r="1834" spans="7:8" s="9" customFormat="1">
      <c r="G1834" s="466"/>
      <c r="H1834" s="466"/>
    </row>
    <row r="1835" spans="7:8" s="9" customFormat="1">
      <c r="G1835" s="466"/>
      <c r="H1835" s="466"/>
    </row>
    <row r="1836" spans="7:8" s="9" customFormat="1">
      <c r="G1836" s="466"/>
      <c r="H1836" s="466"/>
    </row>
    <row r="1837" spans="7:8" s="9" customFormat="1">
      <c r="G1837" s="466"/>
      <c r="H1837" s="466"/>
    </row>
    <row r="1838" spans="7:8" s="9" customFormat="1">
      <c r="G1838" s="466"/>
      <c r="H1838" s="466"/>
    </row>
    <row r="1839" spans="7:8" s="9" customFormat="1">
      <c r="G1839" s="466"/>
      <c r="H1839" s="466"/>
    </row>
    <row r="1840" spans="7:8" s="9" customFormat="1">
      <c r="G1840" s="466"/>
      <c r="H1840" s="466"/>
    </row>
    <row r="1841" spans="7:8" s="9" customFormat="1">
      <c r="G1841" s="466"/>
      <c r="H1841" s="466"/>
    </row>
    <row r="1842" spans="7:8" s="9" customFormat="1">
      <c r="G1842" s="466"/>
      <c r="H1842" s="466"/>
    </row>
    <row r="1843" spans="7:8" s="9" customFormat="1">
      <c r="G1843" s="466"/>
      <c r="H1843" s="466"/>
    </row>
    <row r="1844" spans="7:8" s="9" customFormat="1">
      <c r="G1844" s="466"/>
      <c r="H1844" s="466"/>
    </row>
    <row r="1845" spans="7:8" s="9" customFormat="1">
      <c r="G1845" s="466"/>
      <c r="H1845" s="466"/>
    </row>
    <row r="1846" spans="7:8" s="9" customFormat="1">
      <c r="G1846" s="466"/>
      <c r="H1846" s="466"/>
    </row>
    <row r="1847" spans="7:8" s="9" customFormat="1">
      <c r="G1847" s="466"/>
      <c r="H1847" s="466"/>
    </row>
    <row r="1848" spans="7:8" s="9" customFormat="1">
      <c r="G1848" s="466"/>
      <c r="H1848" s="466"/>
    </row>
    <row r="1849" spans="7:8" s="9" customFormat="1">
      <c r="G1849" s="466"/>
      <c r="H1849" s="466"/>
    </row>
    <row r="1850" spans="7:8" s="9" customFormat="1">
      <c r="G1850" s="466"/>
      <c r="H1850" s="466"/>
    </row>
    <row r="1851" spans="7:8" s="9" customFormat="1">
      <c r="G1851" s="466"/>
      <c r="H1851" s="466"/>
    </row>
    <row r="1852" spans="7:8" s="9" customFormat="1">
      <c r="G1852" s="466"/>
      <c r="H1852" s="466"/>
    </row>
    <row r="1853" spans="7:8" s="9" customFormat="1">
      <c r="G1853" s="466"/>
      <c r="H1853" s="466"/>
    </row>
    <row r="1854" spans="7:8" s="9" customFormat="1">
      <c r="G1854" s="466"/>
      <c r="H1854" s="466"/>
    </row>
    <row r="1855" spans="7:8" s="9" customFormat="1">
      <c r="G1855" s="466"/>
      <c r="H1855" s="466"/>
    </row>
    <row r="1856" spans="7:8" s="9" customFormat="1">
      <c r="G1856" s="466"/>
      <c r="H1856" s="466"/>
    </row>
    <row r="1857" spans="7:8" s="9" customFormat="1">
      <c r="G1857" s="466"/>
      <c r="H1857" s="466"/>
    </row>
    <row r="1858" spans="7:8" s="9" customFormat="1">
      <c r="G1858" s="466"/>
      <c r="H1858" s="466"/>
    </row>
    <row r="1859" spans="7:8" s="9" customFormat="1">
      <c r="G1859" s="466"/>
      <c r="H1859" s="466"/>
    </row>
    <row r="1860" spans="7:8" s="9" customFormat="1">
      <c r="G1860" s="466"/>
      <c r="H1860" s="466"/>
    </row>
    <row r="1861" spans="7:8" s="9" customFormat="1">
      <c r="G1861" s="466"/>
      <c r="H1861" s="466"/>
    </row>
    <row r="1862" spans="7:8" s="9" customFormat="1">
      <c r="G1862" s="466"/>
      <c r="H1862" s="466"/>
    </row>
    <row r="1863" spans="7:8" s="9" customFormat="1">
      <c r="G1863" s="466"/>
      <c r="H1863" s="466"/>
    </row>
    <row r="1864" spans="7:8" s="9" customFormat="1">
      <c r="G1864" s="466"/>
      <c r="H1864" s="466"/>
    </row>
    <row r="1865" spans="7:8" s="9" customFormat="1">
      <c r="G1865" s="466"/>
      <c r="H1865" s="466"/>
    </row>
    <row r="1866" spans="7:8" s="9" customFormat="1">
      <c r="G1866" s="466"/>
      <c r="H1866" s="466"/>
    </row>
    <row r="1867" spans="7:8" s="9" customFormat="1">
      <c r="G1867" s="466"/>
      <c r="H1867" s="466"/>
    </row>
    <row r="1868" spans="7:8" s="9" customFormat="1">
      <c r="G1868" s="466"/>
      <c r="H1868" s="466"/>
    </row>
    <row r="1869" spans="7:8" s="9" customFormat="1">
      <c r="G1869" s="466"/>
      <c r="H1869" s="466"/>
    </row>
    <row r="1870" spans="7:8" s="9" customFormat="1">
      <c r="G1870" s="466"/>
      <c r="H1870" s="466"/>
    </row>
    <row r="1871" spans="7:8" s="9" customFormat="1">
      <c r="G1871" s="466"/>
      <c r="H1871" s="466"/>
    </row>
    <row r="1872" spans="7:8" s="9" customFormat="1">
      <c r="G1872" s="466"/>
      <c r="H1872" s="466"/>
    </row>
    <row r="1873" spans="7:8" s="9" customFormat="1">
      <c r="G1873" s="466"/>
      <c r="H1873" s="466"/>
    </row>
    <row r="1874" spans="7:8" s="9" customFormat="1">
      <c r="G1874" s="466"/>
      <c r="H1874" s="466"/>
    </row>
    <row r="1875" spans="7:8" s="9" customFormat="1">
      <c r="G1875" s="466"/>
      <c r="H1875" s="466"/>
    </row>
    <row r="1876" spans="7:8" s="9" customFormat="1">
      <c r="G1876" s="466"/>
      <c r="H1876" s="466"/>
    </row>
    <row r="1877" spans="7:8" s="9" customFormat="1">
      <c r="G1877" s="466"/>
      <c r="H1877" s="466"/>
    </row>
    <row r="1878" spans="7:8" s="9" customFormat="1">
      <c r="G1878" s="466"/>
      <c r="H1878" s="466"/>
    </row>
    <row r="1879" spans="7:8" s="9" customFormat="1">
      <c r="G1879" s="466"/>
      <c r="H1879" s="466"/>
    </row>
    <row r="1880" spans="7:8" s="9" customFormat="1">
      <c r="G1880" s="466"/>
      <c r="H1880" s="466"/>
    </row>
    <row r="1881" spans="7:8" s="9" customFormat="1">
      <c r="G1881" s="466"/>
      <c r="H1881" s="466"/>
    </row>
    <row r="1882" spans="7:8" s="9" customFormat="1">
      <c r="G1882" s="466"/>
      <c r="H1882" s="466"/>
    </row>
    <row r="1883" spans="7:8" s="9" customFormat="1">
      <c r="G1883" s="466"/>
      <c r="H1883" s="466"/>
    </row>
    <row r="1884" spans="7:8" s="9" customFormat="1">
      <c r="G1884" s="466"/>
      <c r="H1884" s="466"/>
    </row>
    <row r="1885" spans="7:8" s="9" customFormat="1">
      <c r="G1885" s="466"/>
      <c r="H1885" s="466"/>
    </row>
    <row r="1886" spans="7:8" s="9" customFormat="1">
      <c r="G1886" s="466"/>
      <c r="H1886" s="466"/>
    </row>
    <row r="1887" spans="7:8" s="9" customFormat="1">
      <c r="G1887" s="466"/>
      <c r="H1887" s="466"/>
    </row>
    <row r="1888" spans="7:8" s="9" customFormat="1">
      <c r="G1888" s="466"/>
      <c r="H1888" s="466"/>
    </row>
    <row r="1889" spans="7:8" s="9" customFormat="1">
      <c r="G1889" s="466"/>
      <c r="H1889" s="466"/>
    </row>
    <row r="1890" spans="7:8" s="9" customFormat="1">
      <c r="G1890" s="466"/>
      <c r="H1890" s="466"/>
    </row>
    <row r="1891" spans="7:8" s="9" customFormat="1">
      <c r="G1891" s="466"/>
      <c r="H1891" s="466"/>
    </row>
    <row r="1892" spans="7:8" s="9" customFormat="1">
      <c r="G1892" s="466"/>
      <c r="H1892" s="466"/>
    </row>
    <row r="1893" spans="7:8" s="9" customFormat="1">
      <c r="G1893" s="466"/>
      <c r="H1893" s="466"/>
    </row>
    <row r="1894" spans="7:8" s="9" customFormat="1">
      <c r="G1894" s="466"/>
      <c r="H1894" s="466"/>
    </row>
    <row r="1895" spans="7:8" s="9" customFormat="1">
      <c r="G1895" s="466"/>
      <c r="H1895" s="466"/>
    </row>
    <row r="1896" spans="7:8" s="9" customFormat="1">
      <c r="G1896" s="466"/>
      <c r="H1896" s="466"/>
    </row>
    <row r="1897" spans="7:8" s="9" customFormat="1">
      <c r="G1897" s="466"/>
      <c r="H1897" s="466"/>
    </row>
    <row r="1898" spans="7:8" s="9" customFormat="1">
      <c r="G1898" s="466"/>
      <c r="H1898" s="466"/>
    </row>
    <row r="1899" spans="7:8" s="9" customFormat="1">
      <c r="G1899" s="466"/>
      <c r="H1899" s="466"/>
    </row>
    <row r="1900" spans="7:8" s="9" customFormat="1">
      <c r="G1900" s="466"/>
      <c r="H1900" s="466"/>
    </row>
    <row r="1901" spans="7:8" s="9" customFormat="1">
      <c r="G1901" s="466"/>
      <c r="H1901" s="466"/>
    </row>
    <row r="1902" spans="7:8" s="9" customFormat="1">
      <c r="G1902" s="466"/>
      <c r="H1902" s="466"/>
    </row>
    <row r="1903" spans="7:8" s="9" customFormat="1">
      <c r="G1903" s="466"/>
      <c r="H1903" s="466"/>
    </row>
    <row r="1904" spans="7:8" s="9" customFormat="1">
      <c r="G1904" s="466"/>
      <c r="H1904" s="466"/>
    </row>
    <row r="1905" spans="7:8" s="9" customFormat="1">
      <c r="G1905" s="466"/>
      <c r="H1905" s="466"/>
    </row>
    <row r="1906" spans="7:8" s="9" customFormat="1">
      <c r="G1906" s="466"/>
      <c r="H1906" s="466"/>
    </row>
    <row r="1907" spans="7:8" s="9" customFormat="1">
      <c r="G1907" s="466"/>
      <c r="H1907" s="466"/>
    </row>
    <row r="1908" spans="7:8" s="9" customFormat="1">
      <c r="G1908" s="466"/>
      <c r="H1908" s="466"/>
    </row>
    <row r="1909" spans="7:8" s="9" customFormat="1">
      <c r="G1909" s="466"/>
      <c r="H1909" s="466"/>
    </row>
    <row r="1910" spans="7:8" s="9" customFormat="1">
      <c r="G1910" s="466"/>
      <c r="H1910" s="466"/>
    </row>
    <row r="1911" spans="7:8" s="9" customFormat="1">
      <c r="G1911" s="466"/>
      <c r="H1911" s="466"/>
    </row>
    <row r="1912" spans="7:8" s="9" customFormat="1">
      <c r="G1912" s="466"/>
      <c r="H1912" s="466"/>
    </row>
    <row r="1913" spans="7:8" s="9" customFormat="1">
      <c r="G1913" s="466"/>
      <c r="H1913" s="466"/>
    </row>
    <row r="1914" spans="7:8" s="9" customFormat="1">
      <c r="G1914" s="466"/>
      <c r="H1914" s="466"/>
    </row>
    <row r="1915" spans="7:8" s="9" customFormat="1">
      <c r="G1915" s="466"/>
      <c r="H1915" s="466"/>
    </row>
    <row r="1916" spans="7:8" s="9" customFormat="1">
      <c r="G1916" s="466"/>
      <c r="H1916" s="466"/>
    </row>
    <row r="1917" spans="7:8" s="9" customFormat="1">
      <c r="G1917" s="466"/>
      <c r="H1917" s="466"/>
    </row>
    <row r="1918" spans="7:8" s="9" customFormat="1">
      <c r="G1918" s="466"/>
      <c r="H1918" s="466"/>
    </row>
    <row r="1919" spans="7:8" s="9" customFormat="1">
      <c r="G1919" s="466"/>
      <c r="H1919" s="466"/>
    </row>
    <row r="1920" spans="7:8" s="9" customFormat="1">
      <c r="G1920" s="466"/>
      <c r="H1920" s="466"/>
    </row>
    <row r="1921" spans="7:8" s="9" customFormat="1">
      <c r="G1921" s="466"/>
      <c r="H1921" s="466"/>
    </row>
    <row r="1922" spans="7:8" s="9" customFormat="1">
      <c r="G1922" s="466"/>
      <c r="H1922" s="466"/>
    </row>
    <row r="1923" spans="7:8" s="9" customFormat="1">
      <c r="G1923" s="466"/>
      <c r="H1923" s="466"/>
    </row>
    <row r="1924" spans="7:8" s="9" customFormat="1">
      <c r="G1924" s="466"/>
      <c r="H1924" s="466"/>
    </row>
    <row r="1925" spans="7:8" s="9" customFormat="1">
      <c r="G1925" s="466"/>
      <c r="H1925" s="466"/>
    </row>
    <row r="1926" spans="7:8" s="9" customFormat="1">
      <c r="G1926" s="466"/>
      <c r="H1926" s="466"/>
    </row>
    <row r="1927" spans="7:8" s="9" customFormat="1">
      <c r="G1927" s="466"/>
      <c r="H1927" s="466"/>
    </row>
    <row r="1928" spans="7:8" s="9" customFormat="1">
      <c r="G1928" s="466"/>
      <c r="H1928" s="466"/>
    </row>
    <row r="1929" spans="7:8" s="9" customFormat="1">
      <c r="G1929" s="466"/>
      <c r="H1929" s="466"/>
    </row>
    <row r="1930" spans="7:8" s="9" customFormat="1">
      <c r="G1930" s="466"/>
      <c r="H1930" s="466"/>
    </row>
    <row r="1931" spans="7:8" s="9" customFormat="1">
      <c r="G1931" s="466"/>
      <c r="H1931" s="466"/>
    </row>
    <row r="1932" spans="7:8" s="9" customFormat="1">
      <c r="G1932" s="466"/>
      <c r="H1932" s="466"/>
    </row>
    <row r="1933" spans="7:8" s="9" customFormat="1">
      <c r="G1933" s="466"/>
      <c r="H1933" s="466"/>
    </row>
    <row r="1934" spans="7:8" s="9" customFormat="1">
      <c r="G1934" s="466"/>
      <c r="H1934" s="466"/>
    </row>
    <row r="1935" spans="7:8" s="9" customFormat="1">
      <c r="G1935" s="466"/>
      <c r="H1935" s="466"/>
    </row>
    <row r="1936" spans="7:8" s="9" customFormat="1">
      <c r="G1936" s="466"/>
      <c r="H1936" s="466"/>
    </row>
    <row r="1937" spans="7:8" s="9" customFormat="1">
      <c r="G1937" s="466"/>
      <c r="H1937" s="466"/>
    </row>
    <row r="1938" spans="7:8" s="9" customFormat="1">
      <c r="G1938" s="466"/>
      <c r="H1938" s="466"/>
    </row>
    <row r="1939" spans="7:8" s="9" customFormat="1">
      <c r="G1939" s="466"/>
      <c r="H1939" s="466"/>
    </row>
    <row r="1940" spans="7:8" s="9" customFormat="1">
      <c r="G1940" s="466"/>
      <c r="H1940" s="466"/>
    </row>
    <row r="1941" spans="7:8" s="9" customFormat="1">
      <c r="G1941" s="466"/>
      <c r="H1941" s="466"/>
    </row>
    <row r="1942" spans="7:8" s="9" customFormat="1">
      <c r="G1942" s="466"/>
      <c r="H1942" s="466"/>
    </row>
    <row r="1943" spans="7:8" s="9" customFormat="1">
      <c r="G1943" s="466"/>
      <c r="H1943" s="466"/>
    </row>
    <row r="1944" spans="7:8" s="9" customFormat="1">
      <c r="G1944" s="466"/>
      <c r="H1944" s="466"/>
    </row>
    <row r="1945" spans="7:8" s="9" customFormat="1">
      <c r="G1945" s="466"/>
      <c r="H1945" s="466"/>
    </row>
    <row r="1946" spans="7:8" s="9" customFormat="1">
      <c r="G1946" s="466"/>
      <c r="H1946" s="466"/>
    </row>
    <row r="1947" spans="7:8" s="9" customFormat="1">
      <c r="G1947" s="466"/>
      <c r="H1947" s="466"/>
    </row>
    <row r="1948" spans="7:8" s="9" customFormat="1">
      <c r="G1948" s="466"/>
      <c r="H1948" s="466"/>
    </row>
    <row r="1949" spans="7:8" s="9" customFormat="1">
      <c r="G1949" s="466"/>
      <c r="H1949" s="466"/>
    </row>
    <row r="1950" spans="7:8" s="9" customFormat="1">
      <c r="G1950" s="466"/>
      <c r="H1950" s="466"/>
    </row>
    <row r="1951" spans="7:8" s="9" customFormat="1">
      <c r="G1951" s="466"/>
      <c r="H1951" s="466"/>
    </row>
    <row r="1952" spans="7:8" s="9" customFormat="1">
      <c r="G1952" s="466"/>
      <c r="H1952" s="466"/>
    </row>
    <row r="1953" spans="7:8" s="9" customFormat="1">
      <c r="G1953" s="466"/>
      <c r="H1953" s="466"/>
    </row>
    <row r="1954" spans="7:8" s="9" customFormat="1">
      <c r="G1954" s="466"/>
      <c r="H1954" s="466"/>
    </row>
    <row r="1955" spans="7:8" s="9" customFormat="1">
      <c r="G1955" s="466"/>
      <c r="H1955" s="466"/>
    </row>
    <row r="1956" spans="7:8" s="9" customFormat="1">
      <c r="G1956" s="466"/>
      <c r="H1956" s="466"/>
    </row>
    <row r="1957" spans="7:8" s="9" customFormat="1">
      <c r="G1957" s="466"/>
      <c r="H1957" s="466"/>
    </row>
    <row r="1958" spans="7:8" s="9" customFormat="1">
      <c r="G1958" s="466"/>
      <c r="H1958" s="466"/>
    </row>
    <row r="1959" spans="7:8" s="9" customFormat="1">
      <c r="G1959" s="466"/>
      <c r="H1959" s="466"/>
    </row>
    <row r="1960" spans="7:8" s="9" customFormat="1">
      <c r="G1960" s="466"/>
      <c r="H1960" s="466"/>
    </row>
    <row r="1961" spans="7:8" s="9" customFormat="1">
      <c r="G1961" s="466"/>
      <c r="H1961" s="466"/>
    </row>
    <row r="1962" spans="7:8" s="9" customFormat="1">
      <c r="G1962" s="466"/>
      <c r="H1962" s="466"/>
    </row>
    <row r="1963" spans="7:8" s="9" customFormat="1">
      <c r="G1963" s="466"/>
      <c r="H1963" s="466"/>
    </row>
    <row r="1964" spans="7:8" s="9" customFormat="1">
      <c r="G1964" s="466"/>
      <c r="H1964" s="466"/>
    </row>
    <row r="1965" spans="7:8" s="9" customFormat="1">
      <c r="G1965" s="466"/>
      <c r="H1965" s="466"/>
    </row>
    <row r="1966" spans="7:8" s="9" customFormat="1">
      <c r="G1966" s="466"/>
      <c r="H1966" s="466"/>
    </row>
    <row r="1967" spans="7:8" s="9" customFormat="1">
      <c r="G1967" s="466"/>
      <c r="H1967" s="466"/>
    </row>
    <row r="1968" spans="7:8" s="9" customFormat="1">
      <c r="G1968" s="466"/>
      <c r="H1968" s="466"/>
    </row>
    <row r="1969" spans="7:8" s="9" customFormat="1">
      <c r="G1969" s="466"/>
      <c r="H1969" s="466"/>
    </row>
    <row r="1970" spans="7:8" s="9" customFormat="1">
      <c r="G1970" s="466"/>
      <c r="H1970" s="466"/>
    </row>
    <row r="1971" spans="7:8" s="9" customFormat="1">
      <c r="G1971" s="466"/>
      <c r="H1971" s="466"/>
    </row>
    <row r="1972" spans="7:8" s="9" customFormat="1">
      <c r="G1972" s="466"/>
      <c r="H1972" s="466"/>
    </row>
    <row r="1973" spans="7:8" s="9" customFormat="1">
      <c r="G1973" s="466"/>
      <c r="H1973" s="466"/>
    </row>
    <row r="1974" spans="7:8" s="9" customFormat="1">
      <c r="G1974" s="466"/>
      <c r="H1974" s="466"/>
    </row>
    <row r="1975" spans="7:8" s="9" customFormat="1">
      <c r="G1975" s="466"/>
      <c r="H1975" s="466"/>
    </row>
    <row r="1976" spans="7:8" s="9" customFormat="1">
      <c r="G1976" s="466"/>
      <c r="H1976" s="466"/>
    </row>
    <row r="1977" spans="7:8" s="9" customFormat="1">
      <c r="G1977" s="466"/>
      <c r="H1977" s="466"/>
    </row>
    <row r="1978" spans="7:8" s="9" customFormat="1">
      <c r="G1978" s="466"/>
      <c r="H1978" s="466"/>
    </row>
    <row r="1979" spans="7:8" s="9" customFormat="1">
      <c r="G1979" s="466"/>
      <c r="H1979" s="466"/>
    </row>
    <row r="1980" spans="7:8" s="9" customFormat="1">
      <c r="G1980" s="466"/>
      <c r="H1980" s="466"/>
    </row>
    <row r="1981" spans="7:8" s="9" customFormat="1">
      <c r="G1981" s="466"/>
      <c r="H1981" s="466"/>
    </row>
    <row r="1982" spans="7:8" s="9" customFormat="1">
      <c r="G1982" s="466"/>
      <c r="H1982" s="466"/>
    </row>
    <row r="1983" spans="7:8" s="9" customFormat="1">
      <c r="G1983" s="466"/>
      <c r="H1983" s="466"/>
    </row>
    <row r="1984" spans="7:8" s="9" customFormat="1">
      <c r="G1984" s="466"/>
      <c r="H1984" s="466"/>
    </row>
    <row r="1985" spans="7:8" s="9" customFormat="1">
      <c r="G1985" s="466"/>
      <c r="H1985" s="466"/>
    </row>
    <row r="1986" spans="7:8" s="9" customFormat="1">
      <c r="G1986" s="466"/>
      <c r="H1986" s="466"/>
    </row>
    <row r="1987" spans="7:8" s="9" customFormat="1">
      <c r="G1987" s="466"/>
      <c r="H1987" s="466"/>
    </row>
    <row r="1988" spans="7:8" s="9" customFormat="1">
      <c r="G1988" s="466"/>
      <c r="H1988" s="466"/>
    </row>
    <row r="1989" spans="7:8" s="9" customFormat="1">
      <c r="G1989" s="466"/>
      <c r="H1989" s="466"/>
    </row>
    <row r="1990" spans="7:8" s="9" customFormat="1">
      <c r="G1990" s="466"/>
      <c r="H1990" s="466"/>
    </row>
    <row r="1991" spans="7:8" s="9" customFormat="1">
      <c r="G1991" s="466"/>
      <c r="H1991" s="466"/>
    </row>
    <row r="1992" spans="7:8" s="9" customFormat="1">
      <c r="G1992" s="466"/>
      <c r="H1992" s="466"/>
    </row>
    <row r="1993" spans="7:8" s="9" customFormat="1">
      <c r="G1993" s="466"/>
      <c r="H1993" s="466"/>
    </row>
    <row r="1994" spans="7:8" s="9" customFormat="1">
      <c r="G1994" s="466"/>
      <c r="H1994" s="466"/>
    </row>
    <row r="1995" spans="7:8" s="9" customFormat="1">
      <c r="G1995" s="466"/>
      <c r="H1995" s="466"/>
    </row>
    <row r="1996" spans="7:8" s="9" customFormat="1">
      <c r="G1996" s="466"/>
      <c r="H1996" s="466"/>
    </row>
    <row r="1997" spans="7:8" s="9" customFormat="1">
      <c r="G1997" s="466"/>
      <c r="H1997" s="466"/>
    </row>
    <row r="1998" spans="7:8" s="9" customFormat="1">
      <c r="G1998" s="466"/>
      <c r="H1998" s="466"/>
    </row>
    <row r="1999" spans="7:8" s="9" customFormat="1">
      <c r="G1999" s="466"/>
      <c r="H1999" s="466"/>
    </row>
    <row r="2000" spans="7:8" s="9" customFormat="1">
      <c r="G2000" s="466"/>
      <c r="H2000" s="466"/>
    </row>
    <row r="2001" spans="7:8" s="9" customFormat="1">
      <c r="G2001" s="466"/>
      <c r="H2001" s="466"/>
    </row>
    <row r="2002" spans="7:8" s="9" customFormat="1">
      <c r="G2002" s="466"/>
      <c r="H2002" s="466"/>
    </row>
    <row r="2003" spans="7:8" s="9" customFormat="1">
      <c r="G2003" s="466"/>
      <c r="H2003" s="466"/>
    </row>
    <row r="2004" spans="7:8" s="9" customFormat="1">
      <c r="G2004" s="466"/>
      <c r="H2004" s="466"/>
    </row>
    <row r="2005" spans="7:8" s="9" customFormat="1">
      <c r="G2005" s="466"/>
      <c r="H2005" s="466"/>
    </row>
    <row r="2006" spans="7:8" s="9" customFormat="1">
      <c r="G2006" s="466"/>
      <c r="H2006" s="466"/>
    </row>
    <row r="2007" spans="7:8" s="9" customFormat="1">
      <c r="G2007" s="466"/>
      <c r="H2007" s="466"/>
    </row>
    <row r="2008" spans="7:8" s="9" customFormat="1">
      <c r="G2008" s="466"/>
      <c r="H2008" s="466"/>
    </row>
    <row r="2009" spans="7:8" s="9" customFormat="1">
      <c r="G2009" s="466"/>
      <c r="H2009" s="466"/>
    </row>
    <row r="2010" spans="7:8" s="9" customFormat="1">
      <c r="G2010" s="466"/>
      <c r="H2010" s="466"/>
    </row>
    <row r="2011" spans="7:8" s="9" customFormat="1">
      <c r="G2011" s="466"/>
      <c r="H2011" s="466"/>
    </row>
    <row r="2012" spans="7:8" s="9" customFormat="1">
      <c r="G2012" s="466"/>
      <c r="H2012" s="466"/>
    </row>
    <row r="2013" spans="7:8" s="9" customFormat="1">
      <c r="G2013" s="466"/>
      <c r="H2013" s="466"/>
    </row>
    <row r="2014" spans="7:8" s="9" customFormat="1">
      <c r="G2014" s="466"/>
      <c r="H2014" s="466"/>
    </row>
    <row r="2015" spans="7:8" s="9" customFormat="1">
      <c r="G2015" s="466"/>
      <c r="H2015" s="466"/>
    </row>
    <row r="2016" spans="7:8" s="9" customFormat="1">
      <c r="G2016" s="466"/>
      <c r="H2016" s="466"/>
    </row>
    <row r="2017" spans="7:8" s="9" customFormat="1">
      <c r="G2017" s="466"/>
      <c r="H2017" s="466"/>
    </row>
    <row r="2018" spans="7:8" s="9" customFormat="1">
      <c r="G2018" s="466"/>
      <c r="H2018" s="466"/>
    </row>
    <row r="2019" spans="7:8" s="9" customFormat="1">
      <c r="G2019" s="466"/>
      <c r="H2019" s="466"/>
    </row>
    <row r="2020" spans="7:8" s="9" customFormat="1">
      <c r="G2020" s="466"/>
      <c r="H2020" s="466"/>
    </row>
    <row r="2021" spans="7:8" s="9" customFormat="1">
      <c r="G2021" s="466"/>
      <c r="H2021" s="466"/>
    </row>
    <row r="2022" spans="7:8" s="9" customFormat="1">
      <c r="G2022" s="466"/>
      <c r="H2022" s="466"/>
    </row>
    <row r="2023" spans="7:8" s="9" customFormat="1">
      <c r="G2023" s="466"/>
      <c r="H2023" s="466"/>
    </row>
    <row r="2024" spans="7:8" s="9" customFormat="1">
      <c r="G2024" s="466"/>
      <c r="H2024" s="466"/>
    </row>
    <row r="2025" spans="7:8" s="9" customFormat="1">
      <c r="G2025" s="466"/>
      <c r="H2025" s="466"/>
    </row>
    <row r="2026" spans="7:8" s="9" customFormat="1">
      <c r="G2026" s="466"/>
      <c r="H2026" s="466"/>
    </row>
    <row r="2027" spans="7:8" s="9" customFormat="1">
      <c r="G2027" s="466"/>
      <c r="H2027" s="466"/>
    </row>
    <row r="2028" spans="7:8" s="9" customFormat="1">
      <c r="G2028" s="466"/>
      <c r="H2028" s="466"/>
    </row>
    <row r="2029" spans="7:8" s="9" customFormat="1">
      <c r="G2029" s="466"/>
      <c r="H2029" s="466"/>
    </row>
    <row r="2030" spans="7:8" s="9" customFormat="1">
      <c r="G2030" s="466"/>
      <c r="H2030" s="466"/>
    </row>
    <row r="2031" spans="7:8" s="9" customFormat="1">
      <c r="G2031" s="466"/>
      <c r="H2031" s="466"/>
    </row>
    <row r="2032" spans="7:8" s="9" customFormat="1">
      <c r="G2032" s="466"/>
      <c r="H2032" s="466"/>
    </row>
    <row r="2033" spans="7:8" s="9" customFormat="1">
      <c r="G2033" s="466"/>
      <c r="H2033" s="466"/>
    </row>
    <row r="2034" spans="7:8" s="9" customFormat="1">
      <c r="G2034" s="466"/>
      <c r="H2034" s="466"/>
    </row>
    <row r="2035" spans="7:8" s="9" customFormat="1">
      <c r="G2035" s="466"/>
      <c r="H2035" s="466"/>
    </row>
    <row r="2036" spans="7:8" s="9" customFormat="1">
      <c r="G2036" s="466"/>
      <c r="H2036" s="466"/>
    </row>
    <row r="2037" spans="7:8" s="9" customFormat="1">
      <c r="G2037" s="466"/>
      <c r="H2037" s="466"/>
    </row>
    <row r="2038" spans="7:8" s="9" customFormat="1">
      <c r="G2038" s="466"/>
      <c r="H2038" s="466"/>
    </row>
    <row r="2039" spans="7:8" s="9" customFormat="1">
      <c r="G2039" s="466"/>
      <c r="H2039" s="466"/>
    </row>
    <row r="2040" spans="7:8" s="9" customFormat="1">
      <c r="G2040" s="466"/>
      <c r="H2040" s="466"/>
    </row>
    <row r="2041" spans="7:8" s="9" customFormat="1">
      <c r="G2041" s="466"/>
      <c r="H2041" s="466"/>
    </row>
    <row r="2042" spans="7:8" s="9" customFormat="1">
      <c r="G2042" s="466"/>
      <c r="H2042" s="466"/>
    </row>
    <row r="2043" spans="7:8" s="9" customFormat="1">
      <c r="G2043" s="466"/>
      <c r="H2043" s="466"/>
    </row>
    <row r="2044" spans="7:8" s="9" customFormat="1">
      <c r="G2044" s="466"/>
      <c r="H2044" s="466"/>
    </row>
    <row r="2045" spans="7:8" s="9" customFormat="1">
      <c r="G2045" s="466"/>
      <c r="H2045" s="466"/>
    </row>
    <row r="2046" spans="7:8" s="9" customFormat="1">
      <c r="G2046" s="466"/>
      <c r="H2046" s="466"/>
    </row>
    <row r="2047" spans="7:8" s="9" customFormat="1">
      <c r="G2047" s="466"/>
      <c r="H2047" s="466"/>
    </row>
    <row r="2048" spans="7:8" s="9" customFormat="1">
      <c r="G2048" s="466"/>
      <c r="H2048" s="466"/>
    </row>
    <row r="2049" spans="7:8" s="9" customFormat="1">
      <c r="G2049" s="466"/>
      <c r="H2049" s="466"/>
    </row>
    <row r="2050" spans="7:8" s="9" customFormat="1">
      <c r="G2050" s="466"/>
      <c r="H2050" s="466"/>
    </row>
    <row r="2051" spans="7:8" s="9" customFormat="1">
      <c r="G2051" s="466"/>
      <c r="H2051" s="466"/>
    </row>
    <row r="2052" spans="7:8" s="9" customFormat="1">
      <c r="G2052" s="466"/>
      <c r="H2052" s="466"/>
    </row>
    <row r="2053" spans="7:8" s="9" customFormat="1">
      <c r="G2053" s="466"/>
      <c r="H2053" s="466"/>
    </row>
    <row r="2054" spans="7:8" s="9" customFormat="1">
      <c r="G2054" s="466"/>
      <c r="H2054" s="466"/>
    </row>
    <row r="2055" spans="7:8" s="9" customFormat="1">
      <c r="G2055" s="466"/>
      <c r="H2055" s="466"/>
    </row>
    <row r="2056" spans="7:8" s="9" customFormat="1">
      <c r="G2056" s="466"/>
      <c r="H2056" s="466"/>
    </row>
    <row r="2057" spans="7:8" s="9" customFormat="1">
      <c r="G2057" s="466"/>
      <c r="H2057" s="466"/>
    </row>
    <row r="2058" spans="7:8" s="9" customFormat="1">
      <c r="G2058" s="466"/>
      <c r="H2058" s="466"/>
    </row>
    <row r="2059" spans="7:8" s="9" customFormat="1">
      <c r="G2059" s="466"/>
      <c r="H2059" s="466"/>
    </row>
    <row r="2060" spans="7:8" s="9" customFormat="1">
      <c r="G2060" s="466"/>
      <c r="H2060" s="466"/>
    </row>
    <row r="2061" spans="7:8" s="9" customFormat="1">
      <c r="G2061" s="466"/>
      <c r="H2061" s="466"/>
    </row>
    <row r="2062" spans="7:8" s="9" customFormat="1">
      <c r="G2062" s="466"/>
      <c r="H2062" s="466"/>
    </row>
    <row r="2063" spans="7:8" s="9" customFormat="1">
      <c r="G2063" s="466"/>
      <c r="H2063" s="466"/>
    </row>
    <row r="2064" spans="7:8" s="9" customFormat="1">
      <c r="G2064" s="466"/>
      <c r="H2064" s="466"/>
    </row>
    <row r="2065" spans="7:8" s="9" customFormat="1">
      <c r="G2065" s="466"/>
      <c r="H2065" s="466"/>
    </row>
    <row r="2066" spans="7:8" s="9" customFormat="1">
      <c r="G2066" s="466"/>
      <c r="H2066" s="466"/>
    </row>
    <row r="2067" spans="7:8" s="9" customFormat="1">
      <c r="G2067" s="466"/>
      <c r="H2067" s="466"/>
    </row>
    <row r="2068" spans="7:8" s="9" customFormat="1">
      <c r="G2068" s="466"/>
      <c r="H2068" s="466"/>
    </row>
    <row r="2069" spans="7:8" s="9" customFormat="1">
      <c r="G2069" s="466"/>
      <c r="H2069" s="466"/>
    </row>
    <row r="2070" spans="7:8" s="9" customFormat="1">
      <c r="G2070" s="466"/>
      <c r="H2070" s="466"/>
    </row>
    <row r="2071" spans="7:8" s="9" customFormat="1">
      <c r="G2071" s="466"/>
      <c r="H2071" s="466"/>
    </row>
    <row r="2072" spans="7:8" s="9" customFormat="1">
      <c r="G2072" s="466"/>
      <c r="H2072" s="466"/>
    </row>
    <row r="2073" spans="7:8" s="9" customFormat="1">
      <c r="G2073" s="466"/>
      <c r="H2073" s="466"/>
    </row>
    <row r="2074" spans="7:8" s="9" customFormat="1">
      <c r="G2074" s="466"/>
      <c r="H2074" s="466"/>
    </row>
    <row r="2075" spans="7:8" s="9" customFormat="1">
      <c r="G2075" s="466"/>
      <c r="H2075" s="466"/>
    </row>
    <row r="2076" spans="7:8" s="9" customFormat="1">
      <c r="G2076" s="466"/>
      <c r="H2076" s="466"/>
    </row>
    <row r="2077" spans="7:8" s="9" customFormat="1">
      <c r="G2077" s="466"/>
      <c r="H2077" s="466"/>
    </row>
    <row r="2078" spans="7:8" s="9" customFormat="1">
      <c r="G2078" s="466"/>
      <c r="H2078" s="466"/>
    </row>
    <row r="2079" spans="7:8" s="9" customFormat="1">
      <c r="G2079" s="466"/>
      <c r="H2079" s="466"/>
    </row>
    <row r="2080" spans="7:8" s="9" customFormat="1">
      <c r="G2080" s="466"/>
      <c r="H2080" s="466"/>
    </row>
    <row r="2081" spans="7:8" s="9" customFormat="1">
      <c r="G2081" s="466"/>
      <c r="H2081" s="466"/>
    </row>
    <row r="2082" spans="7:8" s="9" customFormat="1">
      <c r="G2082" s="466"/>
      <c r="H2082" s="466"/>
    </row>
    <row r="2083" spans="7:8" s="9" customFormat="1">
      <c r="G2083" s="466"/>
      <c r="H2083" s="466"/>
    </row>
    <row r="2084" spans="7:8" s="9" customFormat="1">
      <c r="G2084" s="466"/>
      <c r="H2084" s="466"/>
    </row>
    <row r="2085" spans="7:8" s="9" customFormat="1">
      <c r="G2085" s="466"/>
      <c r="H2085" s="466"/>
    </row>
    <row r="2086" spans="7:8" s="9" customFormat="1">
      <c r="G2086" s="466"/>
      <c r="H2086" s="466"/>
    </row>
    <row r="2087" spans="7:8" s="9" customFormat="1">
      <c r="G2087" s="466"/>
      <c r="H2087" s="466"/>
    </row>
    <row r="2088" spans="7:8" s="9" customFormat="1">
      <c r="G2088" s="466"/>
      <c r="H2088" s="466"/>
    </row>
    <row r="2089" spans="7:8" s="9" customFormat="1">
      <c r="G2089" s="466"/>
      <c r="H2089" s="466"/>
    </row>
    <row r="2090" spans="7:8" s="9" customFormat="1">
      <c r="G2090" s="466"/>
      <c r="H2090" s="466"/>
    </row>
    <row r="2091" spans="7:8" s="9" customFormat="1">
      <c r="G2091" s="466"/>
      <c r="H2091" s="466"/>
    </row>
    <row r="2092" spans="7:8" s="9" customFormat="1">
      <c r="G2092" s="466"/>
      <c r="H2092" s="466"/>
    </row>
    <row r="2093" spans="7:8" s="9" customFormat="1">
      <c r="G2093" s="466"/>
      <c r="H2093" s="466"/>
    </row>
    <row r="2094" spans="7:8" s="9" customFormat="1">
      <c r="G2094" s="466"/>
      <c r="H2094" s="466"/>
    </row>
    <row r="2095" spans="7:8" s="9" customFormat="1">
      <c r="G2095" s="466"/>
      <c r="H2095" s="466"/>
    </row>
    <row r="2096" spans="7:8" s="9" customFormat="1">
      <c r="G2096" s="466"/>
      <c r="H2096" s="466"/>
    </row>
    <row r="2097" spans="7:8" s="9" customFormat="1">
      <c r="G2097" s="466"/>
      <c r="H2097" s="466"/>
    </row>
    <row r="2098" spans="7:8" s="9" customFormat="1">
      <c r="G2098" s="466"/>
      <c r="H2098" s="466"/>
    </row>
    <row r="2099" spans="7:8" s="9" customFormat="1">
      <c r="G2099" s="466"/>
      <c r="H2099" s="466"/>
    </row>
    <row r="2100" spans="7:8" s="9" customFormat="1">
      <c r="G2100" s="466"/>
      <c r="H2100" s="466"/>
    </row>
    <row r="2101" spans="7:8" s="9" customFormat="1">
      <c r="G2101" s="466"/>
      <c r="H2101" s="466"/>
    </row>
    <row r="2102" spans="7:8" s="9" customFormat="1">
      <c r="G2102" s="466"/>
      <c r="H2102" s="466"/>
    </row>
    <row r="2103" spans="7:8" s="9" customFormat="1">
      <c r="G2103" s="466"/>
      <c r="H2103" s="466"/>
    </row>
    <row r="2104" spans="7:8" s="9" customFormat="1">
      <c r="G2104" s="466"/>
      <c r="H2104" s="466"/>
    </row>
    <row r="2105" spans="7:8" s="9" customFormat="1">
      <c r="G2105" s="466"/>
      <c r="H2105" s="466"/>
    </row>
    <row r="2106" spans="7:8" s="9" customFormat="1">
      <c r="G2106" s="466"/>
      <c r="H2106" s="466"/>
    </row>
    <row r="2107" spans="7:8" s="9" customFormat="1">
      <c r="G2107" s="466"/>
      <c r="H2107" s="466"/>
    </row>
    <row r="2108" spans="7:8" s="9" customFormat="1">
      <c r="G2108" s="466"/>
      <c r="H2108" s="466"/>
    </row>
    <row r="2109" spans="7:8" s="9" customFormat="1">
      <c r="G2109" s="466"/>
      <c r="H2109" s="466"/>
    </row>
    <row r="2110" spans="7:8" s="9" customFormat="1">
      <c r="G2110" s="466"/>
      <c r="H2110" s="466"/>
    </row>
    <row r="2111" spans="7:8" s="9" customFormat="1">
      <c r="G2111" s="466"/>
      <c r="H2111" s="466"/>
    </row>
    <row r="2112" spans="7:8" s="9" customFormat="1">
      <c r="G2112" s="466"/>
      <c r="H2112" s="466"/>
    </row>
    <row r="2113" spans="7:8" s="9" customFormat="1">
      <c r="G2113" s="466"/>
      <c r="H2113" s="466"/>
    </row>
    <row r="2114" spans="7:8" s="9" customFormat="1">
      <c r="G2114" s="466"/>
      <c r="H2114" s="466"/>
    </row>
    <row r="2115" spans="7:8" s="9" customFormat="1">
      <c r="G2115" s="466"/>
      <c r="H2115" s="466"/>
    </row>
    <row r="2116" spans="7:8" s="9" customFormat="1">
      <c r="G2116" s="466"/>
      <c r="H2116" s="466"/>
    </row>
    <row r="2117" spans="7:8" s="9" customFormat="1">
      <c r="G2117" s="466"/>
      <c r="H2117" s="466"/>
    </row>
    <row r="2118" spans="7:8" s="9" customFormat="1">
      <c r="G2118" s="466"/>
      <c r="H2118" s="466"/>
    </row>
    <row r="2119" spans="7:8" s="9" customFormat="1">
      <c r="G2119" s="466"/>
      <c r="H2119" s="466"/>
    </row>
    <row r="2120" spans="7:8" s="9" customFormat="1">
      <c r="G2120" s="466"/>
      <c r="H2120" s="466"/>
    </row>
    <row r="2121" spans="7:8" s="9" customFormat="1">
      <c r="G2121" s="466"/>
      <c r="H2121" s="466"/>
    </row>
    <row r="2122" spans="7:8" s="9" customFormat="1">
      <c r="G2122" s="466"/>
      <c r="H2122" s="466"/>
    </row>
    <row r="2123" spans="7:8" s="9" customFormat="1">
      <c r="G2123" s="466"/>
      <c r="H2123" s="466"/>
    </row>
    <row r="2124" spans="7:8" s="9" customFormat="1">
      <c r="G2124" s="466"/>
      <c r="H2124" s="466"/>
    </row>
    <row r="2125" spans="7:8" s="9" customFormat="1">
      <c r="G2125" s="466"/>
      <c r="H2125" s="466"/>
    </row>
    <row r="2126" spans="7:8" s="9" customFormat="1">
      <c r="G2126" s="466"/>
      <c r="H2126" s="466"/>
    </row>
    <row r="2127" spans="7:8" s="9" customFormat="1">
      <c r="G2127" s="466"/>
      <c r="H2127" s="466"/>
    </row>
    <row r="2128" spans="7:8" s="9" customFormat="1">
      <c r="G2128" s="466"/>
      <c r="H2128" s="466"/>
    </row>
    <row r="2129" spans="7:8" s="9" customFormat="1">
      <c r="G2129" s="466"/>
      <c r="H2129" s="466"/>
    </row>
    <row r="2130" spans="7:8" s="9" customFormat="1">
      <c r="G2130" s="466"/>
      <c r="H2130" s="466"/>
    </row>
    <row r="2131" spans="7:8" s="9" customFormat="1">
      <c r="G2131" s="466"/>
      <c r="H2131" s="466"/>
    </row>
    <row r="2132" spans="7:8" s="9" customFormat="1">
      <c r="G2132" s="466"/>
      <c r="H2132" s="466"/>
    </row>
    <row r="2133" spans="7:8" s="9" customFormat="1">
      <c r="G2133" s="466"/>
      <c r="H2133" s="466"/>
    </row>
    <row r="2134" spans="7:8" s="9" customFormat="1">
      <c r="G2134" s="466"/>
      <c r="H2134" s="466"/>
    </row>
    <row r="2135" spans="7:8" s="9" customFormat="1">
      <c r="G2135" s="466"/>
      <c r="H2135" s="466"/>
    </row>
    <row r="2136" spans="7:8" s="9" customFormat="1">
      <c r="G2136" s="466"/>
      <c r="H2136" s="466"/>
    </row>
    <row r="2137" spans="7:8" s="9" customFormat="1">
      <c r="G2137" s="466"/>
      <c r="H2137" s="466"/>
    </row>
    <row r="2138" spans="7:8" s="9" customFormat="1">
      <c r="G2138" s="466"/>
      <c r="H2138" s="466"/>
    </row>
    <row r="2139" spans="7:8" s="9" customFormat="1">
      <c r="G2139" s="466"/>
      <c r="H2139" s="466"/>
    </row>
    <row r="2140" spans="7:8" s="9" customFormat="1">
      <c r="G2140" s="466"/>
      <c r="H2140" s="466"/>
    </row>
    <row r="2141" spans="7:8" s="9" customFormat="1">
      <c r="G2141" s="466"/>
      <c r="H2141" s="466"/>
    </row>
    <row r="2142" spans="7:8" s="9" customFormat="1">
      <c r="G2142" s="466"/>
      <c r="H2142" s="466"/>
    </row>
    <row r="2143" spans="7:8" s="9" customFormat="1">
      <c r="G2143" s="466"/>
      <c r="H2143" s="466"/>
    </row>
    <row r="2144" spans="7:8" s="9" customFormat="1">
      <c r="G2144" s="466"/>
      <c r="H2144" s="466"/>
    </row>
    <row r="2145" spans="7:8" s="9" customFormat="1">
      <c r="G2145" s="466"/>
      <c r="H2145" s="466"/>
    </row>
    <row r="2146" spans="7:8" s="9" customFormat="1">
      <c r="G2146" s="466"/>
      <c r="H2146" s="466"/>
    </row>
    <row r="2147" spans="7:8" s="9" customFormat="1">
      <c r="G2147" s="466"/>
      <c r="H2147" s="466"/>
    </row>
    <row r="2148" spans="7:8" s="9" customFormat="1">
      <c r="G2148" s="466"/>
      <c r="H2148" s="466"/>
    </row>
    <row r="2149" spans="7:8" s="9" customFormat="1">
      <c r="G2149" s="466"/>
      <c r="H2149" s="466"/>
    </row>
    <row r="2150" spans="7:8" s="9" customFormat="1">
      <c r="G2150" s="466"/>
      <c r="H2150" s="466"/>
    </row>
    <row r="2151" spans="7:8" s="9" customFormat="1">
      <c r="G2151" s="466"/>
      <c r="H2151" s="466"/>
    </row>
    <row r="2152" spans="7:8" s="9" customFormat="1">
      <c r="G2152" s="466"/>
      <c r="H2152" s="466"/>
    </row>
    <row r="2153" spans="7:8" s="9" customFormat="1">
      <c r="G2153" s="466"/>
      <c r="H2153" s="466"/>
    </row>
    <row r="2154" spans="7:8" s="9" customFormat="1">
      <c r="G2154" s="466"/>
      <c r="H2154" s="466"/>
    </row>
    <row r="2155" spans="7:8" s="9" customFormat="1">
      <c r="G2155" s="466"/>
      <c r="H2155" s="466"/>
    </row>
    <row r="2156" spans="7:8" s="9" customFormat="1">
      <c r="G2156" s="466"/>
      <c r="H2156" s="466"/>
    </row>
    <row r="2157" spans="7:8" s="9" customFormat="1">
      <c r="G2157" s="466"/>
      <c r="H2157" s="466"/>
    </row>
    <row r="2158" spans="7:8" s="9" customFormat="1">
      <c r="G2158" s="466"/>
      <c r="H2158" s="466"/>
    </row>
    <row r="2159" spans="7:8" s="9" customFormat="1">
      <c r="G2159" s="466"/>
      <c r="H2159" s="466"/>
    </row>
    <row r="2160" spans="7:8" s="9" customFormat="1">
      <c r="G2160" s="466"/>
      <c r="H2160" s="466"/>
    </row>
    <row r="2161" spans="7:8" s="9" customFormat="1">
      <c r="G2161" s="466"/>
      <c r="H2161" s="466"/>
    </row>
    <row r="2162" spans="7:8" s="9" customFormat="1">
      <c r="G2162" s="466"/>
      <c r="H2162" s="466"/>
    </row>
    <row r="2163" spans="7:8" s="9" customFormat="1">
      <c r="G2163" s="466"/>
      <c r="H2163" s="466"/>
    </row>
    <row r="2164" spans="7:8" s="9" customFormat="1">
      <c r="G2164" s="466"/>
      <c r="H2164" s="466"/>
    </row>
    <row r="2165" spans="7:8" s="9" customFormat="1">
      <c r="G2165" s="466"/>
      <c r="H2165" s="466"/>
    </row>
    <row r="2166" spans="7:8" s="9" customFormat="1">
      <c r="G2166" s="466"/>
      <c r="H2166" s="466"/>
    </row>
    <row r="2167" spans="7:8" s="9" customFormat="1">
      <c r="G2167" s="466"/>
      <c r="H2167" s="466"/>
    </row>
    <row r="2168" spans="7:8" s="9" customFormat="1">
      <c r="G2168" s="466"/>
      <c r="H2168" s="466"/>
    </row>
    <row r="2169" spans="7:8" s="9" customFormat="1">
      <c r="G2169" s="466"/>
      <c r="H2169" s="466"/>
    </row>
    <row r="2170" spans="7:8" s="9" customFormat="1">
      <c r="G2170" s="466"/>
      <c r="H2170" s="466"/>
    </row>
    <row r="2171" spans="7:8" s="9" customFormat="1">
      <c r="G2171" s="466"/>
      <c r="H2171" s="466"/>
    </row>
    <row r="2172" spans="7:8" s="9" customFormat="1">
      <c r="G2172" s="466"/>
      <c r="H2172" s="466"/>
    </row>
    <row r="2173" spans="7:8" s="9" customFormat="1">
      <c r="G2173" s="466"/>
      <c r="H2173" s="466"/>
    </row>
    <row r="2174" spans="7:8" s="9" customFormat="1">
      <c r="G2174" s="466"/>
      <c r="H2174" s="466"/>
    </row>
    <row r="2175" spans="7:8" s="9" customFormat="1">
      <c r="G2175" s="466"/>
      <c r="H2175" s="466"/>
    </row>
    <row r="2176" spans="7:8" s="9" customFormat="1">
      <c r="G2176" s="466"/>
      <c r="H2176" s="466"/>
    </row>
    <row r="2177" spans="7:8" s="9" customFormat="1">
      <c r="G2177" s="466"/>
      <c r="H2177" s="466"/>
    </row>
    <row r="2178" spans="7:8" s="9" customFormat="1">
      <c r="G2178" s="466"/>
      <c r="H2178" s="466"/>
    </row>
    <row r="2179" spans="7:8" s="9" customFormat="1">
      <c r="G2179" s="466"/>
      <c r="H2179" s="466"/>
    </row>
    <row r="2180" spans="7:8" s="9" customFormat="1">
      <c r="G2180" s="466"/>
      <c r="H2180" s="466"/>
    </row>
    <row r="2181" spans="7:8" s="9" customFormat="1">
      <c r="G2181" s="466"/>
      <c r="H2181" s="466"/>
    </row>
    <row r="2182" spans="7:8" s="9" customFormat="1">
      <c r="G2182" s="466"/>
      <c r="H2182" s="466"/>
    </row>
    <row r="2183" spans="7:8" s="9" customFormat="1">
      <c r="G2183" s="466"/>
      <c r="H2183" s="466"/>
    </row>
    <row r="2184" spans="7:8" s="9" customFormat="1">
      <c r="G2184" s="466"/>
      <c r="H2184" s="466"/>
    </row>
    <row r="2185" spans="7:8" s="9" customFormat="1">
      <c r="G2185" s="466"/>
      <c r="H2185" s="466"/>
    </row>
    <row r="2186" spans="7:8" s="9" customFormat="1">
      <c r="G2186" s="466"/>
      <c r="H2186" s="466"/>
    </row>
    <row r="2187" spans="7:8" s="9" customFormat="1">
      <c r="G2187" s="466"/>
      <c r="H2187" s="466"/>
    </row>
    <row r="2188" spans="7:8" s="9" customFormat="1">
      <c r="G2188" s="466"/>
      <c r="H2188" s="466"/>
    </row>
    <row r="2189" spans="7:8" s="9" customFormat="1">
      <c r="G2189" s="466"/>
      <c r="H2189" s="466"/>
    </row>
    <row r="2190" spans="7:8" s="9" customFormat="1">
      <c r="G2190" s="466"/>
      <c r="H2190" s="466"/>
    </row>
    <row r="2191" spans="7:8" s="9" customFormat="1">
      <c r="G2191" s="466"/>
      <c r="H2191" s="466"/>
    </row>
    <row r="2192" spans="7:8" s="9" customFormat="1">
      <c r="G2192" s="466"/>
      <c r="H2192" s="466"/>
    </row>
    <row r="2193" spans="7:8" s="9" customFormat="1">
      <c r="G2193" s="466"/>
      <c r="H2193" s="466"/>
    </row>
    <row r="2194" spans="7:8" s="9" customFormat="1">
      <c r="G2194" s="466"/>
      <c r="H2194" s="466"/>
    </row>
    <row r="2195" spans="7:8" s="9" customFormat="1">
      <c r="G2195" s="466"/>
      <c r="H2195" s="466"/>
    </row>
    <row r="2196" spans="7:8" s="9" customFormat="1">
      <c r="G2196" s="466"/>
      <c r="H2196" s="466"/>
    </row>
    <row r="2197" spans="7:8" s="9" customFormat="1">
      <c r="G2197" s="466"/>
      <c r="H2197" s="466"/>
    </row>
    <row r="2198" spans="7:8" s="9" customFormat="1">
      <c r="G2198" s="466"/>
      <c r="H2198" s="466"/>
    </row>
    <row r="2199" spans="7:8" s="9" customFormat="1">
      <c r="G2199" s="466"/>
      <c r="H2199" s="466"/>
    </row>
    <row r="2200" spans="7:8" s="9" customFormat="1">
      <c r="G2200" s="466"/>
      <c r="H2200" s="466"/>
    </row>
    <row r="2201" spans="7:8" s="9" customFormat="1">
      <c r="G2201" s="466"/>
      <c r="H2201" s="466"/>
    </row>
    <row r="2202" spans="7:8" s="9" customFormat="1">
      <c r="G2202" s="466"/>
      <c r="H2202" s="466"/>
    </row>
    <row r="2203" spans="7:8" s="9" customFormat="1">
      <c r="G2203" s="466"/>
      <c r="H2203" s="466"/>
    </row>
    <row r="2204" spans="7:8" s="9" customFormat="1">
      <c r="G2204" s="466"/>
      <c r="H2204" s="466"/>
    </row>
    <row r="2205" spans="7:8" s="9" customFormat="1">
      <c r="G2205" s="466"/>
      <c r="H2205" s="466"/>
    </row>
    <row r="2206" spans="7:8" s="9" customFormat="1">
      <c r="G2206" s="466"/>
      <c r="H2206" s="466"/>
    </row>
    <row r="2207" spans="7:8" s="9" customFormat="1">
      <c r="G2207" s="466"/>
      <c r="H2207" s="466"/>
    </row>
    <row r="2208" spans="7:8" s="9" customFormat="1">
      <c r="G2208" s="466"/>
      <c r="H2208" s="466"/>
    </row>
    <row r="2209" spans="7:8" s="9" customFormat="1">
      <c r="G2209" s="466"/>
      <c r="H2209" s="466"/>
    </row>
    <row r="2210" spans="7:8" s="9" customFormat="1">
      <c r="G2210" s="466"/>
      <c r="H2210" s="466"/>
    </row>
    <row r="2211" spans="7:8" s="9" customFormat="1">
      <c r="G2211" s="466"/>
      <c r="H2211" s="466"/>
    </row>
    <row r="2212" spans="7:8" s="9" customFormat="1">
      <c r="G2212" s="466"/>
      <c r="H2212" s="466"/>
    </row>
    <row r="2213" spans="7:8" s="9" customFormat="1">
      <c r="G2213" s="466"/>
      <c r="H2213" s="466"/>
    </row>
    <row r="2214" spans="7:8" s="9" customFormat="1">
      <c r="G2214" s="466"/>
      <c r="H2214" s="466"/>
    </row>
    <row r="2215" spans="7:8" s="9" customFormat="1">
      <c r="G2215" s="466"/>
      <c r="H2215" s="466"/>
    </row>
    <row r="2216" spans="7:8" s="9" customFormat="1">
      <c r="G2216" s="466"/>
      <c r="H2216" s="466"/>
    </row>
    <row r="2217" spans="7:8" s="9" customFormat="1">
      <c r="G2217" s="466"/>
      <c r="H2217" s="466"/>
    </row>
    <row r="2218" spans="7:8" s="9" customFormat="1">
      <c r="G2218" s="466"/>
      <c r="H2218" s="466"/>
    </row>
    <row r="2219" spans="7:8" s="9" customFormat="1">
      <c r="G2219" s="466"/>
      <c r="H2219" s="466"/>
    </row>
    <row r="2220" spans="7:8" s="9" customFormat="1">
      <c r="G2220" s="466"/>
      <c r="H2220" s="466"/>
    </row>
    <row r="2221" spans="7:8" s="9" customFormat="1">
      <c r="G2221" s="466"/>
      <c r="H2221" s="466"/>
    </row>
    <row r="2222" spans="7:8" s="9" customFormat="1">
      <c r="G2222" s="466"/>
      <c r="H2222" s="466"/>
    </row>
    <row r="2223" spans="7:8" s="9" customFormat="1">
      <c r="G2223" s="466"/>
      <c r="H2223" s="466"/>
    </row>
    <row r="2224" spans="7:8" s="9" customFormat="1">
      <c r="G2224" s="466"/>
      <c r="H2224" s="466"/>
    </row>
    <row r="2225" spans="7:8" s="9" customFormat="1">
      <c r="G2225" s="466"/>
      <c r="H2225" s="466"/>
    </row>
    <row r="2226" spans="7:8" s="9" customFormat="1">
      <c r="G2226" s="466"/>
      <c r="H2226" s="466"/>
    </row>
    <row r="2227" spans="7:8" s="9" customFormat="1">
      <c r="G2227" s="466"/>
      <c r="H2227" s="466"/>
    </row>
    <row r="2228" spans="7:8" s="9" customFormat="1">
      <c r="G2228" s="466"/>
      <c r="H2228" s="466"/>
    </row>
    <row r="2229" spans="7:8" s="9" customFormat="1">
      <c r="G2229" s="466"/>
      <c r="H2229" s="466"/>
    </row>
    <row r="2230" spans="7:8" s="9" customFormat="1">
      <c r="G2230" s="466"/>
      <c r="H2230" s="466"/>
    </row>
    <row r="2231" spans="7:8" s="9" customFormat="1">
      <c r="G2231" s="466"/>
      <c r="H2231" s="466"/>
    </row>
    <row r="2232" spans="7:8" s="9" customFormat="1">
      <c r="G2232" s="466"/>
      <c r="H2232" s="466"/>
    </row>
    <row r="2233" spans="7:8" s="9" customFormat="1">
      <c r="G2233" s="466"/>
      <c r="H2233" s="466"/>
    </row>
    <row r="2234" spans="7:8" s="9" customFormat="1">
      <c r="G2234" s="466"/>
      <c r="H2234" s="466"/>
    </row>
    <row r="2235" spans="7:8" s="9" customFormat="1">
      <c r="G2235" s="466"/>
      <c r="H2235" s="466"/>
    </row>
    <row r="2236" spans="7:8" s="9" customFormat="1">
      <c r="G2236" s="466"/>
      <c r="H2236" s="466"/>
    </row>
    <row r="2237" spans="7:8" s="9" customFormat="1">
      <c r="G2237" s="466"/>
      <c r="H2237" s="466"/>
    </row>
    <row r="2238" spans="7:8" s="9" customFormat="1">
      <c r="G2238" s="466"/>
      <c r="H2238" s="466"/>
    </row>
    <row r="2239" spans="7:8" s="9" customFormat="1">
      <c r="G2239" s="466"/>
      <c r="H2239" s="466"/>
    </row>
    <row r="2240" spans="7:8" s="9" customFormat="1">
      <c r="G2240" s="466"/>
      <c r="H2240" s="466"/>
    </row>
    <row r="2241" spans="7:8" s="9" customFormat="1">
      <c r="G2241" s="466"/>
      <c r="H2241" s="466"/>
    </row>
    <row r="2242" spans="7:8" s="9" customFormat="1">
      <c r="G2242" s="466"/>
      <c r="H2242" s="466"/>
    </row>
    <row r="2243" spans="7:8" s="9" customFormat="1">
      <c r="G2243" s="466"/>
      <c r="H2243" s="466"/>
    </row>
    <row r="2244" spans="7:8" s="9" customFormat="1">
      <c r="G2244" s="466"/>
      <c r="H2244" s="466"/>
    </row>
    <row r="2245" spans="7:8" s="9" customFormat="1">
      <c r="G2245" s="466"/>
      <c r="H2245" s="466"/>
    </row>
    <row r="2246" spans="7:8" s="9" customFormat="1">
      <c r="G2246" s="466"/>
      <c r="H2246" s="466"/>
    </row>
    <row r="2247" spans="7:8" s="9" customFormat="1">
      <c r="G2247" s="466"/>
      <c r="H2247" s="466"/>
    </row>
    <row r="2248" spans="7:8" s="9" customFormat="1">
      <c r="G2248" s="466"/>
      <c r="H2248" s="466"/>
    </row>
    <row r="2249" spans="7:8" s="9" customFormat="1">
      <c r="G2249" s="466"/>
      <c r="H2249" s="466"/>
    </row>
    <row r="2250" spans="7:8" s="9" customFormat="1">
      <c r="G2250" s="466"/>
      <c r="H2250" s="466"/>
    </row>
    <row r="2251" spans="7:8" s="9" customFormat="1">
      <c r="G2251" s="466"/>
      <c r="H2251" s="466"/>
    </row>
    <row r="2252" spans="7:8" s="9" customFormat="1">
      <c r="G2252" s="466"/>
      <c r="H2252" s="466"/>
    </row>
    <row r="2253" spans="7:8" s="9" customFormat="1">
      <c r="G2253" s="466"/>
      <c r="H2253" s="466"/>
    </row>
    <row r="2254" spans="7:8" s="9" customFormat="1">
      <c r="G2254" s="466"/>
      <c r="H2254" s="466"/>
    </row>
    <row r="2255" spans="7:8" s="9" customFormat="1">
      <c r="G2255" s="466"/>
      <c r="H2255" s="466"/>
    </row>
    <row r="2256" spans="7:8" s="9" customFormat="1">
      <c r="G2256" s="466"/>
      <c r="H2256" s="466"/>
    </row>
    <row r="2257" spans="7:8" s="9" customFormat="1">
      <c r="G2257" s="466"/>
      <c r="H2257" s="466"/>
    </row>
    <row r="2258" spans="7:8" s="9" customFormat="1">
      <c r="G2258" s="466"/>
      <c r="H2258" s="466"/>
    </row>
    <row r="2259" spans="7:8" s="9" customFormat="1">
      <c r="G2259" s="466"/>
      <c r="H2259" s="466"/>
    </row>
    <row r="2260" spans="7:8" s="9" customFormat="1">
      <c r="G2260" s="466"/>
      <c r="H2260" s="466"/>
    </row>
    <row r="2261" spans="7:8" s="9" customFormat="1">
      <c r="G2261" s="466"/>
      <c r="H2261" s="466"/>
    </row>
    <row r="2262" spans="7:8" s="9" customFormat="1">
      <c r="G2262" s="466"/>
      <c r="H2262" s="466"/>
    </row>
    <row r="2263" spans="7:8" s="9" customFormat="1">
      <c r="G2263" s="466"/>
      <c r="H2263" s="466"/>
    </row>
    <row r="2264" spans="7:8" s="9" customFormat="1">
      <c r="G2264" s="466"/>
      <c r="H2264" s="466"/>
    </row>
    <row r="2265" spans="7:8" s="9" customFormat="1">
      <c r="G2265" s="466"/>
      <c r="H2265" s="466"/>
    </row>
    <row r="2266" spans="7:8" s="9" customFormat="1">
      <c r="G2266" s="466"/>
      <c r="H2266" s="466"/>
    </row>
    <row r="2267" spans="7:8" s="9" customFormat="1">
      <c r="G2267" s="466"/>
      <c r="H2267" s="466"/>
    </row>
    <row r="2268" spans="7:8" s="9" customFormat="1">
      <c r="G2268" s="466"/>
      <c r="H2268" s="466"/>
    </row>
    <row r="2269" spans="7:8" s="9" customFormat="1">
      <c r="G2269" s="466"/>
      <c r="H2269" s="466"/>
    </row>
    <row r="2270" spans="7:8" s="9" customFormat="1">
      <c r="G2270" s="466"/>
      <c r="H2270" s="466"/>
    </row>
    <row r="2271" spans="7:8" s="9" customFormat="1">
      <c r="G2271" s="466"/>
      <c r="H2271" s="466"/>
    </row>
    <row r="2272" spans="7:8" s="9" customFormat="1">
      <c r="G2272" s="466"/>
      <c r="H2272" s="466"/>
    </row>
    <row r="2273" spans="7:8" s="9" customFormat="1">
      <c r="G2273" s="466"/>
      <c r="H2273" s="466"/>
    </row>
    <row r="2274" spans="7:8" s="9" customFormat="1">
      <c r="G2274" s="466"/>
      <c r="H2274" s="466"/>
    </row>
    <row r="2275" spans="7:8" s="9" customFormat="1">
      <c r="G2275" s="466"/>
      <c r="H2275" s="466"/>
    </row>
    <row r="2276" spans="7:8" s="9" customFormat="1">
      <c r="G2276" s="466"/>
      <c r="H2276" s="466"/>
    </row>
    <row r="2277" spans="7:8" s="9" customFormat="1">
      <c r="G2277" s="466"/>
      <c r="H2277" s="466"/>
    </row>
    <row r="2278" spans="7:8" s="9" customFormat="1">
      <c r="G2278" s="466"/>
      <c r="H2278" s="466"/>
    </row>
    <row r="2279" spans="7:8" s="9" customFormat="1">
      <c r="G2279" s="466"/>
      <c r="H2279" s="466"/>
    </row>
    <row r="2280" spans="7:8" s="9" customFormat="1">
      <c r="G2280" s="466"/>
      <c r="H2280" s="466"/>
    </row>
    <row r="2281" spans="7:8" s="9" customFormat="1">
      <c r="G2281" s="466"/>
      <c r="H2281" s="466"/>
    </row>
    <row r="2282" spans="7:8" s="9" customFormat="1">
      <c r="G2282" s="466"/>
      <c r="H2282" s="466"/>
    </row>
    <row r="2283" spans="7:8" s="9" customFormat="1">
      <c r="G2283" s="466"/>
      <c r="H2283" s="466"/>
    </row>
    <row r="2284" spans="7:8" s="9" customFormat="1">
      <c r="G2284" s="466"/>
      <c r="H2284" s="466"/>
    </row>
    <row r="2285" spans="7:8" s="9" customFormat="1">
      <c r="G2285" s="466"/>
      <c r="H2285" s="466"/>
    </row>
    <row r="2286" spans="7:8" s="9" customFormat="1">
      <c r="G2286" s="466"/>
      <c r="H2286" s="466"/>
    </row>
    <row r="2287" spans="7:8" s="9" customFormat="1">
      <c r="G2287" s="466"/>
      <c r="H2287" s="466"/>
    </row>
    <row r="2288" spans="7:8" s="9" customFormat="1">
      <c r="G2288" s="466"/>
      <c r="H2288" s="466"/>
    </row>
    <row r="2289" spans="7:8" s="9" customFormat="1">
      <c r="G2289" s="466"/>
      <c r="H2289" s="466"/>
    </row>
    <row r="2290" spans="7:8" s="9" customFormat="1">
      <c r="G2290" s="466"/>
      <c r="H2290" s="466"/>
    </row>
    <row r="2291" spans="7:8" s="9" customFormat="1">
      <c r="G2291" s="466"/>
      <c r="H2291" s="466"/>
    </row>
    <row r="2292" spans="7:8" s="9" customFormat="1">
      <c r="G2292" s="466"/>
      <c r="H2292" s="466"/>
    </row>
    <row r="2293" spans="7:8" s="9" customFormat="1">
      <c r="G2293" s="466"/>
      <c r="H2293" s="466"/>
    </row>
    <row r="2294" spans="7:8" s="9" customFormat="1">
      <c r="G2294" s="466"/>
      <c r="H2294" s="466"/>
    </row>
    <row r="2295" spans="7:8" s="9" customFormat="1">
      <c r="G2295" s="466"/>
      <c r="H2295" s="466"/>
    </row>
    <row r="2296" spans="7:8" s="9" customFormat="1">
      <c r="G2296" s="466"/>
      <c r="H2296" s="466"/>
    </row>
    <row r="2297" spans="7:8" s="9" customFormat="1">
      <c r="G2297" s="466"/>
      <c r="H2297" s="466"/>
    </row>
    <row r="2298" spans="7:8" s="9" customFormat="1">
      <c r="G2298" s="466"/>
      <c r="H2298" s="466"/>
    </row>
    <row r="2299" spans="7:8" s="9" customFormat="1">
      <c r="G2299" s="466"/>
      <c r="H2299" s="466"/>
    </row>
    <row r="2300" spans="7:8" s="9" customFormat="1">
      <c r="G2300" s="466"/>
      <c r="H2300" s="466"/>
    </row>
    <row r="2301" spans="7:8" s="9" customFormat="1">
      <c r="G2301" s="466"/>
      <c r="H2301" s="466"/>
    </row>
    <row r="2302" spans="7:8" s="9" customFormat="1">
      <c r="G2302" s="466"/>
      <c r="H2302" s="466"/>
    </row>
    <row r="2303" spans="7:8" s="9" customFormat="1">
      <c r="G2303" s="466"/>
      <c r="H2303" s="466"/>
    </row>
    <row r="2304" spans="7:8" s="9" customFormat="1">
      <c r="G2304" s="466"/>
      <c r="H2304" s="466"/>
    </row>
    <row r="2305" spans="7:8" s="9" customFormat="1">
      <c r="G2305" s="466"/>
      <c r="H2305" s="466"/>
    </row>
    <row r="2306" spans="7:8" s="9" customFormat="1">
      <c r="G2306" s="466"/>
      <c r="H2306" s="466"/>
    </row>
    <row r="2307" spans="7:8" s="9" customFormat="1">
      <c r="G2307" s="466"/>
      <c r="H2307" s="466"/>
    </row>
    <row r="2308" spans="7:8" s="9" customFormat="1">
      <c r="G2308" s="466"/>
      <c r="H2308" s="466"/>
    </row>
    <row r="2309" spans="7:8" s="9" customFormat="1">
      <c r="G2309" s="466"/>
      <c r="H2309" s="466"/>
    </row>
    <row r="2310" spans="7:8" s="9" customFormat="1">
      <c r="G2310" s="466"/>
      <c r="H2310" s="466"/>
    </row>
    <row r="2311" spans="7:8" s="9" customFormat="1">
      <c r="G2311" s="466"/>
      <c r="H2311" s="466"/>
    </row>
    <row r="2312" spans="7:8" s="9" customFormat="1">
      <c r="G2312" s="466"/>
      <c r="H2312" s="466"/>
    </row>
    <row r="2313" spans="7:8" s="9" customFormat="1">
      <c r="G2313" s="466"/>
      <c r="H2313" s="466"/>
    </row>
    <row r="2314" spans="7:8" s="9" customFormat="1">
      <c r="G2314" s="466"/>
      <c r="H2314" s="466"/>
    </row>
    <row r="2315" spans="7:8" s="9" customFormat="1">
      <c r="G2315" s="466"/>
      <c r="H2315" s="466"/>
    </row>
    <row r="2316" spans="7:8" s="9" customFormat="1">
      <c r="G2316" s="466"/>
      <c r="H2316" s="466"/>
    </row>
    <row r="2317" spans="7:8" s="9" customFormat="1">
      <c r="G2317" s="466"/>
      <c r="H2317" s="466"/>
    </row>
    <row r="2318" spans="7:8" s="9" customFormat="1">
      <c r="G2318" s="466"/>
      <c r="H2318" s="466"/>
    </row>
    <row r="2319" spans="7:8" s="9" customFormat="1">
      <c r="G2319" s="466"/>
      <c r="H2319" s="466"/>
    </row>
    <row r="2320" spans="7:8" s="9" customFormat="1">
      <c r="G2320" s="466"/>
      <c r="H2320" s="466"/>
    </row>
    <row r="2321" spans="7:8" s="9" customFormat="1">
      <c r="G2321" s="466"/>
      <c r="H2321" s="466"/>
    </row>
    <row r="2322" spans="7:8" s="9" customFormat="1">
      <c r="G2322" s="466"/>
      <c r="H2322" s="466"/>
    </row>
    <row r="2323" spans="7:8" s="9" customFormat="1">
      <c r="G2323" s="466"/>
      <c r="H2323" s="466"/>
    </row>
    <row r="2324" spans="7:8" s="9" customFormat="1">
      <c r="G2324" s="466"/>
      <c r="H2324" s="466"/>
    </row>
    <row r="2325" spans="7:8" s="9" customFormat="1">
      <c r="G2325" s="466"/>
      <c r="H2325" s="466"/>
    </row>
    <row r="2326" spans="7:8" s="9" customFormat="1">
      <c r="G2326" s="466"/>
      <c r="H2326" s="466"/>
    </row>
    <row r="2327" spans="7:8" s="9" customFormat="1">
      <c r="G2327" s="466"/>
      <c r="H2327" s="466"/>
    </row>
    <row r="2328" spans="7:8" s="9" customFormat="1">
      <c r="G2328" s="466"/>
      <c r="H2328" s="466"/>
    </row>
    <row r="2329" spans="7:8" s="9" customFormat="1">
      <c r="G2329" s="466"/>
      <c r="H2329" s="466"/>
    </row>
    <row r="2330" spans="7:8" s="9" customFormat="1">
      <c r="G2330" s="466"/>
      <c r="H2330" s="466"/>
    </row>
    <row r="2331" spans="7:8" s="9" customFormat="1">
      <c r="G2331" s="466"/>
      <c r="H2331" s="466"/>
    </row>
    <row r="2332" spans="7:8" s="9" customFormat="1">
      <c r="G2332" s="466"/>
      <c r="H2332" s="466"/>
    </row>
    <row r="2333" spans="7:8" s="9" customFormat="1">
      <c r="G2333" s="466"/>
      <c r="H2333" s="466"/>
    </row>
    <row r="2334" spans="7:8" s="9" customFormat="1">
      <c r="G2334" s="466"/>
      <c r="H2334" s="466"/>
    </row>
    <row r="2335" spans="7:8" s="9" customFormat="1">
      <c r="G2335" s="466"/>
      <c r="H2335" s="466"/>
    </row>
    <row r="2336" spans="7:8" s="9" customFormat="1">
      <c r="G2336" s="466"/>
      <c r="H2336" s="466"/>
    </row>
    <row r="2337" spans="7:8" s="9" customFormat="1">
      <c r="G2337" s="466"/>
      <c r="H2337" s="466"/>
    </row>
    <row r="2338" spans="7:8" s="9" customFormat="1">
      <c r="G2338" s="466"/>
      <c r="H2338" s="466"/>
    </row>
    <row r="2339" spans="7:8" s="9" customFormat="1">
      <c r="G2339" s="466"/>
      <c r="H2339" s="466"/>
    </row>
    <row r="2340" spans="7:8" s="9" customFormat="1">
      <c r="G2340" s="466"/>
      <c r="H2340" s="466"/>
    </row>
    <row r="2341" spans="7:8" s="9" customFormat="1">
      <c r="G2341" s="466"/>
      <c r="H2341" s="466"/>
    </row>
    <row r="2342" spans="7:8" s="9" customFormat="1">
      <c r="G2342" s="466"/>
      <c r="H2342" s="466"/>
    </row>
    <row r="2343" spans="7:8" s="9" customFormat="1">
      <c r="G2343" s="466"/>
      <c r="H2343" s="466"/>
    </row>
    <row r="2344" spans="7:8" s="9" customFormat="1">
      <c r="G2344" s="466"/>
      <c r="H2344" s="466"/>
    </row>
    <row r="2345" spans="7:8" s="9" customFormat="1">
      <c r="G2345" s="466"/>
      <c r="H2345" s="466"/>
    </row>
    <row r="2346" spans="7:8" s="9" customFormat="1">
      <c r="G2346" s="466"/>
      <c r="H2346" s="466"/>
    </row>
    <row r="2347" spans="7:8" s="9" customFormat="1">
      <c r="G2347" s="466"/>
      <c r="H2347" s="466"/>
    </row>
    <row r="2348" spans="7:8" s="9" customFormat="1">
      <c r="G2348" s="466"/>
      <c r="H2348" s="466"/>
    </row>
    <row r="2349" spans="7:8" s="9" customFormat="1">
      <c r="G2349" s="466"/>
      <c r="H2349" s="466"/>
    </row>
    <row r="2350" spans="7:8" s="9" customFormat="1">
      <c r="G2350" s="466"/>
      <c r="H2350" s="466"/>
    </row>
    <row r="2351" spans="7:8" s="9" customFormat="1">
      <c r="G2351" s="466"/>
      <c r="H2351" s="466"/>
    </row>
    <row r="2352" spans="7:8" s="9" customFormat="1">
      <c r="G2352" s="466"/>
      <c r="H2352" s="466"/>
    </row>
    <row r="2353" spans="7:8" s="9" customFormat="1">
      <c r="G2353" s="466"/>
      <c r="H2353" s="466"/>
    </row>
    <row r="2354" spans="7:8" s="9" customFormat="1">
      <c r="G2354" s="466"/>
      <c r="H2354" s="466"/>
    </row>
    <row r="2355" spans="7:8" s="9" customFormat="1">
      <c r="G2355" s="466"/>
      <c r="H2355" s="466"/>
    </row>
    <row r="2356" spans="7:8" s="9" customFormat="1">
      <c r="G2356" s="466"/>
      <c r="H2356" s="466"/>
    </row>
    <row r="2357" spans="7:8" s="9" customFormat="1">
      <c r="G2357" s="466"/>
      <c r="H2357" s="466"/>
    </row>
    <row r="2358" spans="7:8" s="9" customFormat="1">
      <c r="G2358" s="466"/>
      <c r="H2358" s="466"/>
    </row>
    <row r="2359" spans="7:8" s="9" customFormat="1">
      <c r="G2359" s="466"/>
      <c r="H2359" s="466"/>
    </row>
    <row r="2360" spans="7:8" s="9" customFormat="1">
      <c r="G2360" s="466"/>
      <c r="H2360" s="466"/>
    </row>
    <row r="2361" spans="7:8" s="9" customFormat="1">
      <c r="G2361" s="466"/>
      <c r="H2361" s="466"/>
    </row>
    <row r="2362" spans="7:8" s="9" customFormat="1">
      <c r="G2362" s="466"/>
      <c r="H2362" s="466"/>
    </row>
    <row r="2363" spans="7:8" s="9" customFormat="1">
      <c r="G2363" s="466"/>
      <c r="H2363" s="466"/>
    </row>
    <row r="2364" spans="7:8" s="9" customFormat="1">
      <c r="G2364" s="466"/>
      <c r="H2364" s="466"/>
    </row>
    <row r="2365" spans="7:8" s="9" customFormat="1">
      <c r="G2365" s="466"/>
      <c r="H2365" s="466"/>
    </row>
    <row r="2366" spans="7:8" s="9" customFormat="1">
      <c r="G2366" s="466"/>
      <c r="H2366" s="466"/>
    </row>
    <row r="2367" spans="7:8" s="9" customFormat="1">
      <c r="G2367" s="466"/>
      <c r="H2367" s="466"/>
    </row>
    <row r="2368" spans="7:8" s="9" customFormat="1">
      <c r="G2368" s="466"/>
      <c r="H2368" s="466"/>
    </row>
    <row r="2369" spans="7:8" s="9" customFormat="1">
      <c r="G2369" s="466"/>
      <c r="H2369" s="466"/>
    </row>
    <row r="2370" spans="7:8" s="9" customFormat="1">
      <c r="G2370" s="466"/>
      <c r="H2370" s="466"/>
    </row>
    <row r="2371" spans="7:8" s="9" customFormat="1">
      <c r="G2371" s="466"/>
      <c r="H2371" s="466"/>
    </row>
    <row r="2372" spans="7:8" s="9" customFormat="1">
      <c r="G2372" s="466"/>
      <c r="H2372" s="466"/>
    </row>
    <row r="2373" spans="7:8" s="9" customFormat="1">
      <c r="G2373" s="466"/>
      <c r="H2373" s="466"/>
    </row>
    <row r="2374" spans="7:8" s="9" customFormat="1">
      <c r="G2374" s="466"/>
      <c r="H2374" s="466"/>
    </row>
    <row r="2375" spans="7:8" s="9" customFormat="1">
      <c r="G2375" s="466"/>
      <c r="H2375" s="466"/>
    </row>
    <row r="2376" spans="7:8" s="9" customFormat="1">
      <c r="G2376" s="466"/>
      <c r="H2376" s="466"/>
    </row>
    <row r="2377" spans="7:8" s="9" customFormat="1">
      <c r="G2377" s="466"/>
      <c r="H2377" s="466"/>
    </row>
    <row r="2378" spans="7:8" s="9" customFormat="1">
      <c r="G2378" s="466"/>
      <c r="H2378" s="466"/>
    </row>
    <row r="2379" spans="7:8" s="9" customFormat="1">
      <c r="G2379" s="466"/>
      <c r="H2379" s="466"/>
    </row>
    <row r="2380" spans="7:8" s="9" customFormat="1">
      <c r="G2380" s="466"/>
      <c r="H2380" s="466"/>
    </row>
    <row r="2381" spans="7:8" s="9" customFormat="1">
      <c r="G2381" s="466"/>
      <c r="H2381" s="466"/>
    </row>
    <row r="2382" spans="7:8" s="9" customFormat="1">
      <c r="G2382" s="466"/>
      <c r="H2382" s="466"/>
    </row>
    <row r="2383" spans="7:8" s="9" customFormat="1">
      <c r="G2383" s="466"/>
      <c r="H2383" s="466"/>
    </row>
    <row r="2384" spans="7:8" s="9" customFormat="1">
      <c r="G2384" s="466"/>
      <c r="H2384" s="466"/>
    </row>
    <row r="2385" spans="7:8" s="9" customFormat="1">
      <c r="G2385" s="466"/>
      <c r="H2385" s="466"/>
    </row>
    <row r="2386" spans="7:8" s="9" customFormat="1">
      <c r="G2386" s="466"/>
      <c r="H2386" s="466"/>
    </row>
    <row r="2387" spans="7:8" s="9" customFormat="1">
      <c r="G2387" s="466"/>
      <c r="H2387" s="466"/>
    </row>
    <row r="2388" spans="7:8" s="9" customFormat="1">
      <c r="G2388" s="466"/>
      <c r="H2388" s="466"/>
    </row>
    <row r="2389" spans="7:8" s="9" customFormat="1">
      <c r="G2389" s="466"/>
      <c r="H2389" s="466"/>
    </row>
    <row r="2390" spans="7:8" s="9" customFormat="1">
      <c r="G2390" s="466"/>
      <c r="H2390" s="466"/>
    </row>
    <row r="2391" spans="7:8" s="9" customFormat="1">
      <c r="G2391" s="466"/>
      <c r="H2391" s="466"/>
    </row>
    <row r="2392" spans="7:8" s="9" customFormat="1">
      <c r="G2392" s="466"/>
      <c r="H2392" s="466"/>
    </row>
    <row r="2393" spans="7:8" s="9" customFormat="1">
      <c r="G2393" s="466"/>
      <c r="H2393" s="466"/>
    </row>
    <row r="2394" spans="7:8" s="9" customFormat="1">
      <c r="G2394" s="466"/>
      <c r="H2394" s="466"/>
    </row>
    <row r="2395" spans="7:8" s="9" customFormat="1">
      <c r="G2395" s="466"/>
      <c r="H2395" s="466"/>
    </row>
    <row r="2396" spans="7:8" s="9" customFormat="1">
      <c r="G2396" s="466"/>
      <c r="H2396" s="466"/>
    </row>
    <row r="2397" spans="7:8" s="9" customFormat="1">
      <c r="G2397" s="466"/>
      <c r="H2397" s="466"/>
    </row>
    <row r="2398" spans="7:8" s="9" customFormat="1">
      <c r="G2398" s="466"/>
      <c r="H2398" s="466"/>
    </row>
    <row r="2399" spans="7:8" s="9" customFormat="1">
      <c r="G2399" s="466"/>
      <c r="H2399" s="466"/>
    </row>
    <row r="2400" spans="7:8" s="9" customFormat="1">
      <c r="G2400" s="466"/>
      <c r="H2400" s="466"/>
    </row>
    <row r="2401" spans="7:8" s="9" customFormat="1">
      <c r="G2401" s="466"/>
      <c r="H2401" s="466"/>
    </row>
    <row r="2402" spans="7:8" s="9" customFormat="1">
      <c r="G2402" s="466"/>
      <c r="H2402" s="466"/>
    </row>
    <row r="2403" spans="7:8" s="9" customFormat="1">
      <c r="G2403" s="466"/>
      <c r="H2403" s="466"/>
    </row>
    <row r="2404" spans="7:8" s="9" customFormat="1">
      <c r="G2404" s="466"/>
      <c r="H2404" s="466"/>
    </row>
    <row r="2405" spans="7:8" s="9" customFormat="1">
      <c r="G2405" s="466"/>
      <c r="H2405" s="466"/>
    </row>
    <row r="2406" spans="7:8" s="9" customFormat="1">
      <c r="G2406" s="466"/>
      <c r="H2406" s="466"/>
    </row>
    <row r="2407" spans="7:8" s="9" customFormat="1">
      <c r="G2407" s="466"/>
      <c r="H2407" s="466"/>
    </row>
    <row r="2408" spans="7:8" s="9" customFormat="1">
      <c r="G2408" s="466"/>
      <c r="H2408" s="466"/>
    </row>
    <row r="2409" spans="7:8" s="9" customFormat="1">
      <c r="G2409" s="466"/>
      <c r="H2409" s="466"/>
    </row>
    <row r="2410" spans="7:8" s="9" customFormat="1">
      <c r="G2410" s="466"/>
      <c r="H2410" s="466"/>
    </row>
    <row r="2411" spans="7:8" s="9" customFormat="1">
      <c r="G2411" s="466"/>
      <c r="H2411" s="466"/>
    </row>
    <row r="2412" spans="7:8" s="9" customFormat="1">
      <c r="G2412" s="466"/>
      <c r="H2412" s="466"/>
    </row>
    <row r="2413" spans="7:8" s="9" customFormat="1">
      <c r="G2413" s="466"/>
      <c r="H2413" s="466"/>
    </row>
    <row r="2414" spans="7:8" s="9" customFormat="1">
      <c r="G2414" s="466"/>
      <c r="H2414" s="466"/>
    </row>
    <row r="2415" spans="7:8" s="9" customFormat="1">
      <c r="G2415" s="466"/>
      <c r="H2415" s="466"/>
    </row>
    <row r="2416" spans="7:8" s="9" customFormat="1">
      <c r="G2416" s="466"/>
      <c r="H2416" s="466"/>
    </row>
    <row r="2417" spans="7:8" s="9" customFormat="1">
      <c r="G2417" s="466"/>
      <c r="H2417" s="466"/>
    </row>
    <row r="2418" spans="7:8" s="9" customFormat="1">
      <c r="G2418" s="466"/>
      <c r="H2418" s="466"/>
    </row>
    <row r="2419" spans="7:8" s="9" customFormat="1">
      <c r="G2419" s="466"/>
      <c r="H2419" s="466"/>
    </row>
    <row r="2420" spans="7:8" s="9" customFormat="1">
      <c r="G2420" s="466"/>
      <c r="H2420" s="466"/>
    </row>
    <row r="2421" spans="7:8" s="9" customFormat="1">
      <c r="G2421" s="466"/>
      <c r="H2421" s="466"/>
    </row>
    <row r="2422" spans="7:8" s="9" customFormat="1">
      <c r="G2422" s="466"/>
      <c r="H2422" s="466"/>
    </row>
    <row r="2423" spans="7:8" s="9" customFormat="1">
      <c r="G2423" s="466"/>
      <c r="H2423" s="466"/>
    </row>
    <row r="2424" spans="7:8" s="9" customFormat="1">
      <c r="G2424" s="466"/>
      <c r="H2424" s="466"/>
    </row>
    <row r="2425" spans="7:8" s="9" customFormat="1">
      <c r="G2425" s="466"/>
      <c r="H2425" s="466"/>
    </row>
    <row r="2426" spans="7:8" s="9" customFormat="1">
      <c r="G2426" s="466"/>
      <c r="H2426" s="466"/>
    </row>
    <row r="2427" spans="7:8" s="9" customFormat="1">
      <c r="G2427" s="466"/>
      <c r="H2427" s="466"/>
    </row>
    <row r="2428" spans="7:8" s="9" customFormat="1">
      <c r="G2428" s="466"/>
      <c r="H2428" s="466"/>
    </row>
    <row r="2429" spans="7:8" s="9" customFormat="1">
      <c r="G2429" s="466"/>
      <c r="H2429" s="466"/>
    </row>
    <row r="2430" spans="7:8" s="9" customFormat="1">
      <c r="G2430" s="466"/>
      <c r="H2430" s="466"/>
    </row>
    <row r="2431" spans="7:8" s="9" customFormat="1">
      <c r="G2431" s="466"/>
      <c r="H2431" s="466"/>
    </row>
    <row r="2432" spans="7:8" s="9" customFormat="1">
      <c r="G2432" s="466"/>
      <c r="H2432" s="466"/>
    </row>
    <row r="2433" spans="7:8" s="9" customFormat="1">
      <c r="G2433" s="466"/>
      <c r="H2433" s="466"/>
    </row>
    <row r="2434" spans="7:8" s="9" customFormat="1">
      <c r="G2434" s="466"/>
      <c r="H2434" s="466"/>
    </row>
    <row r="2435" spans="7:8" s="9" customFormat="1">
      <c r="G2435" s="466"/>
      <c r="H2435" s="466"/>
    </row>
    <row r="2436" spans="7:8" s="9" customFormat="1">
      <c r="G2436" s="466"/>
      <c r="H2436" s="466"/>
    </row>
    <row r="2437" spans="7:8" s="9" customFormat="1">
      <c r="G2437" s="466"/>
      <c r="H2437" s="466"/>
    </row>
    <row r="2438" spans="7:8" s="9" customFormat="1">
      <c r="G2438" s="466"/>
      <c r="H2438" s="466"/>
    </row>
    <row r="2439" spans="7:8" s="9" customFormat="1">
      <c r="G2439" s="466"/>
      <c r="H2439" s="466"/>
    </row>
    <row r="2440" spans="7:8" s="9" customFormat="1">
      <c r="G2440" s="466"/>
      <c r="H2440" s="466"/>
    </row>
    <row r="2441" spans="7:8" s="9" customFormat="1">
      <c r="G2441" s="466"/>
      <c r="H2441" s="466"/>
    </row>
    <row r="2442" spans="7:8" s="9" customFormat="1">
      <c r="G2442" s="466"/>
      <c r="H2442" s="466"/>
    </row>
    <row r="2443" spans="7:8" s="9" customFormat="1">
      <c r="G2443" s="466"/>
      <c r="H2443" s="466"/>
    </row>
    <row r="2444" spans="7:8" s="9" customFormat="1">
      <c r="G2444" s="466"/>
      <c r="H2444" s="466"/>
    </row>
    <row r="2445" spans="7:8" s="9" customFormat="1">
      <c r="G2445" s="466"/>
      <c r="H2445" s="466"/>
    </row>
    <row r="2446" spans="7:8" s="9" customFormat="1">
      <c r="G2446" s="466"/>
      <c r="H2446" s="466"/>
    </row>
    <row r="2447" spans="7:8" s="9" customFormat="1">
      <c r="G2447" s="466"/>
      <c r="H2447" s="466"/>
    </row>
    <row r="2448" spans="7:8" s="9" customFormat="1">
      <c r="G2448" s="466"/>
      <c r="H2448" s="466"/>
    </row>
    <row r="2449" spans="7:8" s="9" customFormat="1">
      <c r="G2449" s="466"/>
      <c r="H2449" s="466"/>
    </row>
    <row r="2450" spans="7:8" s="9" customFormat="1">
      <c r="G2450" s="466"/>
      <c r="H2450" s="466"/>
    </row>
    <row r="2451" spans="7:8" s="9" customFormat="1">
      <c r="G2451" s="466"/>
      <c r="H2451" s="466"/>
    </row>
    <row r="2452" spans="7:8" s="9" customFormat="1">
      <c r="G2452" s="466"/>
      <c r="H2452" s="466"/>
    </row>
    <row r="2453" spans="7:8" s="9" customFormat="1">
      <c r="G2453" s="466"/>
      <c r="H2453" s="466"/>
    </row>
    <row r="2454" spans="7:8" s="9" customFormat="1">
      <c r="G2454" s="466"/>
      <c r="H2454" s="466"/>
    </row>
    <row r="2455" spans="7:8" s="9" customFormat="1">
      <c r="G2455" s="466"/>
      <c r="H2455" s="466"/>
    </row>
    <row r="2456" spans="7:8" s="9" customFormat="1">
      <c r="G2456" s="466"/>
      <c r="H2456" s="466"/>
    </row>
    <row r="2457" spans="7:8" s="9" customFormat="1">
      <c r="G2457" s="466"/>
      <c r="H2457" s="466"/>
    </row>
    <row r="2458" spans="7:8" s="9" customFormat="1">
      <c r="G2458" s="466"/>
      <c r="H2458" s="466"/>
    </row>
    <row r="2459" spans="7:8" s="9" customFormat="1">
      <c r="G2459" s="466"/>
      <c r="H2459" s="466"/>
    </row>
    <row r="2460" spans="7:8" s="9" customFormat="1">
      <c r="G2460" s="466"/>
      <c r="H2460" s="466"/>
    </row>
    <row r="2461" spans="7:8" s="9" customFormat="1">
      <c r="G2461" s="466"/>
      <c r="H2461" s="466"/>
    </row>
    <row r="2462" spans="7:8" s="9" customFormat="1">
      <c r="G2462" s="466"/>
      <c r="H2462" s="466"/>
    </row>
    <row r="2463" spans="7:8" s="9" customFormat="1">
      <c r="G2463" s="466"/>
      <c r="H2463" s="466"/>
    </row>
    <row r="2464" spans="7:8" s="9" customFormat="1">
      <c r="G2464" s="466"/>
      <c r="H2464" s="466"/>
    </row>
    <row r="2465" spans="7:8" s="9" customFormat="1">
      <c r="G2465" s="466"/>
      <c r="H2465" s="466"/>
    </row>
    <row r="2466" spans="7:8" s="9" customFormat="1">
      <c r="G2466" s="466"/>
      <c r="H2466" s="466"/>
    </row>
    <row r="2467" spans="7:8" s="9" customFormat="1">
      <c r="G2467" s="466"/>
      <c r="H2467" s="466"/>
    </row>
    <row r="2468" spans="7:8" s="9" customFormat="1">
      <c r="G2468" s="466"/>
      <c r="H2468" s="466"/>
    </row>
    <row r="2469" spans="7:8" s="9" customFormat="1">
      <c r="G2469" s="466"/>
      <c r="H2469" s="466"/>
    </row>
    <row r="2470" spans="7:8" s="9" customFormat="1">
      <c r="G2470" s="466"/>
      <c r="H2470" s="466"/>
    </row>
    <row r="2471" spans="7:8" s="9" customFormat="1">
      <c r="G2471" s="466"/>
      <c r="H2471" s="466"/>
    </row>
    <row r="2472" spans="7:8" s="9" customFormat="1">
      <c r="G2472" s="466"/>
      <c r="H2472" s="466"/>
    </row>
    <row r="2473" spans="7:8" s="9" customFormat="1">
      <c r="G2473" s="466"/>
      <c r="H2473" s="466"/>
    </row>
    <row r="2474" spans="7:8" s="9" customFormat="1">
      <c r="G2474" s="466"/>
      <c r="H2474" s="466"/>
    </row>
    <row r="2475" spans="7:8" s="9" customFormat="1">
      <c r="G2475" s="466"/>
      <c r="H2475" s="466"/>
    </row>
    <row r="2476" spans="7:8" s="9" customFormat="1">
      <c r="G2476" s="466"/>
      <c r="H2476" s="466"/>
    </row>
    <row r="2477" spans="7:8" s="9" customFormat="1">
      <c r="G2477" s="466"/>
      <c r="H2477" s="466"/>
    </row>
    <row r="2478" spans="7:8" s="9" customFormat="1">
      <c r="G2478" s="466"/>
      <c r="H2478" s="466"/>
    </row>
    <row r="2479" spans="7:8" s="9" customFormat="1">
      <c r="G2479" s="466"/>
      <c r="H2479" s="466"/>
    </row>
    <row r="2480" spans="7:8" s="9" customFormat="1">
      <c r="G2480" s="466"/>
      <c r="H2480" s="466"/>
    </row>
    <row r="2481" spans="7:8" s="9" customFormat="1">
      <c r="G2481" s="466"/>
      <c r="H2481" s="466"/>
    </row>
    <row r="2482" spans="7:8" s="9" customFormat="1">
      <c r="G2482" s="466"/>
      <c r="H2482" s="466"/>
    </row>
    <row r="2483" spans="7:8" s="9" customFormat="1">
      <c r="G2483" s="466"/>
      <c r="H2483" s="466"/>
    </row>
    <row r="2484" spans="7:8" s="9" customFormat="1">
      <c r="G2484" s="466"/>
      <c r="H2484" s="466"/>
    </row>
    <row r="2485" spans="7:8" s="9" customFormat="1">
      <c r="G2485" s="466"/>
      <c r="H2485" s="466"/>
    </row>
    <row r="2486" spans="7:8" s="9" customFormat="1">
      <c r="G2486" s="466"/>
      <c r="H2486" s="466"/>
    </row>
    <row r="2487" spans="7:8" s="9" customFormat="1">
      <c r="G2487" s="466"/>
      <c r="H2487" s="466"/>
    </row>
    <row r="2488" spans="7:8" s="9" customFormat="1">
      <c r="G2488" s="466"/>
      <c r="H2488" s="466"/>
    </row>
    <row r="2489" spans="7:8" s="9" customFormat="1">
      <c r="G2489" s="466"/>
      <c r="H2489" s="466"/>
    </row>
    <row r="2490" spans="7:8" s="9" customFormat="1">
      <c r="G2490" s="466"/>
      <c r="H2490" s="466"/>
    </row>
    <row r="2491" spans="7:8" s="9" customFormat="1">
      <c r="G2491" s="466"/>
      <c r="H2491" s="466"/>
    </row>
    <row r="2492" spans="7:8" s="9" customFormat="1">
      <c r="G2492" s="466"/>
      <c r="H2492" s="466"/>
    </row>
    <row r="2493" spans="7:8" s="9" customFormat="1">
      <c r="G2493" s="466"/>
      <c r="H2493" s="466"/>
    </row>
    <row r="2494" spans="7:8" s="9" customFormat="1">
      <c r="G2494" s="466"/>
      <c r="H2494" s="466"/>
    </row>
    <row r="2495" spans="7:8" s="9" customFormat="1">
      <c r="G2495" s="466"/>
      <c r="H2495" s="466"/>
    </row>
    <row r="2496" spans="7:8" s="9" customFormat="1">
      <c r="G2496" s="466"/>
      <c r="H2496" s="466"/>
    </row>
    <row r="2497" spans="7:8" s="9" customFormat="1">
      <c r="G2497" s="466"/>
      <c r="H2497" s="466"/>
    </row>
    <row r="2498" spans="7:8" s="9" customFormat="1">
      <c r="G2498" s="466"/>
      <c r="H2498" s="466"/>
    </row>
    <row r="2499" spans="7:8" s="9" customFormat="1">
      <c r="G2499" s="466"/>
      <c r="H2499" s="466"/>
    </row>
    <row r="2500" spans="7:8" s="9" customFormat="1">
      <c r="G2500" s="466"/>
      <c r="H2500" s="466"/>
    </row>
    <row r="2501" spans="7:8" s="9" customFormat="1">
      <c r="G2501" s="466"/>
      <c r="H2501" s="466"/>
    </row>
    <row r="2502" spans="7:8" s="9" customFormat="1">
      <c r="G2502" s="466"/>
      <c r="H2502" s="466"/>
    </row>
    <row r="2503" spans="7:8" s="9" customFormat="1">
      <c r="G2503" s="466"/>
      <c r="H2503" s="466"/>
    </row>
    <row r="2504" spans="7:8" s="9" customFormat="1">
      <c r="G2504" s="466"/>
      <c r="H2504" s="466"/>
    </row>
    <row r="2505" spans="7:8" s="9" customFormat="1">
      <c r="G2505" s="466"/>
      <c r="H2505" s="466"/>
    </row>
    <row r="2506" spans="7:8" s="9" customFormat="1">
      <c r="G2506" s="466"/>
      <c r="H2506" s="466"/>
    </row>
    <row r="2507" spans="7:8" s="9" customFormat="1">
      <c r="G2507" s="466"/>
      <c r="H2507" s="466"/>
    </row>
    <row r="2508" spans="7:8" s="9" customFormat="1">
      <c r="G2508" s="466"/>
      <c r="H2508" s="466"/>
    </row>
    <row r="2509" spans="7:8" s="9" customFormat="1">
      <c r="G2509" s="466"/>
      <c r="H2509" s="466"/>
    </row>
    <row r="2510" spans="7:8" s="9" customFormat="1">
      <c r="G2510" s="466"/>
      <c r="H2510" s="466"/>
    </row>
    <row r="2511" spans="7:8" s="9" customFormat="1">
      <c r="G2511" s="466"/>
      <c r="H2511" s="466"/>
    </row>
    <row r="2512" spans="7:8" s="9" customFormat="1">
      <c r="G2512" s="466"/>
      <c r="H2512" s="466"/>
    </row>
    <row r="2513" spans="7:8" s="9" customFormat="1">
      <c r="G2513" s="466"/>
      <c r="H2513" s="466"/>
    </row>
    <row r="2514" spans="7:8" s="9" customFormat="1">
      <c r="G2514" s="466"/>
      <c r="H2514" s="466"/>
    </row>
    <row r="2515" spans="7:8" s="9" customFormat="1">
      <c r="G2515" s="466"/>
      <c r="H2515" s="466"/>
    </row>
    <row r="2516" spans="7:8" s="9" customFormat="1">
      <c r="G2516" s="466"/>
      <c r="H2516" s="466"/>
    </row>
    <row r="2517" spans="7:8" s="9" customFormat="1">
      <c r="G2517" s="466"/>
      <c r="H2517" s="466"/>
    </row>
    <row r="2518" spans="7:8" s="9" customFormat="1">
      <c r="G2518" s="466"/>
      <c r="H2518" s="466"/>
    </row>
    <row r="2519" spans="7:8" s="9" customFormat="1">
      <c r="G2519" s="466"/>
      <c r="H2519" s="466"/>
    </row>
    <row r="2520" spans="7:8" s="9" customFormat="1">
      <c r="G2520" s="466"/>
      <c r="H2520" s="466"/>
    </row>
    <row r="2521" spans="7:8" s="9" customFormat="1">
      <c r="G2521" s="466"/>
      <c r="H2521" s="466"/>
    </row>
    <row r="2522" spans="7:8" s="9" customFormat="1">
      <c r="G2522" s="466"/>
      <c r="H2522" s="466"/>
    </row>
    <row r="2523" spans="7:8" s="9" customFormat="1">
      <c r="G2523" s="466"/>
      <c r="H2523" s="466"/>
    </row>
    <row r="2524" spans="7:8" s="9" customFormat="1">
      <c r="G2524" s="466"/>
      <c r="H2524" s="466"/>
    </row>
    <row r="2525" spans="7:8" s="9" customFormat="1">
      <c r="G2525" s="466"/>
      <c r="H2525" s="466"/>
    </row>
    <row r="2526" spans="7:8" s="9" customFormat="1">
      <c r="G2526" s="466"/>
      <c r="H2526" s="466"/>
    </row>
    <row r="2527" spans="7:8" s="9" customFormat="1">
      <c r="G2527" s="466"/>
      <c r="H2527" s="466"/>
    </row>
    <row r="2528" spans="7:8" s="9" customFormat="1">
      <c r="G2528" s="466"/>
      <c r="H2528" s="466"/>
    </row>
    <row r="2529" spans="7:8" s="9" customFormat="1">
      <c r="G2529" s="466"/>
      <c r="H2529" s="466"/>
    </row>
    <row r="2530" spans="7:8" s="9" customFormat="1">
      <c r="G2530" s="466"/>
      <c r="H2530" s="466"/>
    </row>
    <row r="2531" spans="7:8" s="9" customFormat="1">
      <c r="G2531" s="466"/>
      <c r="H2531" s="466"/>
    </row>
    <row r="2532" spans="7:8" s="9" customFormat="1">
      <c r="G2532" s="466"/>
      <c r="H2532" s="466"/>
    </row>
    <row r="2533" spans="7:8" s="9" customFormat="1">
      <c r="G2533" s="466"/>
      <c r="H2533" s="466"/>
    </row>
    <row r="2534" spans="7:8" s="9" customFormat="1">
      <c r="G2534" s="466"/>
      <c r="H2534" s="466"/>
    </row>
    <row r="2535" spans="7:8" s="9" customFormat="1">
      <c r="G2535" s="466"/>
      <c r="H2535" s="466"/>
    </row>
    <row r="2536" spans="7:8" s="9" customFormat="1">
      <c r="G2536" s="466"/>
      <c r="H2536" s="466"/>
    </row>
    <row r="2537" spans="7:8" s="9" customFormat="1">
      <c r="G2537" s="466"/>
      <c r="H2537" s="466"/>
    </row>
    <row r="2538" spans="7:8" s="9" customFormat="1">
      <c r="G2538" s="466"/>
      <c r="H2538" s="466"/>
    </row>
    <row r="2539" spans="7:8" s="9" customFormat="1">
      <c r="G2539" s="466"/>
      <c r="H2539" s="466"/>
    </row>
    <row r="2540" spans="7:8" s="9" customFormat="1">
      <c r="G2540" s="466"/>
      <c r="H2540" s="466"/>
    </row>
    <row r="2541" spans="7:8" s="9" customFormat="1">
      <c r="G2541" s="466"/>
      <c r="H2541" s="466"/>
    </row>
    <row r="2542" spans="7:8" s="9" customFormat="1">
      <c r="G2542" s="466"/>
      <c r="H2542" s="466"/>
    </row>
    <row r="2543" spans="7:8" s="9" customFormat="1">
      <c r="G2543" s="466"/>
      <c r="H2543" s="466"/>
    </row>
    <row r="2544" spans="7:8" s="9" customFormat="1">
      <c r="G2544" s="466"/>
      <c r="H2544" s="466"/>
    </row>
    <row r="2545" spans="7:8" s="9" customFormat="1">
      <c r="G2545" s="466"/>
      <c r="H2545" s="466"/>
    </row>
    <row r="2546" spans="7:8" s="9" customFormat="1">
      <c r="G2546" s="466"/>
      <c r="H2546" s="466"/>
    </row>
    <row r="2547" spans="7:8" s="9" customFormat="1">
      <c r="G2547" s="466"/>
      <c r="H2547" s="466"/>
    </row>
    <row r="2548" spans="7:8" s="9" customFormat="1">
      <c r="G2548" s="466"/>
      <c r="H2548" s="466"/>
    </row>
    <row r="2549" spans="7:8" s="9" customFormat="1">
      <c r="G2549" s="466"/>
      <c r="H2549" s="466"/>
    </row>
    <row r="2550" spans="7:8" s="9" customFormat="1">
      <c r="G2550" s="466"/>
      <c r="H2550" s="466"/>
    </row>
    <row r="2551" spans="7:8" s="9" customFormat="1">
      <c r="G2551" s="466"/>
      <c r="H2551" s="466"/>
    </row>
    <row r="2552" spans="7:8" s="9" customFormat="1">
      <c r="G2552" s="466"/>
      <c r="H2552" s="466"/>
    </row>
    <row r="2553" spans="7:8" s="9" customFormat="1">
      <c r="G2553" s="466"/>
      <c r="H2553" s="466"/>
    </row>
    <row r="2554" spans="7:8" s="9" customFormat="1">
      <c r="G2554" s="466"/>
      <c r="H2554" s="466"/>
    </row>
    <row r="2555" spans="7:8" s="9" customFormat="1">
      <c r="G2555" s="466"/>
      <c r="H2555" s="466"/>
    </row>
    <row r="2556" spans="7:8" s="9" customFormat="1">
      <c r="G2556" s="466"/>
      <c r="H2556" s="466"/>
    </row>
    <row r="2557" spans="7:8" s="9" customFormat="1">
      <c r="G2557" s="466"/>
      <c r="H2557" s="466"/>
    </row>
    <row r="2558" spans="7:8" s="9" customFormat="1">
      <c r="G2558" s="466"/>
      <c r="H2558" s="466"/>
    </row>
    <row r="2559" spans="7:8" s="9" customFormat="1">
      <c r="G2559" s="466"/>
      <c r="H2559" s="466"/>
    </row>
    <row r="2560" spans="7:8" s="9" customFormat="1">
      <c r="G2560" s="466"/>
      <c r="H2560" s="466"/>
    </row>
    <row r="2561" spans="7:8" s="9" customFormat="1">
      <c r="G2561" s="466"/>
      <c r="H2561" s="466"/>
    </row>
    <row r="2562" spans="7:8" s="9" customFormat="1">
      <c r="G2562" s="466"/>
      <c r="H2562" s="466"/>
    </row>
    <row r="2563" spans="7:8" s="9" customFormat="1">
      <c r="G2563" s="466"/>
      <c r="H2563" s="466"/>
    </row>
    <row r="2564" spans="7:8" s="9" customFormat="1">
      <c r="G2564" s="466"/>
      <c r="H2564" s="466"/>
    </row>
    <row r="2565" spans="7:8" s="9" customFormat="1">
      <c r="G2565" s="466"/>
      <c r="H2565" s="466"/>
    </row>
    <row r="2566" spans="7:8" s="9" customFormat="1">
      <c r="G2566" s="466"/>
      <c r="H2566" s="466"/>
    </row>
    <row r="2567" spans="7:8" s="9" customFormat="1">
      <c r="G2567" s="466"/>
      <c r="H2567" s="466"/>
    </row>
    <row r="2568" spans="7:8" s="9" customFormat="1">
      <c r="G2568" s="466"/>
      <c r="H2568" s="466"/>
    </row>
    <row r="2569" spans="7:8" s="9" customFormat="1">
      <c r="G2569" s="466"/>
      <c r="H2569" s="466"/>
    </row>
    <row r="2570" spans="7:8" s="9" customFormat="1">
      <c r="G2570" s="466"/>
      <c r="H2570" s="466"/>
    </row>
    <row r="2571" spans="7:8" s="9" customFormat="1">
      <c r="G2571" s="466"/>
      <c r="H2571" s="466"/>
    </row>
    <row r="2572" spans="7:8" s="9" customFormat="1">
      <c r="G2572" s="466"/>
      <c r="H2572" s="466"/>
    </row>
    <row r="2573" spans="7:8" s="9" customFormat="1">
      <c r="G2573" s="466"/>
      <c r="H2573" s="466"/>
    </row>
    <row r="2574" spans="7:8" s="9" customFormat="1">
      <c r="G2574" s="466"/>
      <c r="H2574" s="466"/>
    </row>
    <row r="2575" spans="7:8" s="9" customFormat="1">
      <c r="G2575" s="466"/>
      <c r="H2575" s="466"/>
    </row>
    <row r="2576" spans="7:8" s="9" customFormat="1">
      <c r="G2576" s="466"/>
      <c r="H2576" s="466"/>
    </row>
    <row r="2577" spans="7:8" s="9" customFormat="1">
      <c r="G2577" s="466"/>
      <c r="H2577" s="466"/>
    </row>
    <row r="2578" spans="7:8" s="9" customFormat="1">
      <c r="G2578" s="466"/>
      <c r="H2578" s="466"/>
    </row>
    <row r="2579" spans="7:8" s="9" customFormat="1">
      <c r="G2579" s="466"/>
      <c r="H2579" s="466"/>
    </row>
    <row r="2580" spans="7:8" s="9" customFormat="1">
      <c r="G2580" s="466"/>
      <c r="H2580" s="466"/>
    </row>
    <row r="2581" spans="7:8" s="9" customFormat="1">
      <c r="G2581" s="466"/>
      <c r="H2581" s="466"/>
    </row>
    <row r="2582" spans="7:8" s="9" customFormat="1">
      <c r="G2582" s="466"/>
      <c r="H2582" s="466"/>
    </row>
    <row r="2583" spans="7:8" s="9" customFormat="1">
      <c r="G2583" s="466"/>
      <c r="H2583" s="466"/>
    </row>
    <row r="2584" spans="7:8" s="9" customFormat="1">
      <c r="G2584" s="466"/>
      <c r="H2584" s="466"/>
    </row>
    <row r="2585" spans="7:8" s="9" customFormat="1">
      <c r="G2585" s="466"/>
      <c r="H2585" s="466"/>
    </row>
    <row r="2586" spans="7:8" s="9" customFormat="1">
      <c r="G2586" s="466"/>
      <c r="H2586" s="466"/>
    </row>
    <row r="2587" spans="7:8" s="9" customFormat="1">
      <c r="G2587" s="466"/>
      <c r="H2587" s="466"/>
    </row>
    <row r="2588" spans="7:8" s="9" customFormat="1">
      <c r="G2588" s="466"/>
      <c r="H2588" s="466"/>
    </row>
    <row r="2589" spans="7:8" s="9" customFormat="1">
      <c r="G2589" s="466"/>
      <c r="H2589" s="466"/>
    </row>
    <row r="2590" spans="7:8" s="9" customFormat="1">
      <c r="G2590" s="466"/>
      <c r="H2590" s="466"/>
    </row>
    <row r="2591" spans="7:8" s="9" customFormat="1">
      <c r="G2591" s="466"/>
      <c r="H2591" s="466"/>
    </row>
    <row r="2592" spans="7:8" s="9" customFormat="1">
      <c r="G2592" s="466"/>
      <c r="H2592" s="466"/>
    </row>
    <row r="2593" spans="7:8" s="9" customFormat="1">
      <c r="G2593" s="466"/>
      <c r="H2593" s="466"/>
    </row>
    <row r="2594" spans="7:8" s="9" customFormat="1">
      <c r="G2594" s="466"/>
      <c r="H2594" s="466"/>
    </row>
    <row r="2595" spans="7:8" s="9" customFormat="1">
      <c r="G2595" s="466"/>
      <c r="H2595" s="466"/>
    </row>
    <row r="2596" spans="7:8" s="9" customFormat="1">
      <c r="G2596" s="466"/>
      <c r="H2596" s="466"/>
    </row>
    <row r="2597" spans="7:8" s="9" customFormat="1">
      <c r="G2597" s="466"/>
      <c r="H2597" s="466"/>
    </row>
    <row r="2598" spans="7:8" s="9" customFormat="1">
      <c r="G2598" s="466"/>
      <c r="H2598" s="466"/>
    </row>
    <row r="2599" spans="7:8" s="9" customFormat="1">
      <c r="G2599" s="466"/>
      <c r="H2599" s="466"/>
    </row>
    <row r="2600" spans="7:8" s="9" customFormat="1">
      <c r="G2600" s="466"/>
      <c r="H2600" s="466"/>
    </row>
    <row r="2601" spans="7:8" s="9" customFormat="1">
      <c r="G2601" s="466"/>
      <c r="H2601" s="466"/>
    </row>
    <row r="2602" spans="7:8" s="9" customFormat="1">
      <c r="G2602" s="466"/>
      <c r="H2602" s="466"/>
    </row>
    <row r="2603" spans="7:8" s="9" customFormat="1">
      <c r="G2603" s="466"/>
      <c r="H2603" s="466"/>
    </row>
    <row r="2604" spans="7:8" s="9" customFormat="1">
      <c r="G2604" s="466"/>
      <c r="H2604" s="466"/>
    </row>
    <row r="2605" spans="7:8" s="9" customFormat="1">
      <c r="G2605" s="466"/>
      <c r="H2605" s="466"/>
    </row>
    <row r="2606" spans="7:8" s="9" customFormat="1">
      <c r="G2606" s="466"/>
      <c r="H2606" s="466"/>
    </row>
    <row r="2607" spans="7:8" s="9" customFormat="1">
      <c r="G2607" s="466"/>
      <c r="H2607" s="466"/>
    </row>
    <row r="2608" spans="7:8" s="9" customFormat="1">
      <c r="G2608" s="466"/>
      <c r="H2608" s="466"/>
    </row>
    <row r="2609" spans="7:8" s="9" customFormat="1">
      <c r="G2609" s="466"/>
      <c r="H2609" s="466"/>
    </row>
    <row r="2610" spans="7:8" s="9" customFormat="1">
      <c r="G2610" s="466"/>
      <c r="H2610" s="466"/>
    </row>
    <row r="2611" spans="7:8" s="9" customFormat="1">
      <c r="G2611" s="466"/>
      <c r="H2611" s="466"/>
    </row>
    <row r="2612" spans="7:8" s="9" customFormat="1">
      <c r="G2612" s="466"/>
      <c r="H2612" s="466"/>
    </row>
    <row r="2613" spans="7:8" s="9" customFormat="1">
      <c r="G2613" s="466"/>
      <c r="H2613" s="466"/>
    </row>
    <row r="2614" spans="7:8" s="9" customFormat="1">
      <c r="G2614" s="466"/>
      <c r="H2614" s="466"/>
    </row>
    <row r="2615" spans="7:8" s="9" customFormat="1">
      <c r="G2615" s="466"/>
      <c r="H2615" s="466"/>
    </row>
    <row r="2616" spans="7:8" s="9" customFormat="1">
      <c r="G2616" s="466"/>
      <c r="H2616" s="466"/>
    </row>
    <row r="2617" spans="7:8" s="9" customFormat="1">
      <c r="G2617" s="466"/>
      <c r="H2617" s="466"/>
    </row>
    <row r="2618" spans="7:8" s="9" customFormat="1">
      <c r="G2618" s="466"/>
      <c r="H2618" s="466"/>
    </row>
    <row r="2619" spans="7:8" s="9" customFormat="1">
      <c r="G2619" s="466"/>
      <c r="H2619" s="466"/>
    </row>
    <row r="2620" spans="7:8" s="9" customFormat="1">
      <c r="G2620" s="466"/>
      <c r="H2620" s="466"/>
    </row>
    <row r="2621" spans="7:8" s="9" customFormat="1">
      <c r="G2621" s="466"/>
      <c r="H2621" s="466"/>
    </row>
    <row r="2622" spans="7:8" s="9" customFormat="1">
      <c r="G2622" s="466"/>
      <c r="H2622" s="466"/>
    </row>
    <row r="2623" spans="7:8" s="9" customFormat="1">
      <c r="G2623" s="466"/>
      <c r="H2623" s="466"/>
    </row>
    <row r="2624" spans="7:8" s="9" customFormat="1">
      <c r="G2624" s="466"/>
      <c r="H2624" s="466"/>
    </row>
    <row r="2625" spans="7:8" s="9" customFormat="1">
      <c r="G2625" s="466"/>
      <c r="H2625" s="466"/>
    </row>
    <row r="2626" spans="7:8" s="9" customFormat="1">
      <c r="G2626" s="466"/>
      <c r="H2626" s="466"/>
    </row>
    <row r="2627" spans="7:8" s="9" customFormat="1">
      <c r="G2627" s="466"/>
      <c r="H2627" s="466"/>
    </row>
    <row r="2628" spans="7:8" s="9" customFormat="1">
      <c r="G2628" s="466"/>
      <c r="H2628" s="466"/>
    </row>
    <row r="2629" spans="7:8" s="9" customFormat="1">
      <c r="G2629" s="466"/>
      <c r="H2629" s="466"/>
    </row>
    <row r="2630" spans="7:8" s="9" customFormat="1">
      <c r="G2630" s="466"/>
      <c r="H2630" s="466"/>
    </row>
    <row r="2631" spans="7:8" s="9" customFormat="1">
      <c r="G2631" s="466"/>
      <c r="H2631" s="466"/>
    </row>
    <row r="2632" spans="7:8" s="9" customFormat="1">
      <c r="G2632" s="466"/>
      <c r="H2632" s="466"/>
    </row>
    <row r="2633" spans="7:8" s="9" customFormat="1">
      <c r="G2633" s="466"/>
      <c r="H2633" s="466"/>
    </row>
    <row r="2634" spans="7:8" s="9" customFormat="1">
      <c r="G2634" s="466"/>
      <c r="H2634" s="466"/>
    </row>
    <row r="2635" spans="7:8" s="9" customFormat="1">
      <c r="G2635" s="466"/>
      <c r="H2635" s="466"/>
    </row>
    <row r="2636" spans="7:8" s="9" customFormat="1">
      <c r="G2636" s="466"/>
      <c r="H2636" s="466"/>
    </row>
    <row r="2637" spans="7:8" s="9" customFormat="1">
      <c r="G2637" s="466"/>
      <c r="H2637" s="466"/>
    </row>
    <row r="2638" spans="7:8" s="9" customFormat="1">
      <c r="G2638" s="466"/>
      <c r="H2638" s="466"/>
    </row>
    <row r="2639" spans="7:8" s="9" customFormat="1">
      <c r="G2639" s="466"/>
      <c r="H2639" s="466"/>
    </row>
    <row r="2640" spans="7:8" s="9" customFormat="1">
      <c r="G2640" s="466"/>
      <c r="H2640" s="466"/>
    </row>
    <row r="2641" spans="7:8" s="9" customFormat="1">
      <c r="G2641" s="466"/>
      <c r="H2641" s="466"/>
    </row>
    <row r="2642" spans="7:8" s="9" customFormat="1">
      <c r="G2642" s="466"/>
      <c r="H2642" s="466"/>
    </row>
    <row r="2643" spans="7:8" s="9" customFormat="1">
      <c r="G2643" s="466"/>
      <c r="H2643" s="466"/>
    </row>
    <row r="2644" spans="7:8" s="9" customFormat="1">
      <c r="G2644" s="466"/>
      <c r="H2644" s="466"/>
    </row>
    <row r="2645" spans="7:8" s="9" customFormat="1">
      <c r="G2645" s="466"/>
      <c r="H2645" s="466"/>
    </row>
    <row r="2646" spans="7:8" s="9" customFormat="1">
      <c r="G2646" s="466"/>
      <c r="H2646" s="466"/>
    </row>
    <row r="2647" spans="7:8" s="9" customFormat="1">
      <c r="G2647" s="466"/>
      <c r="H2647" s="466"/>
    </row>
    <row r="2648" spans="7:8" s="9" customFormat="1">
      <c r="G2648" s="466"/>
      <c r="H2648" s="466"/>
    </row>
    <row r="2649" spans="7:8" s="9" customFormat="1">
      <c r="G2649" s="466"/>
      <c r="H2649" s="466"/>
    </row>
    <row r="2650" spans="7:8" s="9" customFormat="1">
      <c r="G2650" s="466"/>
      <c r="H2650" s="466"/>
    </row>
    <row r="2651" spans="7:8" s="9" customFormat="1">
      <c r="G2651" s="466"/>
      <c r="H2651" s="466"/>
    </row>
    <row r="2652" spans="7:8" s="9" customFormat="1">
      <c r="G2652" s="466"/>
      <c r="H2652" s="466"/>
    </row>
    <row r="2653" spans="7:8" s="9" customFormat="1">
      <c r="G2653" s="466"/>
      <c r="H2653" s="466"/>
    </row>
    <row r="2654" spans="7:8" s="9" customFormat="1">
      <c r="G2654" s="466"/>
      <c r="H2654" s="466"/>
    </row>
    <row r="2655" spans="7:8" s="9" customFormat="1">
      <c r="G2655" s="466"/>
      <c r="H2655" s="466"/>
    </row>
    <row r="2656" spans="7:8" s="9" customFormat="1">
      <c r="G2656" s="466"/>
      <c r="H2656" s="466"/>
    </row>
    <row r="2657" spans="7:8" s="9" customFormat="1">
      <c r="G2657" s="466"/>
      <c r="H2657" s="466"/>
    </row>
    <row r="2658" spans="7:8" s="9" customFormat="1">
      <c r="G2658" s="466"/>
      <c r="H2658" s="466"/>
    </row>
    <row r="2659" spans="7:8" s="9" customFormat="1">
      <c r="G2659" s="466"/>
      <c r="H2659" s="466"/>
    </row>
    <row r="2660" spans="7:8" s="9" customFormat="1">
      <c r="G2660" s="466"/>
      <c r="H2660" s="466"/>
    </row>
    <row r="2661" spans="7:8" s="9" customFormat="1">
      <c r="G2661" s="466"/>
      <c r="H2661" s="466"/>
    </row>
    <row r="2662" spans="7:8" s="9" customFormat="1">
      <c r="G2662" s="466"/>
      <c r="H2662" s="466"/>
    </row>
    <row r="2663" spans="7:8" s="9" customFormat="1">
      <c r="G2663" s="466"/>
      <c r="H2663" s="466"/>
    </row>
    <row r="2664" spans="7:8" s="9" customFormat="1">
      <c r="G2664" s="466"/>
      <c r="H2664" s="466"/>
    </row>
    <row r="2665" spans="7:8" s="9" customFormat="1">
      <c r="G2665" s="466"/>
      <c r="H2665" s="466"/>
    </row>
    <row r="2666" spans="7:8" s="9" customFormat="1">
      <c r="G2666" s="466"/>
      <c r="H2666" s="466"/>
    </row>
    <row r="2667" spans="7:8" s="9" customFormat="1">
      <c r="G2667" s="466"/>
      <c r="H2667" s="466"/>
    </row>
    <row r="2668" spans="7:8" s="9" customFormat="1">
      <c r="G2668" s="466"/>
      <c r="H2668" s="466"/>
    </row>
    <row r="2669" spans="7:8" s="9" customFormat="1">
      <c r="G2669" s="466"/>
      <c r="H2669" s="466"/>
    </row>
    <row r="2670" spans="7:8" s="9" customFormat="1">
      <c r="G2670" s="466"/>
      <c r="H2670" s="466"/>
    </row>
    <row r="2671" spans="7:8" s="9" customFormat="1">
      <c r="G2671" s="466"/>
      <c r="H2671" s="466"/>
    </row>
    <row r="2672" spans="7:8" s="9" customFormat="1">
      <c r="G2672" s="466"/>
      <c r="H2672" s="466"/>
    </row>
    <row r="2673" spans="7:8" s="9" customFormat="1">
      <c r="G2673" s="466"/>
      <c r="H2673" s="466"/>
    </row>
    <row r="2674" spans="7:8" s="9" customFormat="1">
      <c r="G2674" s="466"/>
      <c r="H2674" s="466"/>
    </row>
    <row r="2675" spans="7:8" s="9" customFormat="1">
      <c r="G2675" s="466"/>
      <c r="H2675" s="466"/>
    </row>
    <row r="2676" spans="7:8" s="9" customFormat="1">
      <c r="G2676" s="466"/>
      <c r="H2676" s="466"/>
    </row>
    <row r="2677" spans="7:8" s="9" customFormat="1">
      <c r="G2677" s="466"/>
      <c r="H2677" s="466"/>
    </row>
    <row r="2678" spans="7:8" s="9" customFormat="1">
      <c r="G2678" s="466"/>
      <c r="H2678" s="466"/>
    </row>
    <row r="2679" spans="7:8" s="9" customFormat="1">
      <c r="G2679" s="466"/>
      <c r="H2679" s="466"/>
    </row>
    <row r="2680" spans="7:8" s="9" customFormat="1">
      <c r="G2680" s="466"/>
      <c r="H2680" s="466"/>
    </row>
    <row r="2681" spans="7:8" s="9" customFormat="1">
      <c r="G2681" s="466"/>
      <c r="H2681" s="466"/>
    </row>
    <row r="2682" spans="7:8" s="9" customFormat="1">
      <c r="G2682" s="466"/>
      <c r="H2682" s="466"/>
    </row>
    <row r="2683" spans="7:8" s="9" customFormat="1">
      <c r="G2683" s="466"/>
      <c r="H2683" s="466"/>
    </row>
    <row r="2684" spans="7:8" s="9" customFormat="1">
      <c r="G2684" s="466"/>
      <c r="H2684" s="466"/>
    </row>
    <row r="2685" spans="7:8" s="9" customFormat="1">
      <c r="G2685" s="466"/>
      <c r="H2685" s="466"/>
    </row>
    <row r="2686" spans="7:8" s="9" customFormat="1">
      <c r="G2686" s="466"/>
      <c r="H2686" s="466"/>
    </row>
    <row r="2687" spans="7:8" s="9" customFormat="1">
      <c r="G2687" s="466"/>
      <c r="H2687" s="466"/>
    </row>
    <row r="2688" spans="7:8" s="9" customFormat="1">
      <c r="G2688" s="466"/>
      <c r="H2688" s="466"/>
    </row>
    <row r="2689" spans="7:8" s="9" customFormat="1">
      <c r="G2689" s="466"/>
      <c r="H2689" s="466"/>
    </row>
    <row r="2690" spans="7:8" s="9" customFormat="1">
      <c r="G2690" s="466"/>
      <c r="H2690" s="466"/>
    </row>
    <row r="2691" spans="7:8" s="9" customFormat="1">
      <c r="G2691" s="466"/>
      <c r="H2691" s="466"/>
    </row>
    <row r="2692" spans="7:8" s="9" customFormat="1">
      <c r="G2692" s="466"/>
      <c r="H2692" s="466"/>
    </row>
    <row r="2693" spans="7:8" s="9" customFormat="1">
      <c r="G2693" s="466"/>
      <c r="H2693" s="466"/>
    </row>
    <row r="2694" spans="7:8" s="9" customFormat="1">
      <c r="G2694" s="466"/>
      <c r="H2694" s="466"/>
    </row>
    <row r="2695" spans="7:8" s="9" customFormat="1">
      <c r="G2695" s="466"/>
      <c r="H2695" s="466"/>
    </row>
    <row r="2696" spans="7:8" s="9" customFormat="1">
      <c r="G2696" s="466"/>
      <c r="H2696" s="466"/>
    </row>
    <row r="2697" spans="7:8" s="9" customFormat="1">
      <c r="G2697" s="466"/>
      <c r="H2697" s="466"/>
    </row>
    <row r="2698" spans="7:8" s="9" customFormat="1">
      <c r="G2698" s="466"/>
      <c r="H2698" s="466"/>
    </row>
    <row r="2699" spans="7:8" s="9" customFormat="1">
      <c r="G2699" s="466"/>
      <c r="H2699" s="466"/>
    </row>
    <row r="2700" spans="7:8" s="9" customFormat="1">
      <c r="G2700" s="466"/>
      <c r="H2700" s="466"/>
    </row>
    <row r="2701" spans="7:8" s="9" customFormat="1">
      <c r="G2701" s="466"/>
      <c r="H2701" s="466"/>
    </row>
    <row r="2702" spans="7:8" s="9" customFormat="1">
      <c r="G2702" s="466"/>
      <c r="H2702" s="466"/>
    </row>
    <row r="2703" spans="7:8" s="9" customFormat="1">
      <c r="G2703" s="466"/>
      <c r="H2703" s="466"/>
    </row>
    <row r="2704" spans="7:8" s="9" customFormat="1">
      <c r="G2704" s="466"/>
      <c r="H2704" s="466"/>
    </row>
    <row r="2705" spans="7:8" s="9" customFormat="1">
      <c r="G2705" s="466"/>
      <c r="H2705" s="466"/>
    </row>
    <row r="2706" spans="7:8" s="9" customFormat="1">
      <c r="G2706" s="466"/>
      <c r="H2706" s="466"/>
    </row>
    <row r="2707" spans="7:8" s="9" customFormat="1">
      <c r="G2707" s="466"/>
      <c r="H2707" s="466"/>
    </row>
    <row r="2708" spans="7:8" s="9" customFormat="1">
      <c r="G2708" s="466"/>
      <c r="H2708" s="466"/>
    </row>
    <row r="2709" spans="7:8" s="9" customFormat="1">
      <c r="G2709" s="466"/>
      <c r="H2709" s="466"/>
    </row>
    <row r="2710" spans="7:8" s="9" customFormat="1">
      <c r="G2710" s="466"/>
      <c r="H2710" s="466"/>
    </row>
    <row r="2711" spans="7:8" s="9" customFormat="1">
      <c r="G2711" s="466"/>
      <c r="H2711" s="466"/>
    </row>
    <row r="2712" spans="7:8" s="9" customFormat="1">
      <c r="G2712" s="466"/>
      <c r="H2712" s="466"/>
    </row>
    <row r="2713" spans="7:8" s="9" customFormat="1">
      <c r="G2713" s="466"/>
      <c r="H2713" s="466"/>
    </row>
    <row r="2714" spans="7:8" s="9" customFormat="1">
      <c r="G2714" s="466"/>
      <c r="H2714" s="466"/>
    </row>
    <row r="2715" spans="7:8" s="9" customFormat="1">
      <c r="G2715" s="466"/>
      <c r="H2715" s="466"/>
    </row>
    <row r="2716" spans="7:8" s="9" customFormat="1">
      <c r="G2716" s="466"/>
      <c r="H2716" s="466"/>
    </row>
    <row r="2717" spans="7:8" s="9" customFormat="1">
      <c r="G2717" s="466"/>
      <c r="H2717" s="466"/>
    </row>
    <row r="2718" spans="7:8" s="9" customFormat="1">
      <c r="G2718" s="466"/>
      <c r="H2718" s="466"/>
    </row>
    <row r="2719" spans="7:8" s="9" customFormat="1">
      <c r="G2719" s="466"/>
      <c r="H2719" s="466"/>
    </row>
    <row r="2720" spans="7:8" s="9" customFormat="1">
      <c r="G2720" s="466"/>
      <c r="H2720" s="466"/>
    </row>
    <row r="2721" spans="7:8" s="9" customFormat="1">
      <c r="G2721" s="466"/>
      <c r="H2721" s="466"/>
    </row>
    <row r="2722" spans="7:8" s="9" customFormat="1">
      <c r="G2722" s="466"/>
      <c r="H2722" s="466"/>
    </row>
    <row r="2723" spans="7:8" s="9" customFormat="1">
      <c r="G2723" s="466"/>
      <c r="H2723" s="466"/>
    </row>
    <row r="2724" spans="7:8" s="9" customFormat="1">
      <c r="G2724" s="466"/>
      <c r="H2724" s="466"/>
    </row>
    <row r="2725" spans="7:8" s="9" customFormat="1">
      <c r="G2725" s="466"/>
      <c r="H2725" s="466"/>
    </row>
    <row r="2726" spans="7:8" s="9" customFormat="1">
      <c r="G2726" s="466"/>
      <c r="H2726" s="466"/>
    </row>
    <row r="2727" spans="7:8" s="9" customFormat="1">
      <c r="G2727" s="466"/>
      <c r="H2727" s="466"/>
    </row>
    <row r="2728" spans="7:8" s="9" customFormat="1">
      <c r="G2728" s="466"/>
      <c r="H2728" s="466"/>
    </row>
    <row r="2729" spans="7:8" s="9" customFormat="1">
      <c r="G2729" s="466"/>
      <c r="H2729" s="466"/>
    </row>
    <row r="2730" spans="7:8" s="9" customFormat="1">
      <c r="G2730" s="466"/>
      <c r="H2730" s="466"/>
    </row>
    <row r="2731" spans="7:8" s="9" customFormat="1">
      <c r="G2731" s="466"/>
      <c r="H2731" s="466"/>
    </row>
    <row r="2732" spans="7:8" s="9" customFormat="1">
      <c r="G2732" s="466"/>
      <c r="H2732" s="466"/>
    </row>
    <row r="2733" spans="7:8" s="9" customFormat="1">
      <c r="G2733" s="466"/>
      <c r="H2733" s="466"/>
    </row>
    <row r="2734" spans="7:8" s="9" customFormat="1">
      <c r="G2734" s="466"/>
      <c r="H2734" s="466"/>
    </row>
    <row r="2735" spans="7:8" s="9" customFormat="1">
      <c r="G2735" s="466"/>
      <c r="H2735" s="466"/>
    </row>
    <row r="2736" spans="7:8" s="9" customFormat="1">
      <c r="G2736" s="466"/>
      <c r="H2736" s="466"/>
    </row>
    <row r="2737" spans="7:8" s="9" customFormat="1">
      <c r="G2737" s="466"/>
      <c r="H2737" s="466"/>
    </row>
    <row r="2738" spans="7:8" s="9" customFormat="1">
      <c r="G2738" s="466"/>
      <c r="H2738" s="466"/>
    </row>
    <row r="2739" spans="7:8" s="9" customFormat="1">
      <c r="G2739" s="466"/>
      <c r="H2739" s="466"/>
    </row>
    <row r="2740" spans="7:8" s="9" customFormat="1">
      <c r="G2740" s="466"/>
      <c r="H2740" s="466"/>
    </row>
    <row r="2741" spans="7:8" s="9" customFormat="1">
      <c r="G2741" s="466"/>
      <c r="H2741" s="466"/>
    </row>
    <row r="2742" spans="7:8" s="9" customFormat="1">
      <c r="G2742" s="466"/>
      <c r="H2742" s="466"/>
    </row>
    <row r="2743" spans="7:8" s="9" customFormat="1">
      <c r="G2743" s="466"/>
      <c r="H2743" s="466"/>
    </row>
    <row r="2744" spans="7:8" s="9" customFormat="1">
      <c r="G2744" s="466"/>
      <c r="H2744" s="466"/>
    </row>
    <row r="2745" spans="7:8" s="9" customFormat="1">
      <c r="G2745" s="466"/>
      <c r="H2745" s="466"/>
    </row>
    <row r="2746" spans="7:8" s="9" customFormat="1">
      <c r="G2746" s="466"/>
      <c r="H2746" s="466"/>
    </row>
    <row r="2747" spans="7:8" s="9" customFormat="1">
      <c r="G2747" s="466"/>
      <c r="H2747" s="466"/>
    </row>
    <row r="2748" spans="7:8" s="9" customFormat="1">
      <c r="G2748" s="466"/>
      <c r="H2748" s="466"/>
    </row>
    <row r="2749" spans="7:8" s="9" customFormat="1">
      <c r="G2749" s="466"/>
      <c r="H2749" s="466"/>
    </row>
    <row r="2750" spans="7:8" s="9" customFormat="1">
      <c r="G2750" s="466"/>
      <c r="H2750" s="466"/>
    </row>
    <row r="2751" spans="7:8" s="9" customFormat="1">
      <c r="G2751" s="466"/>
      <c r="H2751" s="466"/>
    </row>
    <row r="2752" spans="7:8" s="9" customFormat="1">
      <c r="G2752" s="466"/>
      <c r="H2752" s="466"/>
    </row>
    <row r="2753" spans="7:8" s="9" customFormat="1">
      <c r="G2753" s="466"/>
      <c r="H2753" s="466"/>
    </row>
    <row r="2754" spans="7:8" s="9" customFormat="1">
      <c r="G2754" s="466"/>
      <c r="H2754" s="466"/>
    </row>
    <row r="2755" spans="7:8" s="9" customFormat="1">
      <c r="G2755" s="466"/>
      <c r="H2755" s="466"/>
    </row>
    <row r="2756" spans="7:8" s="9" customFormat="1">
      <c r="G2756" s="466"/>
      <c r="H2756" s="466"/>
    </row>
    <row r="2757" spans="7:8" s="9" customFormat="1">
      <c r="G2757" s="466"/>
      <c r="H2757" s="466"/>
    </row>
    <row r="2758" spans="7:8" s="9" customFormat="1">
      <c r="G2758" s="466"/>
      <c r="H2758" s="466"/>
    </row>
    <row r="2759" spans="7:8" s="9" customFormat="1">
      <c r="G2759" s="466"/>
      <c r="H2759" s="466"/>
    </row>
    <row r="2760" spans="7:8" s="9" customFormat="1">
      <c r="G2760" s="466"/>
      <c r="H2760" s="466"/>
    </row>
    <row r="2761" spans="7:8" s="9" customFormat="1">
      <c r="G2761" s="466"/>
      <c r="H2761" s="466"/>
    </row>
    <row r="2762" spans="7:8" s="9" customFormat="1">
      <c r="G2762" s="466"/>
      <c r="H2762" s="466"/>
    </row>
    <row r="2763" spans="7:8" s="9" customFormat="1">
      <c r="G2763" s="466"/>
      <c r="H2763" s="466"/>
    </row>
    <row r="2764" spans="7:8" s="9" customFormat="1">
      <c r="G2764" s="466"/>
      <c r="H2764" s="466"/>
    </row>
    <row r="2765" spans="7:8" s="9" customFormat="1">
      <c r="G2765" s="466"/>
      <c r="H2765" s="466"/>
    </row>
    <row r="2766" spans="7:8" s="9" customFormat="1">
      <c r="G2766" s="466"/>
      <c r="H2766" s="466"/>
    </row>
    <row r="2767" spans="7:8" s="9" customFormat="1">
      <c r="G2767" s="466"/>
      <c r="H2767" s="466"/>
    </row>
    <row r="2768" spans="7:8" s="9" customFormat="1">
      <c r="G2768" s="466"/>
      <c r="H2768" s="466"/>
    </row>
    <row r="2769" spans="7:8" s="9" customFormat="1">
      <c r="G2769" s="466"/>
      <c r="H2769" s="466"/>
    </row>
    <row r="2770" spans="7:8" s="9" customFormat="1">
      <c r="G2770" s="466"/>
      <c r="H2770" s="466"/>
    </row>
    <row r="2771" spans="7:8" s="9" customFormat="1">
      <c r="G2771" s="466"/>
      <c r="H2771" s="466"/>
    </row>
    <row r="2772" spans="7:8" s="9" customFormat="1">
      <c r="G2772" s="466"/>
      <c r="H2772" s="466"/>
    </row>
    <row r="2773" spans="7:8" s="9" customFormat="1">
      <c r="G2773" s="466"/>
      <c r="H2773" s="466"/>
    </row>
    <row r="2774" spans="7:8" s="9" customFormat="1">
      <c r="G2774" s="466"/>
      <c r="H2774" s="466"/>
    </row>
    <row r="2775" spans="7:8" s="9" customFormat="1">
      <c r="G2775" s="466"/>
      <c r="H2775" s="466"/>
    </row>
    <row r="2776" spans="7:8" s="9" customFormat="1">
      <c r="G2776" s="466"/>
      <c r="H2776" s="466"/>
    </row>
    <row r="2777" spans="7:8" s="9" customFormat="1">
      <c r="G2777" s="466"/>
      <c r="H2777" s="466"/>
    </row>
    <row r="2778" spans="7:8" s="9" customFormat="1">
      <c r="G2778" s="466"/>
      <c r="H2778" s="466"/>
    </row>
    <row r="2779" spans="7:8" s="9" customFormat="1">
      <c r="G2779" s="466"/>
      <c r="H2779" s="466"/>
    </row>
    <row r="2780" spans="7:8" s="9" customFormat="1">
      <c r="G2780" s="466"/>
      <c r="H2780" s="466"/>
    </row>
    <row r="2781" spans="7:8" s="9" customFormat="1">
      <c r="G2781" s="466"/>
      <c r="H2781" s="466"/>
    </row>
    <row r="2782" spans="7:8" s="9" customFormat="1">
      <c r="G2782" s="466"/>
      <c r="H2782" s="466"/>
    </row>
    <row r="2783" spans="7:8" s="9" customFormat="1">
      <c r="G2783" s="466"/>
      <c r="H2783" s="466"/>
    </row>
    <row r="2784" spans="7:8" s="9" customFormat="1">
      <c r="G2784" s="466"/>
      <c r="H2784" s="466"/>
    </row>
    <row r="2785" spans="7:8" s="9" customFormat="1">
      <c r="G2785" s="466"/>
      <c r="H2785" s="466"/>
    </row>
    <row r="2786" spans="7:8" s="9" customFormat="1">
      <c r="G2786" s="466"/>
      <c r="H2786" s="466"/>
    </row>
    <row r="2787" spans="7:8" s="9" customFormat="1">
      <c r="G2787" s="466"/>
      <c r="H2787" s="466"/>
    </row>
    <row r="2788" spans="7:8" s="9" customFormat="1">
      <c r="G2788" s="466"/>
      <c r="H2788" s="466"/>
    </row>
    <row r="2789" spans="7:8" s="9" customFormat="1">
      <c r="G2789" s="466"/>
      <c r="H2789" s="466"/>
    </row>
    <row r="2790" spans="7:8" s="9" customFormat="1">
      <c r="G2790" s="466"/>
      <c r="H2790" s="466"/>
    </row>
    <row r="2791" spans="7:8" s="9" customFormat="1">
      <c r="G2791" s="466"/>
      <c r="H2791" s="466"/>
    </row>
    <row r="2792" spans="7:8" s="9" customFormat="1">
      <c r="G2792" s="466"/>
      <c r="H2792" s="466"/>
    </row>
    <row r="2793" spans="7:8" s="9" customFormat="1">
      <c r="G2793" s="466"/>
      <c r="H2793" s="466"/>
    </row>
    <row r="2794" spans="7:8" s="9" customFormat="1">
      <c r="G2794" s="466"/>
      <c r="H2794" s="466"/>
    </row>
    <row r="2795" spans="7:8" s="9" customFormat="1">
      <c r="G2795" s="466"/>
      <c r="H2795" s="466"/>
    </row>
    <row r="2796" spans="7:8" s="9" customFormat="1">
      <c r="G2796" s="466"/>
      <c r="H2796" s="466"/>
    </row>
    <row r="2797" spans="7:8" s="9" customFormat="1">
      <c r="G2797" s="466"/>
      <c r="H2797" s="466"/>
    </row>
    <row r="2798" spans="7:8" s="9" customFormat="1">
      <c r="G2798" s="466"/>
      <c r="H2798" s="466"/>
    </row>
    <row r="2799" spans="7:8" s="9" customFormat="1">
      <c r="G2799" s="466"/>
      <c r="H2799" s="466"/>
    </row>
    <row r="2800" spans="7:8" s="9" customFormat="1">
      <c r="G2800" s="466"/>
      <c r="H2800" s="466"/>
    </row>
    <row r="2801" spans="7:8" s="9" customFormat="1">
      <c r="G2801" s="466"/>
      <c r="H2801" s="466"/>
    </row>
    <row r="2802" spans="7:8" s="9" customFormat="1">
      <c r="G2802" s="466"/>
      <c r="H2802" s="466"/>
    </row>
    <row r="2803" spans="7:8" s="9" customFormat="1">
      <c r="G2803" s="466"/>
      <c r="H2803" s="466"/>
    </row>
    <row r="2804" spans="7:8" s="9" customFormat="1">
      <c r="G2804" s="466"/>
      <c r="H2804" s="466"/>
    </row>
    <row r="2805" spans="7:8" s="9" customFormat="1">
      <c r="G2805" s="466"/>
      <c r="H2805" s="466"/>
    </row>
    <row r="2806" spans="7:8" s="9" customFormat="1">
      <c r="G2806" s="466"/>
      <c r="H2806" s="466"/>
    </row>
    <row r="2807" spans="7:8" s="9" customFormat="1">
      <c r="G2807" s="466"/>
      <c r="H2807" s="466"/>
    </row>
    <row r="2808" spans="7:8" s="9" customFormat="1">
      <c r="G2808" s="466"/>
      <c r="H2808" s="466"/>
    </row>
    <row r="2809" spans="7:8" s="9" customFormat="1">
      <c r="G2809" s="466"/>
      <c r="H2809" s="466"/>
    </row>
    <row r="2810" spans="7:8" s="9" customFormat="1">
      <c r="G2810" s="466"/>
      <c r="H2810" s="466"/>
    </row>
    <row r="2811" spans="7:8" s="9" customFormat="1">
      <c r="G2811" s="466"/>
      <c r="H2811" s="466"/>
    </row>
    <row r="2812" spans="7:8" s="9" customFormat="1">
      <c r="G2812" s="466"/>
      <c r="H2812" s="466"/>
    </row>
    <row r="2813" spans="7:8" s="9" customFormat="1">
      <c r="G2813" s="466"/>
      <c r="H2813" s="466"/>
    </row>
    <row r="2814" spans="7:8" s="9" customFormat="1">
      <c r="G2814" s="466"/>
      <c r="H2814" s="466"/>
    </row>
    <row r="2815" spans="7:8" s="9" customFormat="1">
      <c r="G2815" s="466"/>
      <c r="H2815" s="466"/>
    </row>
    <row r="2816" spans="7:8" s="9" customFormat="1">
      <c r="G2816" s="466"/>
      <c r="H2816" s="466"/>
    </row>
    <row r="2817" spans="7:8" s="9" customFormat="1">
      <c r="G2817" s="466"/>
      <c r="H2817" s="466"/>
    </row>
    <row r="2818" spans="7:8" s="9" customFormat="1">
      <c r="G2818" s="466"/>
      <c r="H2818" s="466"/>
    </row>
    <row r="2819" spans="7:8" s="9" customFormat="1">
      <c r="G2819" s="466"/>
      <c r="H2819" s="466"/>
    </row>
    <row r="2820" spans="7:8" s="9" customFormat="1">
      <c r="G2820" s="466"/>
      <c r="H2820" s="466"/>
    </row>
    <row r="2821" spans="7:8" s="9" customFormat="1">
      <c r="G2821" s="466"/>
      <c r="H2821" s="466"/>
    </row>
    <row r="2822" spans="7:8" s="9" customFormat="1">
      <c r="G2822" s="466"/>
      <c r="H2822" s="466"/>
    </row>
    <row r="2823" spans="7:8" s="9" customFormat="1">
      <c r="G2823" s="466"/>
      <c r="H2823" s="466"/>
    </row>
    <row r="2824" spans="7:8" s="9" customFormat="1">
      <c r="G2824" s="466"/>
      <c r="H2824" s="466"/>
    </row>
    <row r="2825" spans="7:8" s="9" customFormat="1">
      <c r="G2825" s="466"/>
      <c r="H2825" s="466"/>
    </row>
    <row r="2826" spans="7:8" s="9" customFormat="1">
      <c r="G2826" s="466"/>
      <c r="H2826" s="466"/>
    </row>
    <row r="2827" spans="7:8" s="9" customFormat="1">
      <c r="G2827" s="466"/>
      <c r="H2827" s="466"/>
    </row>
    <row r="2828" spans="7:8" s="9" customFormat="1">
      <c r="G2828" s="466"/>
      <c r="H2828" s="466"/>
    </row>
    <row r="2829" spans="7:8" s="9" customFormat="1">
      <c r="G2829" s="466"/>
      <c r="H2829" s="466"/>
    </row>
    <row r="2830" spans="7:8" s="9" customFormat="1">
      <c r="G2830" s="466"/>
      <c r="H2830" s="466"/>
    </row>
    <row r="2831" spans="7:8" s="9" customFormat="1">
      <c r="G2831" s="466"/>
      <c r="H2831" s="466"/>
    </row>
    <row r="2832" spans="7:8" s="9" customFormat="1">
      <c r="G2832" s="466"/>
      <c r="H2832" s="466"/>
    </row>
    <row r="2833" spans="7:8" s="9" customFormat="1">
      <c r="G2833" s="466"/>
      <c r="H2833" s="466"/>
    </row>
    <row r="2834" spans="7:8" s="9" customFormat="1">
      <c r="G2834" s="466"/>
      <c r="H2834" s="466"/>
    </row>
    <row r="2835" spans="7:8" s="9" customFormat="1">
      <c r="G2835" s="466"/>
      <c r="H2835" s="466"/>
    </row>
    <row r="2836" spans="7:8" s="9" customFormat="1">
      <c r="G2836" s="466"/>
      <c r="H2836" s="466"/>
    </row>
    <row r="2837" spans="7:8" s="9" customFormat="1">
      <c r="G2837" s="466"/>
      <c r="H2837" s="466"/>
    </row>
    <row r="2838" spans="7:8" s="9" customFormat="1">
      <c r="G2838" s="466"/>
      <c r="H2838" s="466"/>
    </row>
    <row r="2839" spans="7:8" s="9" customFormat="1">
      <c r="G2839" s="466"/>
      <c r="H2839" s="466"/>
    </row>
    <row r="2840" spans="7:8" s="9" customFormat="1">
      <c r="G2840" s="466"/>
      <c r="H2840" s="466"/>
    </row>
    <row r="2841" spans="7:8" s="9" customFormat="1">
      <c r="G2841" s="466"/>
      <c r="H2841" s="466"/>
    </row>
    <row r="2842" spans="7:8" s="9" customFormat="1">
      <c r="G2842" s="466"/>
      <c r="H2842" s="466"/>
    </row>
    <row r="2843" spans="7:8" s="9" customFormat="1">
      <c r="G2843" s="466"/>
      <c r="H2843" s="466"/>
    </row>
    <row r="2844" spans="7:8" s="9" customFormat="1">
      <c r="G2844" s="466"/>
      <c r="H2844" s="466"/>
    </row>
    <row r="2845" spans="7:8" s="9" customFormat="1">
      <c r="G2845" s="466"/>
      <c r="H2845" s="466"/>
    </row>
    <row r="2846" spans="7:8" s="9" customFormat="1">
      <c r="G2846" s="466"/>
      <c r="H2846" s="466"/>
    </row>
    <row r="2847" spans="7:8" s="9" customFormat="1">
      <c r="G2847" s="466"/>
      <c r="H2847" s="466"/>
    </row>
    <row r="2848" spans="7:8" s="9" customFormat="1">
      <c r="G2848" s="466"/>
      <c r="H2848" s="466"/>
    </row>
    <row r="2849" spans="7:8" s="9" customFormat="1">
      <c r="G2849" s="466"/>
      <c r="H2849" s="466"/>
    </row>
    <row r="2850" spans="7:8" s="9" customFormat="1">
      <c r="G2850" s="466"/>
      <c r="H2850" s="466"/>
    </row>
    <row r="2851" spans="7:8" s="9" customFormat="1">
      <c r="G2851" s="466"/>
      <c r="H2851" s="466"/>
    </row>
    <row r="2852" spans="7:8" s="9" customFormat="1">
      <c r="G2852" s="466"/>
      <c r="H2852" s="466"/>
    </row>
    <row r="2853" spans="7:8" s="9" customFormat="1">
      <c r="G2853" s="466"/>
      <c r="H2853" s="466"/>
    </row>
    <row r="2854" spans="7:8" s="9" customFormat="1">
      <c r="G2854" s="466"/>
      <c r="H2854" s="466"/>
    </row>
    <row r="2855" spans="7:8" s="9" customFormat="1">
      <c r="G2855" s="466"/>
      <c r="H2855" s="466"/>
    </row>
    <row r="2856" spans="7:8" s="9" customFormat="1">
      <c r="G2856" s="466"/>
      <c r="H2856" s="466"/>
    </row>
    <row r="2857" spans="7:8" s="9" customFormat="1">
      <c r="G2857" s="466"/>
      <c r="H2857" s="466"/>
    </row>
    <row r="2858" spans="7:8" s="9" customFormat="1">
      <c r="G2858" s="466"/>
      <c r="H2858" s="466"/>
    </row>
    <row r="2859" spans="7:8" s="9" customFormat="1">
      <c r="G2859" s="466"/>
      <c r="H2859" s="466"/>
    </row>
    <row r="2860" spans="7:8" s="9" customFormat="1">
      <c r="G2860" s="466"/>
      <c r="H2860" s="466"/>
    </row>
    <row r="2861" spans="7:8" s="9" customFormat="1">
      <c r="G2861" s="466"/>
      <c r="H2861" s="466"/>
    </row>
    <row r="2862" spans="7:8" s="9" customFormat="1">
      <c r="G2862" s="466"/>
      <c r="H2862" s="466"/>
    </row>
    <row r="2863" spans="7:8" s="9" customFormat="1">
      <c r="G2863" s="466"/>
      <c r="H2863" s="466"/>
    </row>
    <row r="2864" spans="7:8" s="9" customFormat="1">
      <c r="G2864" s="466"/>
      <c r="H2864" s="466"/>
    </row>
    <row r="2865" spans="7:8" s="9" customFormat="1">
      <c r="G2865" s="466"/>
      <c r="H2865" s="466"/>
    </row>
    <row r="2866" spans="7:8" s="9" customFormat="1">
      <c r="G2866" s="466"/>
      <c r="H2866" s="466"/>
    </row>
    <row r="2867" spans="7:8" s="9" customFormat="1">
      <c r="G2867" s="466"/>
      <c r="H2867" s="466"/>
    </row>
    <row r="2868" spans="7:8" s="9" customFormat="1">
      <c r="G2868" s="466"/>
      <c r="H2868" s="466"/>
    </row>
    <row r="2869" spans="7:8" s="9" customFormat="1">
      <c r="G2869" s="466"/>
      <c r="H2869" s="466"/>
    </row>
    <row r="2870" spans="7:8" s="9" customFormat="1">
      <c r="G2870" s="466"/>
      <c r="H2870" s="466"/>
    </row>
    <row r="2871" spans="7:8" s="9" customFormat="1">
      <c r="G2871" s="466"/>
      <c r="H2871" s="466"/>
    </row>
    <row r="2872" spans="7:8" s="9" customFormat="1">
      <c r="G2872" s="466"/>
      <c r="H2872" s="466"/>
    </row>
    <row r="2873" spans="7:8" s="9" customFormat="1">
      <c r="G2873" s="466"/>
      <c r="H2873" s="466"/>
    </row>
    <row r="2874" spans="7:8" s="9" customFormat="1">
      <c r="G2874" s="466"/>
      <c r="H2874" s="466"/>
    </row>
    <row r="2875" spans="7:8" s="9" customFormat="1">
      <c r="G2875" s="466"/>
      <c r="H2875" s="466"/>
    </row>
    <row r="2876" spans="7:8" s="9" customFormat="1">
      <c r="G2876" s="466"/>
      <c r="H2876" s="466"/>
    </row>
    <row r="2877" spans="7:8" s="9" customFormat="1">
      <c r="G2877" s="466"/>
      <c r="H2877" s="466"/>
    </row>
    <row r="2878" spans="7:8" s="9" customFormat="1">
      <c r="G2878" s="466"/>
      <c r="H2878" s="466"/>
    </row>
    <row r="2879" spans="7:8" s="9" customFormat="1">
      <c r="G2879" s="466"/>
      <c r="H2879" s="466"/>
    </row>
    <row r="2880" spans="7:8" s="9" customFormat="1">
      <c r="G2880" s="466"/>
      <c r="H2880" s="466"/>
    </row>
    <row r="2881" spans="7:8" s="9" customFormat="1">
      <c r="G2881" s="466"/>
      <c r="H2881" s="466"/>
    </row>
    <row r="2882" spans="7:8" s="9" customFormat="1">
      <c r="G2882" s="466"/>
      <c r="H2882" s="466"/>
    </row>
    <row r="2883" spans="7:8" s="9" customFormat="1">
      <c r="G2883" s="466"/>
      <c r="H2883" s="466"/>
    </row>
    <row r="2884" spans="7:8" s="9" customFormat="1">
      <c r="G2884" s="466"/>
      <c r="H2884" s="466"/>
    </row>
    <row r="2885" spans="7:8" s="9" customFormat="1">
      <c r="G2885" s="466"/>
      <c r="H2885" s="466"/>
    </row>
    <row r="2886" spans="7:8" s="9" customFormat="1">
      <c r="G2886" s="466"/>
      <c r="H2886" s="466"/>
    </row>
    <row r="2887" spans="7:8" s="9" customFormat="1">
      <c r="G2887" s="466"/>
      <c r="H2887" s="466"/>
    </row>
    <row r="2888" spans="7:8" s="9" customFormat="1">
      <c r="G2888" s="466"/>
      <c r="H2888" s="466"/>
    </row>
    <row r="2889" spans="7:8" s="9" customFormat="1">
      <c r="G2889" s="466"/>
      <c r="H2889" s="466"/>
    </row>
    <row r="2890" spans="7:8" s="9" customFormat="1">
      <c r="G2890" s="466"/>
      <c r="H2890" s="466"/>
    </row>
    <row r="2891" spans="7:8" s="9" customFormat="1">
      <c r="G2891" s="466"/>
      <c r="H2891" s="466"/>
    </row>
    <row r="2892" spans="7:8" s="9" customFormat="1">
      <c r="G2892" s="466"/>
      <c r="H2892" s="466"/>
    </row>
    <row r="2893" spans="7:8" s="9" customFormat="1">
      <c r="G2893" s="466"/>
      <c r="H2893" s="466"/>
    </row>
    <row r="2894" spans="7:8" s="9" customFormat="1">
      <c r="G2894" s="466"/>
      <c r="H2894" s="466"/>
    </row>
    <row r="2895" spans="7:8" s="9" customFormat="1">
      <c r="G2895" s="466"/>
      <c r="H2895" s="466"/>
    </row>
    <row r="2896" spans="7:8" s="9" customFormat="1">
      <c r="G2896" s="466"/>
      <c r="H2896" s="466"/>
    </row>
    <row r="2897" spans="7:8" s="9" customFormat="1">
      <c r="G2897" s="466"/>
      <c r="H2897" s="466"/>
    </row>
    <row r="2898" spans="7:8" s="9" customFormat="1">
      <c r="G2898" s="466"/>
      <c r="H2898" s="466"/>
    </row>
    <row r="2899" spans="7:8" s="9" customFormat="1">
      <c r="G2899" s="466"/>
      <c r="H2899" s="466"/>
    </row>
    <row r="2900" spans="7:8" s="9" customFormat="1">
      <c r="G2900" s="466"/>
      <c r="H2900" s="466"/>
    </row>
    <row r="2901" spans="7:8" s="9" customFormat="1">
      <c r="G2901" s="466"/>
      <c r="H2901" s="466"/>
    </row>
    <row r="2902" spans="7:8" s="9" customFormat="1">
      <c r="G2902" s="466"/>
      <c r="H2902" s="466"/>
    </row>
    <row r="2903" spans="7:8" s="9" customFormat="1">
      <c r="G2903" s="466"/>
      <c r="H2903" s="466"/>
    </row>
    <row r="2904" spans="7:8" s="9" customFormat="1">
      <c r="G2904" s="466"/>
      <c r="H2904" s="466"/>
    </row>
    <row r="2905" spans="7:8" s="9" customFormat="1">
      <c r="G2905" s="466"/>
      <c r="H2905" s="466"/>
    </row>
    <row r="2906" spans="7:8" s="9" customFormat="1">
      <c r="G2906" s="466"/>
      <c r="H2906" s="466"/>
    </row>
    <row r="2907" spans="7:8" s="9" customFormat="1">
      <c r="G2907" s="466"/>
      <c r="H2907" s="466"/>
    </row>
    <row r="2908" spans="7:8" s="9" customFormat="1">
      <c r="G2908" s="466"/>
      <c r="H2908" s="466"/>
    </row>
    <row r="2909" spans="7:8" s="9" customFormat="1">
      <c r="G2909" s="466"/>
      <c r="H2909" s="466"/>
    </row>
    <row r="2910" spans="7:8" s="9" customFormat="1">
      <c r="G2910" s="466"/>
      <c r="H2910" s="466"/>
    </row>
    <row r="2911" spans="7:8" s="9" customFormat="1">
      <c r="G2911" s="466"/>
      <c r="H2911" s="466"/>
    </row>
    <row r="2912" spans="7:8" s="9" customFormat="1">
      <c r="G2912" s="466"/>
      <c r="H2912" s="466"/>
    </row>
    <row r="2913" spans="7:8" s="9" customFormat="1">
      <c r="G2913" s="466"/>
      <c r="H2913" s="466"/>
    </row>
    <row r="2914" spans="7:8" s="9" customFormat="1">
      <c r="G2914" s="466"/>
      <c r="H2914" s="466"/>
    </row>
    <row r="2915" spans="7:8" s="9" customFormat="1">
      <c r="G2915" s="466"/>
      <c r="H2915" s="466"/>
    </row>
    <row r="2916" spans="7:8" s="9" customFormat="1">
      <c r="G2916" s="466"/>
      <c r="H2916" s="466"/>
    </row>
    <row r="2917" spans="7:8" s="9" customFormat="1">
      <c r="G2917" s="466"/>
      <c r="H2917" s="466"/>
    </row>
    <row r="2918" spans="7:8" s="9" customFormat="1">
      <c r="G2918" s="466"/>
      <c r="H2918" s="466"/>
    </row>
    <row r="2919" spans="7:8" s="9" customFormat="1">
      <c r="G2919" s="466"/>
      <c r="H2919" s="466"/>
    </row>
    <row r="2920" spans="7:8" s="9" customFormat="1">
      <c r="G2920" s="466"/>
      <c r="H2920" s="466"/>
    </row>
    <row r="2921" spans="7:8" s="9" customFormat="1">
      <c r="G2921" s="466"/>
      <c r="H2921" s="466"/>
    </row>
    <row r="2922" spans="7:8" s="9" customFormat="1">
      <c r="G2922" s="466"/>
      <c r="H2922" s="466"/>
    </row>
    <row r="2923" spans="7:8" s="9" customFormat="1">
      <c r="G2923" s="466"/>
      <c r="H2923" s="466"/>
    </row>
    <row r="2924" spans="7:8" s="9" customFormat="1">
      <c r="G2924" s="466"/>
      <c r="H2924" s="466"/>
    </row>
    <row r="2925" spans="7:8" s="9" customFormat="1">
      <c r="G2925" s="466"/>
      <c r="H2925" s="466"/>
    </row>
    <row r="2926" spans="7:8" s="9" customFormat="1">
      <c r="G2926" s="466"/>
      <c r="H2926" s="466"/>
    </row>
    <row r="2927" spans="7:8" s="9" customFormat="1">
      <c r="G2927" s="466"/>
      <c r="H2927" s="466"/>
    </row>
    <row r="2928" spans="7:8" s="9" customFormat="1">
      <c r="G2928" s="466"/>
      <c r="H2928" s="466"/>
    </row>
    <row r="2929" spans="7:8" s="9" customFormat="1">
      <c r="G2929" s="466"/>
      <c r="H2929" s="466"/>
    </row>
    <row r="2930" spans="7:8" s="9" customFormat="1">
      <c r="G2930" s="466"/>
      <c r="H2930" s="466"/>
    </row>
    <row r="2931" spans="7:8" s="9" customFormat="1">
      <c r="G2931" s="466"/>
      <c r="H2931" s="466"/>
    </row>
    <row r="2932" spans="7:8" s="9" customFormat="1">
      <c r="G2932" s="466"/>
      <c r="H2932" s="466"/>
    </row>
    <row r="2933" spans="7:8" s="9" customFormat="1">
      <c r="G2933" s="466"/>
      <c r="H2933" s="466"/>
    </row>
    <row r="2934" spans="7:8" s="9" customFormat="1">
      <c r="G2934" s="466"/>
      <c r="H2934" s="466"/>
    </row>
    <row r="2935" spans="7:8" s="9" customFormat="1">
      <c r="G2935" s="466"/>
      <c r="H2935" s="466"/>
    </row>
    <row r="2936" spans="7:8" s="9" customFormat="1">
      <c r="G2936" s="466"/>
      <c r="H2936" s="466"/>
    </row>
    <row r="2937" spans="7:8" s="9" customFormat="1">
      <c r="G2937" s="466"/>
      <c r="H2937" s="466"/>
    </row>
    <row r="2938" spans="7:8" s="9" customFormat="1">
      <c r="G2938" s="466"/>
      <c r="H2938" s="466"/>
    </row>
    <row r="2939" spans="7:8" s="9" customFormat="1">
      <c r="G2939" s="466"/>
      <c r="H2939" s="466"/>
    </row>
    <row r="2940" spans="7:8" s="9" customFormat="1">
      <c r="G2940" s="466"/>
      <c r="H2940" s="466"/>
    </row>
    <row r="2941" spans="7:8" s="9" customFormat="1">
      <c r="G2941" s="466"/>
      <c r="H2941" s="466"/>
    </row>
    <row r="2942" spans="7:8" s="9" customFormat="1">
      <c r="G2942" s="466"/>
      <c r="H2942" s="466"/>
    </row>
    <row r="2943" spans="7:8" s="9" customFormat="1">
      <c r="G2943" s="466"/>
      <c r="H2943" s="466"/>
    </row>
    <row r="2944" spans="7:8" s="9" customFormat="1">
      <c r="G2944" s="466"/>
      <c r="H2944" s="466"/>
    </row>
    <row r="2945" spans="7:8" s="9" customFormat="1">
      <c r="G2945" s="466"/>
      <c r="H2945" s="466"/>
    </row>
    <row r="2946" spans="7:8" s="9" customFormat="1">
      <c r="G2946" s="466"/>
      <c r="H2946" s="466"/>
    </row>
    <row r="2947" spans="7:8" s="9" customFormat="1">
      <c r="G2947" s="466"/>
      <c r="H2947" s="466"/>
    </row>
    <row r="2948" spans="7:8" s="9" customFormat="1">
      <c r="G2948" s="466"/>
      <c r="H2948" s="466"/>
    </row>
    <row r="2949" spans="7:8" s="9" customFormat="1">
      <c r="G2949" s="466"/>
      <c r="H2949" s="466"/>
    </row>
    <row r="2950" spans="7:8" s="9" customFormat="1">
      <c r="G2950" s="466"/>
      <c r="H2950" s="466"/>
    </row>
    <row r="2951" spans="7:8" s="9" customFormat="1">
      <c r="G2951" s="466"/>
      <c r="H2951" s="466"/>
    </row>
    <row r="2952" spans="7:8" s="9" customFormat="1">
      <c r="G2952" s="466"/>
      <c r="H2952" s="466"/>
    </row>
    <row r="2953" spans="7:8" s="9" customFormat="1">
      <c r="G2953" s="466"/>
      <c r="H2953" s="466"/>
    </row>
    <row r="2954" spans="7:8" s="9" customFormat="1">
      <c r="G2954" s="466"/>
      <c r="H2954" s="466"/>
    </row>
    <row r="2955" spans="7:8" s="9" customFormat="1">
      <c r="G2955" s="466"/>
      <c r="H2955" s="466"/>
    </row>
    <row r="2956" spans="7:8" s="9" customFormat="1">
      <c r="G2956" s="466"/>
      <c r="H2956" s="466"/>
    </row>
    <row r="2957" spans="7:8" s="9" customFormat="1">
      <c r="G2957" s="466"/>
      <c r="H2957" s="466"/>
    </row>
    <row r="2958" spans="7:8" s="9" customFormat="1">
      <c r="G2958" s="466"/>
      <c r="H2958" s="466"/>
    </row>
    <row r="2959" spans="7:8" s="9" customFormat="1">
      <c r="G2959" s="466"/>
      <c r="H2959" s="466"/>
    </row>
    <row r="2960" spans="7:8" s="9" customFormat="1">
      <c r="G2960" s="466"/>
      <c r="H2960" s="466"/>
    </row>
    <row r="2961" spans="7:8" s="9" customFormat="1">
      <c r="G2961" s="466"/>
      <c r="H2961" s="466"/>
    </row>
    <row r="2962" spans="7:8" s="9" customFormat="1">
      <c r="G2962" s="466"/>
      <c r="H2962" s="466"/>
    </row>
    <row r="2963" spans="7:8" s="9" customFormat="1">
      <c r="G2963" s="466"/>
      <c r="H2963" s="466"/>
    </row>
    <row r="2964" spans="7:8" s="9" customFormat="1">
      <c r="G2964" s="466"/>
      <c r="H2964" s="466"/>
    </row>
    <row r="2965" spans="7:8" s="9" customFormat="1">
      <c r="G2965" s="466"/>
      <c r="H2965" s="466"/>
    </row>
    <row r="2966" spans="7:8" s="9" customFormat="1">
      <c r="G2966" s="466"/>
      <c r="H2966" s="466"/>
    </row>
    <row r="2967" spans="7:8" s="9" customFormat="1">
      <c r="G2967" s="466"/>
      <c r="H2967" s="466"/>
    </row>
    <row r="2968" spans="7:8" s="9" customFormat="1">
      <c r="G2968" s="466"/>
      <c r="H2968" s="466"/>
    </row>
    <row r="2969" spans="7:8" s="9" customFormat="1">
      <c r="G2969" s="466"/>
      <c r="H2969" s="466"/>
    </row>
    <row r="2970" spans="7:8" s="9" customFormat="1">
      <c r="G2970" s="466"/>
      <c r="H2970" s="466"/>
    </row>
    <row r="2971" spans="7:8" s="9" customFormat="1">
      <c r="G2971" s="466"/>
      <c r="H2971" s="466"/>
    </row>
    <row r="2972" spans="7:8" s="9" customFormat="1">
      <c r="G2972" s="466"/>
      <c r="H2972" s="466"/>
    </row>
    <row r="2973" spans="7:8" s="9" customFormat="1">
      <c r="G2973" s="466"/>
      <c r="H2973" s="466"/>
    </row>
    <row r="2974" spans="7:8" s="9" customFormat="1">
      <c r="G2974" s="466"/>
      <c r="H2974" s="466"/>
    </row>
    <row r="2975" spans="7:8" s="9" customFormat="1">
      <c r="G2975" s="466"/>
      <c r="H2975" s="466"/>
    </row>
    <row r="2976" spans="7:8" s="9" customFormat="1">
      <c r="G2976" s="466"/>
      <c r="H2976" s="466"/>
    </row>
    <row r="2977" spans="7:8" s="9" customFormat="1">
      <c r="G2977" s="466"/>
      <c r="H2977" s="466"/>
    </row>
    <row r="2978" spans="7:8" s="9" customFormat="1">
      <c r="G2978" s="466"/>
      <c r="H2978" s="466"/>
    </row>
    <row r="2979" spans="7:8" s="9" customFormat="1">
      <c r="G2979" s="466"/>
      <c r="H2979" s="466"/>
    </row>
    <row r="2980" spans="7:8" s="9" customFormat="1">
      <c r="G2980" s="466"/>
      <c r="H2980" s="466"/>
    </row>
    <row r="2981" spans="7:8" s="9" customFormat="1">
      <c r="G2981" s="466"/>
      <c r="H2981" s="466"/>
    </row>
    <row r="2982" spans="7:8" s="9" customFormat="1">
      <c r="G2982" s="466"/>
      <c r="H2982" s="466"/>
    </row>
    <row r="2983" spans="7:8" s="9" customFormat="1">
      <c r="G2983" s="466"/>
      <c r="H2983" s="466"/>
    </row>
    <row r="2984" spans="7:8" s="9" customFormat="1">
      <c r="G2984" s="466"/>
      <c r="H2984" s="466"/>
    </row>
    <row r="2985" spans="7:8" s="9" customFormat="1">
      <c r="G2985" s="466"/>
      <c r="H2985" s="466"/>
    </row>
    <row r="2986" spans="7:8" s="9" customFormat="1">
      <c r="G2986" s="466"/>
      <c r="H2986" s="466"/>
    </row>
    <row r="2987" spans="7:8" s="9" customFormat="1">
      <c r="G2987" s="466"/>
      <c r="H2987" s="466"/>
    </row>
    <row r="2988" spans="7:8" s="9" customFormat="1">
      <c r="G2988" s="466"/>
      <c r="H2988" s="466"/>
    </row>
    <row r="2989" spans="7:8" s="9" customFormat="1">
      <c r="G2989" s="466"/>
      <c r="H2989" s="466"/>
    </row>
    <row r="2990" spans="7:8" s="9" customFormat="1">
      <c r="G2990" s="466"/>
      <c r="H2990" s="466"/>
    </row>
    <row r="2991" spans="7:8" s="9" customFormat="1">
      <c r="G2991" s="466"/>
      <c r="H2991" s="466"/>
    </row>
    <row r="2992" spans="7:8" s="9" customFormat="1">
      <c r="G2992" s="466"/>
      <c r="H2992" s="466"/>
    </row>
    <row r="2993" spans="7:8" s="9" customFormat="1">
      <c r="G2993" s="466"/>
      <c r="H2993" s="466"/>
    </row>
    <row r="2994" spans="7:8" s="9" customFormat="1">
      <c r="G2994" s="466"/>
      <c r="H2994" s="466"/>
    </row>
    <row r="2995" spans="7:8" s="9" customFormat="1">
      <c r="G2995" s="466"/>
      <c r="H2995" s="466"/>
    </row>
    <row r="2996" spans="7:8" s="9" customFormat="1">
      <c r="G2996" s="466"/>
      <c r="H2996" s="466"/>
    </row>
    <row r="2997" spans="7:8" s="9" customFormat="1">
      <c r="G2997" s="466"/>
      <c r="H2997" s="466"/>
    </row>
    <row r="2998" spans="7:8" s="9" customFormat="1">
      <c r="G2998" s="466"/>
      <c r="H2998" s="466"/>
    </row>
    <row r="2999" spans="7:8" s="9" customFormat="1">
      <c r="G2999" s="466"/>
      <c r="H2999" s="466"/>
    </row>
    <row r="3000" spans="7:8" s="9" customFormat="1">
      <c r="G3000" s="466"/>
      <c r="H3000" s="466"/>
    </row>
    <row r="3001" spans="7:8" s="9" customFormat="1">
      <c r="G3001" s="466"/>
      <c r="H3001" s="466"/>
    </row>
    <row r="3002" spans="7:8" s="9" customFormat="1">
      <c r="G3002" s="466"/>
      <c r="H3002" s="466"/>
    </row>
    <row r="3003" spans="7:8" s="9" customFormat="1">
      <c r="G3003" s="466"/>
      <c r="H3003" s="466"/>
    </row>
    <row r="3004" spans="7:8" s="9" customFormat="1">
      <c r="G3004" s="466"/>
      <c r="H3004" s="466"/>
    </row>
    <row r="3005" spans="7:8" s="9" customFormat="1">
      <c r="G3005" s="466"/>
      <c r="H3005" s="466"/>
    </row>
    <row r="3006" spans="7:8" s="9" customFormat="1">
      <c r="G3006" s="466"/>
      <c r="H3006" s="466"/>
    </row>
    <row r="3007" spans="7:8" s="9" customFormat="1">
      <c r="G3007" s="466"/>
      <c r="H3007" s="466"/>
    </row>
    <row r="3008" spans="7:8" s="9" customFormat="1">
      <c r="G3008" s="466"/>
      <c r="H3008" s="466"/>
    </row>
    <row r="3009" spans="7:8" s="9" customFormat="1">
      <c r="G3009" s="466"/>
      <c r="H3009" s="466"/>
    </row>
    <row r="3010" spans="7:8" s="9" customFormat="1">
      <c r="G3010" s="466"/>
      <c r="H3010" s="466"/>
    </row>
    <row r="3011" spans="7:8" s="9" customFormat="1">
      <c r="G3011" s="466"/>
      <c r="H3011" s="466"/>
    </row>
    <row r="3012" spans="7:8" s="9" customFormat="1">
      <c r="G3012" s="466"/>
      <c r="H3012" s="466"/>
    </row>
    <row r="3013" spans="7:8" s="9" customFormat="1">
      <c r="G3013" s="466"/>
      <c r="H3013" s="466"/>
    </row>
    <row r="3014" spans="7:8" s="9" customFormat="1">
      <c r="G3014" s="466"/>
      <c r="H3014" s="466"/>
    </row>
    <row r="3015" spans="7:8" s="9" customFormat="1">
      <c r="G3015" s="466"/>
      <c r="H3015" s="466"/>
    </row>
    <row r="3016" spans="7:8" s="9" customFormat="1">
      <c r="G3016" s="466"/>
      <c r="H3016" s="466"/>
    </row>
    <row r="3017" spans="7:8" s="9" customFormat="1">
      <c r="G3017" s="466"/>
      <c r="H3017" s="466"/>
    </row>
    <row r="3018" spans="7:8" s="9" customFormat="1">
      <c r="G3018" s="466"/>
      <c r="H3018" s="466"/>
    </row>
    <row r="3019" spans="7:8" s="9" customFormat="1">
      <c r="G3019" s="466"/>
      <c r="H3019" s="466"/>
    </row>
    <row r="3020" spans="7:8" s="9" customFormat="1">
      <c r="G3020" s="466"/>
      <c r="H3020" s="466"/>
    </row>
    <row r="3021" spans="7:8" s="9" customFormat="1">
      <c r="G3021" s="466"/>
      <c r="H3021" s="466"/>
    </row>
    <row r="3022" spans="7:8" s="9" customFormat="1">
      <c r="G3022" s="466"/>
      <c r="H3022" s="466"/>
    </row>
    <row r="3023" spans="7:8" s="9" customFormat="1">
      <c r="G3023" s="466"/>
      <c r="H3023" s="466"/>
    </row>
    <row r="3024" spans="7:8" s="9" customFormat="1">
      <c r="G3024" s="466"/>
      <c r="H3024" s="466"/>
    </row>
    <row r="3025" spans="7:8" s="9" customFormat="1">
      <c r="G3025" s="466"/>
      <c r="H3025" s="466"/>
    </row>
    <row r="3026" spans="7:8" s="9" customFormat="1">
      <c r="G3026" s="466"/>
      <c r="H3026" s="466"/>
    </row>
    <row r="3027" spans="7:8" s="9" customFormat="1">
      <c r="G3027" s="466"/>
      <c r="H3027" s="466"/>
    </row>
    <row r="3028" spans="7:8" s="9" customFormat="1">
      <c r="G3028" s="466"/>
      <c r="H3028" s="466"/>
    </row>
    <row r="3029" spans="7:8" s="9" customFormat="1">
      <c r="G3029" s="466"/>
      <c r="H3029" s="466"/>
    </row>
    <row r="3030" spans="7:8" s="9" customFormat="1">
      <c r="G3030" s="466"/>
      <c r="H3030" s="466"/>
    </row>
    <row r="3031" spans="7:8" s="9" customFormat="1">
      <c r="G3031" s="466"/>
      <c r="H3031" s="466"/>
    </row>
    <row r="3032" spans="7:8" s="9" customFormat="1">
      <c r="G3032" s="466"/>
      <c r="H3032" s="466"/>
    </row>
    <row r="3033" spans="7:8" s="9" customFormat="1">
      <c r="G3033" s="466"/>
      <c r="H3033" s="466"/>
    </row>
    <row r="3034" spans="7:8" s="9" customFormat="1">
      <c r="G3034" s="466"/>
      <c r="H3034" s="466"/>
    </row>
    <row r="3035" spans="7:8" s="9" customFormat="1">
      <c r="G3035" s="466"/>
      <c r="H3035" s="466"/>
    </row>
    <row r="3036" spans="7:8" s="9" customFormat="1">
      <c r="G3036" s="466"/>
      <c r="H3036" s="466"/>
    </row>
    <row r="3037" spans="7:8" s="9" customFormat="1">
      <c r="G3037" s="466"/>
      <c r="H3037" s="466"/>
    </row>
    <row r="3038" spans="7:8" s="9" customFormat="1">
      <c r="G3038" s="466"/>
      <c r="H3038" s="466"/>
    </row>
    <row r="3039" spans="7:8" s="9" customFormat="1">
      <c r="G3039" s="466"/>
      <c r="H3039" s="466"/>
    </row>
    <row r="3040" spans="7:8" s="9" customFormat="1">
      <c r="G3040" s="466"/>
      <c r="H3040" s="466"/>
    </row>
    <row r="3041" spans="7:8" s="9" customFormat="1">
      <c r="G3041" s="466"/>
      <c r="H3041" s="466"/>
    </row>
    <row r="3042" spans="7:8" s="9" customFormat="1">
      <c r="G3042" s="466"/>
      <c r="H3042" s="466"/>
    </row>
    <row r="3043" spans="7:8" s="9" customFormat="1">
      <c r="G3043" s="466"/>
      <c r="H3043" s="466"/>
    </row>
    <row r="3044" spans="7:8" s="9" customFormat="1">
      <c r="G3044" s="466"/>
      <c r="H3044" s="466"/>
    </row>
    <row r="3045" spans="7:8" s="9" customFormat="1">
      <c r="G3045" s="466"/>
      <c r="H3045" s="466"/>
    </row>
    <row r="3046" spans="7:8" s="9" customFormat="1">
      <c r="G3046" s="466"/>
      <c r="H3046" s="466"/>
    </row>
    <row r="3047" spans="7:8" s="9" customFormat="1">
      <c r="G3047" s="466"/>
      <c r="H3047" s="466"/>
    </row>
    <row r="3048" spans="7:8" s="9" customFormat="1">
      <c r="G3048" s="466"/>
      <c r="H3048" s="466"/>
    </row>
    <row r="3049" spans="7:8" s="9" customFormat="1">
      <c r="G3049" s="466"/>
      <c r="H3049" s="466"/>
    </row>
    <row r="3050" spans="7:8" s="9" customFormat="1">
      <c r="G3050" s="466"/>
      <c r="H3050" s="466"/>
    </row>
    <row r="3051" spans="7:8" s="9" customFormat="1">
      <c r="G3051" s="466"/>
      <c r="H3051" s="466"/>
    </row>
    <row r="3052" spans="7:8" s="9" customFormat="1">
      <c r="G3052" s="466"/>
      <c r="H3052" s="466"/>
    </row>
    <row r="3053" spans="7:8" s="9" customFormat="1">
      <c r="G3053" s="466"/>
      <c r="H3053" s="466"/>
    </row>
    <row r="3054" spans="7:8" s="9" customFormat="1">
      <c r="G3054" s="466"/>
      <c r="H3054" s="466"/>
    </row>
    <row r="3055" spans="7:8" s="9" customFormat="1">
      <c r="G3055" s="466"/>
      <c r="H3055" s="466"/>
    </row>
    <row r="3056" spans="7:8" s="9" customFormat="1">
      <c r="G3056" s="466"/>
      <c r="H3056" s="466"/>
    </row>
    <row r="3057" spans="7:8" s="9" customFormat="1">
      <c r="G3057" s="466"/>
      <c r="H3057" s="466"/>
    </row>
    <row r="3058" spans="7:8" s="9" customFormat="1">
      <c r="G3058" s="466"/>
      <c r="H3058" s="466"/>
    </row>
    <row r="3059" spans="7:8" s="9" customFormat="1">
      <c r="G3059" s="466"/>
      <c r="H3059" s="466"/>
    </row>
    <row r="3060" spans="7:8" s="9" customFormat="1">
      <c r="G3060" s="466"/>
      <c r="H3060" s="466"/>
    </row>
    <row r="3061" spans="7:8" s="9" customFormat="1">
      <c r="G3061" s="466"/>
      <c r="H3061" s="466"/>
    </row>
    <row r="3062" spans="7:8" s="9" customFormat="1">
      <c r="G3062" s="466"/>
      <c r="H3062" s="466"/>
    </row>
    <row r="3063" spans="7:8" s="9" customFormat="1">
      <c r="G3063" s="466"/>
      <c r="H3063" s="466"/>
    </row>
    <row r="3064" spans="7:8" s="9" customFormat="1">
      <c r="G3064" s="466"/>
      <c r="H3064" s="466"/>
    </row>
    <row r="3065" spans="7:8" s="9" customFormat="1">
      <c r="G3065" s="466"/>
      <c r="H3065" s="466"/>
    </row>
    <row r="3066" spans="7:8" s="9" customFormat="1">
      <c r="G3066" s="466"/>
      <c r="H3066" s="466"/>
    </row>
    <row r="3067" spans="7:8" s="9" customFormat="1">
      <c r="G3067" s="466"/>
      <c r="H3067" s="466"/>
    </row>
    <row r="3068" spans="7:8" s="9" customFormat="1">
      <c r="G3068" s="466"/>
      <c r="H3068" s="466"/>
    </row>
    <row r="3069" spans="7:8" s="9" customFormat="1">
      <c r="G3069" s="466"/>
      <c r="H3069" s="466"/>
    </row>
    <row r="3070" spans="7:8" s="9" customFormat="1">
      <c r="G3070" s="466"/>
      <c r="H3070" s="466"/>
    </row>
    <row r="3071" spans="7:8" s="9" customFormat="1">
      <c r="G3071" s="466"/>
      <c r="H3071" s="466"/>
    </row>
    <row r="3072" spans="7:8" s="9" customFormat="1">
      <c r="G3072" s="466"/>
      <c r="H3072" s="466"/>
    </row>
    <row r="3073" spans="7:8" s="9" customFormat="1">
      <c r="G3073" s="466"/>
      <c r="H3073" s="466"/>
    </row>
    <row r="3074" spans="7:8" s="9" customFormat="1">
      <c r="G3074" s="466"/>
      <c r="H3074" s="466"/>
    </row>
    <row r="3075" spans="7:8" s="9" customFormat="1">
      <c r="G3075" s="466"/>
      <c r="H3075" s="466"/>
    </row>
    <row r="3076" spans="7:8" s="9" customFormat="1">
      <c r="G3076" s="466"/>
      <c r="H3076" s="466"/>
    </row>
    <row r="3077" spans="7:8" s="9" customFormat="1">
      <c r="G3077" s="466"/>
      <c r="H3077" s="466"/>
    </row>
    <row r="3078" spans="7:8" s="9" customFormat="1">
      <c r="G3078" s="466"/>
      <c r="H3078" s="466"/>
    </row>
    <row r="3079" spans="7:8" s="9" customFormat="1">
      <c r="G3079" s="466"/>
      <c r="H3079" s="466"/>
    </row>
    <row r="3080" spans="7:8" s="9" customFormat="1">
      <c r="G3080" s="466"/>
      <c r="H3080" s="466"/>
    </row>
    <row r="3081" spans="7:8" s="9" customFormat="1">
      <c r="G3081" s="466"/>
      <c r="H3081" s="466"/>
    </row>
    <row r="3082" spans="7:8" s="9" customFormat="1">
      <c r="G3082" s="466"/>
      <c r="H3082" s="466"/>
    </row>
    <row r="3083" spans="7:8" s="9" customFormat="1">
      <c r="G3083" s="466"/>
      <c r="H3083" s="466"/>
    </row>
    <row r="3084" spans="7:8" s="9" customFormat="1">
      <c r="G3084" s="466"/>
      <c r="H3084" s="466"/>
    </row>
    <row r="3085" spans="7:8" s="9" customFormat="1">
      <c r="G3085" s="466"/>
      <c r="H3085" s="466"/>
    </row>
    <row r="3086" spans="7:8" s="9" customFormat="1">
      <c r="G3086" s="466"/>
      <c r="H3086" s="466"/>
    </row>
    <row r="3087" spans="7:8" s="9" customFormat="1">
      <c r="G3087" s="466"/>
      <c r="H3087" s="466"/>
    </row>
    <row r="3088" spans="7:8" s="9" customFormat="1">
      <c r="G3088" s="466"/>
      <c r="H3088" s="466"/>
    </row>
    <row r="3089" spans="7:8" s="9" customFormat="1">
      <c r="G3089" s="466"/>
      <c r="H3089" s="466"/>
    </row>
    <row r="3090" spans="7:8" s="9" customFormat="1">
      <c r="G3090" s="466"/>
      <c r="H3090" s="466"/>
    </row>
    <row r="3091" spans="7:8" s="9" customFormat="1">
      <c r="G3091" s="466"/>
      <c r="H3091" s="466"/>
    </row>
    <row r="3092" spans="7:8" s="9" customFormat="1">
      <c r="G3092" s="466"/>
      <c r="H3092" s="466"/>
    </row>
    <row r="3093" spans="7:8" s="9" customFormat="1">
      <c r="G3093" s="466"/>
      <c r="H3093" s="466"/>
    </row>
    <row r="3094" spans="7:8" s="9" customFormat="1">
      <c r="G3094" s="466"/>
      <c r="H3094" s="466"/>
    </row>
    <row r="3095" spans="7:8" s="9" customFormat="1">
      <c r="G3095" s="466"/>
      <c r="H3095" s="466"/>
    </row>
    <row r="3096" spans="7:8" s="9" customFormat="1">
      <c r="G3096" s="466"/>
      <c r="H3096" s="466"/>
    </row>
    <row r="3097" spans="7:8" s="9" customFormat="1">
      <c r="G3097" s="466"/>
      <c r="H3097" s="466"/>
    </row>
    <row r="3098" spans="7:8" s="9" customFormat="1">
      <c r="G3098" s="466"/>
      <c r="H3098" s="466"/>
    </row>
    <row r="3099" spans="7:8" s="9" customFormat="1">
      <c r="G3099" s="466"/>
      <c r="H3099" s="466"/>
    </row>
    <row r="3100" spans="7:8" s="9" customFormat="1">
      <c r="G3100" s="466"/>
      <c r="H3100" s="466"/>
    </row>
    <row r="3101" spans="7:8" s="9" customFormat="1">
      <c r="G3101" s="466"/>
      <c r="H3101" s="466"/>
    </row>
    <row r="3102" spans="7:8" s="9" customFormat="1">
      <c r="G3102" s="466"/>
      <c r="H3102" s="466"/>
    </row>
    <row r="3103" spans="7:8" s="9" customFormat="1">
      <c r="G3103" s="466"/>
      <c r="H3103" s="466"/>
    </row>
    <row r="3104" spans="7:8" s="9" customFormat="1">
      <c r="G3104" s="466"/>
      <c r="H3104" s="466"/>
    </row>
    <row r="3105" spans="7:8" s="9" customFormat="1">
      <c r="G3105" s="466"/>
      <c r="H3105" s="466"/>
    </row>
    <row r="3106" spans="7:8" s="9" customFormat="1">
      <c r="G3106" s="466"/>
      <c r="H3106" s="466"/>
    </row>
    <row r="3107" spans="7:8" s="9" customFormat="1">
      <c r="G3107" s="466"/>
      <c r="H3107" s="466"/>
    </row>
    <row r="3108" spans="7:8" s="9" customFormat="1">
      <c r="G3108" s="466"/>
      <c r="H3108" s="466"/>
    </row>
    <row r="3109" spans="7:8" s="9" customFormat="1">
      <c r="G3109" s="466"/>
      <c r="H3109" s="466"/>
    </row>
    <row r="3110" spans="7:8" s="9" customFormat="1">
      <c r="G3110" s="466"/>
      <c r="H3110" s="466"/>
    </row>
    <row r="3111" spans="7:8" s="9" customFormat="1">
      <c r="G3111" s="466"/>
      <c r="H3111" s="466"/>
    </row>
    <row r="3112" spans="7:8" s="9" customFormat="1">
      <c r="G3112" s="466"/>
      <c r="H3112" s="466"/>
    </row>
    <row r="3113" spans="7:8" s="9" customFormat="1">
      <c r="G3113" s="466"/>
      <c r="H3113" s="466"/>
    </row>
    <row r="3114" spans="7:8" s="9" customFormat="1">
      <c r="G3114" s="466"/>
      <c r="H3114" s="466"/>
    </row>
    <row r="3115" spans="7:8" s="9" customFormat="1">
      <c r="G3115" s="466"/>
      <c r="H3115" s="466"/>
    </row>
    <row r="3116" spans="7:8" s="9" customFormat="1">
      <c r="G3116" s="466"/>
      <c r="H3116" s="466"/>
    </row>
    <row r="3117" spans="7:8" s="9" customFormat="1">
      <c r="G3117" s="466"/>
      <c r="H3117" s="466"/>
    </row>
    <row r="3118" spans="7:8" s="9" customFormat="1">
      <c r="G3118" s="466"/>
      <c r="H3118" s="466"/>
    </row>
    <row r="3119" spans="7:8" s="9" customFormat="1">
      <c r="G3119" s="466"/>
      <c r="H3119" s="466"/>
    </row>
    <row r="3120" spans="7:8" s="9" customFormat="1">
      <c r="G3120" s="466"/>
      <c r="H3120" s="466"/>
    </row>
    <row r="3121" spans="7:8" s="9" customFormat="1">
      <c r="G3121" s="466"/>
      <c r="H3121" s="466"/>
    </row>
    <row r="3122" spans="7:8" s="9" customFormat="1">
      <c r="G3122" s="466"/>
      <c r="H3122" s="466"/>
    </row>
    <row r="3123" spans="7:8" s="9" customFormat="1">
      <c r="G3123" s="466"/>
      <c r="H3123" s="466"/>
    </row>
    <row r="3124" spans="7:8" s="9" customFormat="1">
      <c r="G3124" s="466"/>
      <c r="H3124" s="466"/>
    </row>
    <row r="3125" spans="7:8" s="9" customFormat="1">
      <c r="G3125" s="466"/>
      <c r="H3125" s="466"/>
    </row>
    <row r="3126" spans="7:8" s="9" customFormat="1">
      <c r="G3126" s="466"/>
      <c r="H3126" s="466"/>
    </row>
    <row r="3127" spans="7:8" s="9" customFormat="1">
      <c r="G3127" s="466"/>
      <c r="H3127" s="466"/>
    </row>
    <row r="3128" spans="7:8" s="9" customFormat="1">
      <c r="G3128" s="466"/>
      <c r="H3128" s="466"/>
    </row>
    <row r="3129" spans="7:8" s="9" customFormat="1">
      <c r="G3129" s="466"/>
      <c r="H3129" s="466"/>
    </row>
    <row r="3130" spans="7:8" s="9" customFormat="1">
      <c r="G3130" s="466"/>
      <c r="H3130" s="466"/>
    </row>
    <row r="3131" spans="7:8" s="9" customFormat="1">
      <c r="G3131" s="466"/>
      <c r="H3131" s="466"/>
    </row>
    <row r="3132" spans="7:8" s="9" customFormat="1">
      <c r="G3132" s="466"/>
      <c r="H3132" s="466"/>
    </row>
    <row r="3133" spans="7:8" s="9" customFormat="1">
      <c r="G3133" s="466"/>
      <c r="H3133" s="466"/>
    </row>
    <row r="3134" spans="7:8" s="9" customFormat="1">
      <c r="G3134" s="466"/>
      <c r="H3134" s="466"/>
    </row>
    <row r="3135" spans="7:8" s="9" customFormat="1">
      <c r="G3135" s="466"/>
      <c r="H3135" s="466"/>
    </row>
    <row r="3136" spans="7:8" s="9" customFormat="1">
      <c r="G3136" s="466"/>
      <c r="H3136" s="466"/>
    </row>
    <row r="3137" spans="7:8" s="9" customFormat="1">
      <c r="G3137" s="466"/>
      <c r="H3137" s="466"/>
    </row>
    <row r="3138" spans="7:8" s="9" customFormat="1">
      <c r="G3138" s="466"/>
      <c r="H3138" s="466"/>
    </row>
    <row r="3139" spans="7:8" s="9" customFormat="1">
      <c r="G3139" s="466"/>
      <c r="H3139" s="466"/>
    </row>
    <row r="3140" spans="7:8" s="9" customFormat="1">
      <c r="G3140" s="466"/>
      <c r="H3140" s="466"/>
    </row>
    <row r="3141" spans="7:8" s="9" customFormat="1">
      <c r="G3141" s="466"/>
      <c r="H3141" s="466"/>
    </row>
    <row r="3142" spans="7:8" s="9" customFormat="1">
      <c r="G3142" s="466"/>
      <c r="H3142" s="466"/>
    </row>
    <row r="3143" spans="7:8" s="9" customFormat="1">
      <c r="G3143" s="466"/>
      <c r="H3143" s="466"/>
    </row>
    <row r="3144" spans="7:8" s="9" customFormat="1">
      <c r="G3144" s="466"/>
      <c r="H3144" s="466"/>
    </row>
    <row r="3145" spans="7:8" s="9" customFormat="1">
      <c r="G3145" s="466"/>
      <c r="H3145" s="466"/>
    </row>
    <row r="3146" spans="7:8" s="9" customFormat="1">
      <c r="G3146" s="466"/>
      <c r="H3146" s="466"/>
    </row>
    <row r="3147" spans="7:8" s="9" customFormat="1">
      <c r="G3147" s="466"/>
      <c r="H3147" s="466"/>
    </row>
    <row r="3148" spans="7:8" s="9" customFormat="1">
      <c r="G3148" s="466"/>
      <c r="H3148" s="466"/>
    </row>
    <row r="3149" spans="7:8" s="9" customFormat="1">
      <c r="G3149" s="466"/>
      <c r="H3149" s="466"/>
    </row>
    <row r="3150" spans="7:8" s="9" customFormat="1">
      <c r="G3150" s="466"/>
      <c r="H3150" s="466"/>
    </row>
    <row r="3151" spans="7:8" s="9" customFormat="1">
      <c r="G3151" s="466"/>
      <c r="H3151" s="466"/>
    </row>
    <row r="3152" spans="7:8" s="9" customFormat="1">
      <c r="G3152" s="466"/>
      <c r="H3152" s="466"/>
    </row>
    <row r="3153" spans="7:8" s="9" customFormat="1">
      <c r="G3153" s="466"/>
      <c r="H3153" s="466"/>
    </row>
    <row r="3154" spans="7:8" s="9" customFormat="1">
      <c r="G3154" s="466"/>
      <c r="H3154" s="466"/>
    </row>
    <row r="3155" spans="7:8" s="9" customFormat="1">
      <c r="G3155" s="466"/>
      <c r="H3155" s="466"/>
    </row>
    <row r="3156" spans="7:8" s="9" customFormat="1">
      <c r="G3156" s="466"/>
      <c r="H3156" s="466"/>
    </row>
    <row r="3157" spans="7:8" s="9" customFormat="1">
      <c r="G3157" s="466"/>
      <c r="H3157" s="466"/>
    </row>
    <row r="3158" spans="7:8" s="9" customFormat="1">
      <c r="G3158" s="466"/>
      <c r="H3158" s="466"/>
    </row>
    <row r="3159" spans="7:8" s="9" customFormat="1">
      <c r="G3159" s="466"/>
      <c r="H3159" s="466"/>
    </row>
    <row r="3160" spans="7:8" s="9" customFormat="1">
      <c r="G3160" s="466"/>
      <c r="H3160" s="466"/>
    </row>
    <row r="3161" spans="7:8" s="9" customFormat="1">
      <c r="G3161" s="466"/>
      <c r="H3161" s="466"/>
    </row>
    <row r="3162" spans="7:8" s="9" customFormat="1">
      <c r="G3162" s="466"/>
      <c r="H3162" s="466"/>
    </row>
    <row r="3163" spans="7:8" s="9" customFormat="1">
      <c r="G3163" s="466"/>
      <c r="H3163" s="466"/>
    </row>
    <row r="3164" spans="7:8" s="9" customFormat="1">
      <c r="G3164" s="466"/>
      <c r="H3164" s="466"/>
    </row>
    <row r="3165" spans="7:8" s="9" customFormat="1">
      <c r="G3165" s="466"/>
      <c r="H3165" s="466"/>
    </row>
    <row r="3166" spans="7:8" s="9" customFormat="1">
      <c r="G3166" s="466"/>
      <c r="H3166" s="466"/>
    </row>
    <row r="3167" spans="7:8" s="9" customFormat="1">
      <c r="G3167" s="466"/>
      <c r="H3167" s="466"/>
    </row>
    <row r="3168" spans="7:8" s="9" customFormat="1">
      <c r="G3168" s="466"/>
      <c r="H3168" s="466"/>
    </row>
    <row r="3169" spans="7:8" s="9" customFormat="1">
      <c r="G3169" s="466"/>
      <c r="H3169" s="466"/>
    </row>
    <row r="3170" spans="7:8" s="9" customFormat="1">
      <c r="G3170" s="466"/>
      <c r="H3170" s="466"/>
    </row>
    <row r="3171" spans="7:8" s="9" customFormat="1">
      <c r="G3171" s="466"/>
      <c r="H3171" s="466"/>
    </row>
    <row r="3172" spans="7:8" s="9" customFormat="1">
      <c r="G3172" s="466"/>
      <c r="H3172" s="466"/>
    </row>
    <row r="3173" spans="7:8" s="9" customFormat="1">
      <c r="G3173" s="466"/>
      <c r="H3173" s="466"/>
    </row>
    <row r="3174" spans="7:8" s="9" customFormat="1">
      <c r="G3174" s="466"/>
      <c r="H3174" s="466"/>
    </row>
    <row r="3175" spans="7:8" s="9" customFormat="1">
      <c r="G3175" s="466"/>
      <c r="H3175" s="466"/>
    </row>
    <row r="3176" spans="7:8" s="9" customFormat="1">
      <c r="G3176" s="466"/>
      <c r="H3176" s="466"/>
    </row>
    <row r="3177" spans="7:8" s="9" customFormat="1">
      <c r="G3177" s="466"/>
      <c r="H3177" s="466"/>
    </row>
    <row r="3178" spans="7:8" s="9" customFormat="1">
      <c r="G3178" s="466"/>
      <c r="H3178" s="466"/>
    </row>
    <row r="3179" spans="7:8" s="9" customFormat="1">
      <c r="G3179" s="466"/>
      <c r="H3179" s="466"/>
    </row>
    <row r="3180" spans="7:8" s="9" customFormat="1">
      <c r="G3180" s="466"/>
      <c r="H3180" s="466"/>
    </row>
    <row r="3181" spans="7:8" s="9" customFormat="1">
      <c r="G3181" s="466"/>
      <c r="H3181" s="466"/>
    </row>
    <row r="3182" spans="7:8" s="9" customFormat="1">
      <c r="G3182" s="466"/>
      <c r="H3182" s="466"/>
    </row>
    <row r="3183" spans="7:8" s="9" customFormat="1">
      <c r="G3183" s="466"/>
      <c r="H3183" s="466"/>
    </row>
    <row r="3184" spans="7:8" s="9" customFormat="1">
      <c r="G3184" s="466"/>
      <c r="H3184" s="466"/>
    </row>
    <row r="3185" spans="7:8" s="9" customFormat="1">
      <c r="G3185" s="466"/>
      <c r="H3185" s="466"/>
    </row>
    <row r="3186" spans="7:8" s="9" customFormat="1">
      <c r="G3186" s="466"/>
      <c r="H3186" s="466"/>
    </row>
    <row r="3187" spans="7:8" s="9" customFormat="1">
      <c r="G3187" s="466"/>
      <c r="H3187" s="466"/>
    </row>
    <row r="3188" spans="7:8" s="9" customFormat="1">
      <c r="G3188" s="466"/>
      <c r="H3188" s="466"/>
    </row>
    <row r="3189" spans="7:8" s="9" customFormat="1">
      <c r="G3189" s="466"/>
      <c r="H3189" s="466"/>
    </row>
    <row r="3190" spans="7:8" s="9" customFormat="1">
      <c r="G3190" s="466"/>
      <c r="H3190" s="466"/>
    </row>
    <row r="3191" spans="7:8" s="9" customFormat="1">
      <c r="G3191" s="466"/>
      <c r="H3191" s="466"/>
    </row>
    <row r="3192" spans="7:8" s="9" customFormat="1">
      <c r="G3192" s="466"/>
      <c r="H3192" s="466"/>
    </row>
    <row r="3193" spans="7:8" s="9" customFormat="1">
      <c r="G3193" s="466"/>
      <c r="H3193" s="466"/>
    </row>
    <row r="3194" spans="7:8" s="9" customFormat="1">
      <c r="G3194" s="466"/>
      <c r="H3194" s="466"/>
    </row>
    <row r="3195" spans="7:8" s="9" customFormat="1">
      <c r="G3195" s="466"/>
      <c r="H3195" s="466"/>
    </row>
    <row r="3196" spans="7:8" s="9" customFormat="1">
      <c r="G3196" s="466"/>
      <c r="H3196" s="466"/>
    </row>
    <row r="3197" spans="7:8" s="9" customFormat="1">
      <c r="G3197" s="466"/>
      <c r="H3197" s="466"/>
    </row>
    <row r="3198" spans="7:8" s="9" customFormat="1">
      <c r="G3198" s="466"/>
      <c r="H3198" s="466"/>
    </row>
    <row r="3199" spans="7:8" s="9" customFormat="1">
      <c r="G3199" s="466"/>
      <c r="H3199" s="466"/>
    </row>
    <row r="3200" spans="7:8" s="9" customFormat="1">
      <c r="G3200" s="466"/>
      <c r="H3200" s="466"/>
    </row>
    <row r="3201" spans="7:8" s="9" customFormat="1">
      <c r="G3201" s="466"/>
      <c r="H3201" s="466"/>
    </row>
    <row r="3202" spans="7:8" s="9" customFormat="1">
      <c r="G3202" s="466"/>
      <c r="H3202" s="466"/>
    </row>
    <row r="3203" spans="7:8" s="9" customFormat="1">
      <c r="G3203" s="466"/>
      <c r="H3203" s="466"/>
    </row>
    <row r="3204" spans="7:8" s="9" customFormat="1">
      <c r="G3204" s="466"/>
      <c r="H3204" s="466"/>
    </row>
    <row r="3205" spans="7:8" s="9" customFormat="1">
      <c r="G3205" s="466"/>
      <c r="H3205" s="466"/>
    </row>
    <row r="3206" spans="7:8" s="9" customFormat="1">
      <c r="G3206" s="466"/>
      <c r="H3206" s="466"/>
    </row>
    <row r="3207" spans="7:8" s="9" customFormat="1">
      <c r="G3207" s="466"/>
      <c r="H3207" s="466"/>
    </row>
    <row r="3208" spans="7:8" s="9" customFormat="1">
      <c r="G3208" s="466"/>
      <c r="H3208" s="466"/>
    </row>
    <row r="3209" spans="7:8" s="9" customFormat="1">
      <c r="G3209" s="466"/>
      <c r="H3209" s="466"/>
    </row>
    <row r="3210" spans="7:8" s="9" customFormat="1">
      <c r="G3210" s="466"/>
      <c r="H3210" s="466"/>
    </row>
    <row r="3211" spans="7:8" s="9" customFormat="1">
      <c r="G3211" s="466"/>
      <c r="H3211" s="466"/>
    </row>
    <row r="3212" spans="7:8" s="9" customFormat="1">
      <c r="G3212" s="466"/>
      <c r="H3212" s="466"/>
    </row>
    <row r="3213" spans="7:8" s="9" customFormat="1">
      <c r="G3213" s="466"/>
      <c r="H3213" s="466"/>
    </row>
    <row r="3214" spans="7:8" s="9" customFormat="1">
      <c r="G3214" s="466"/>
      <c r="H3214" s="466"/>
    </row>
    <row r="3215" spans="7:8" s="9" customFormat="1">
      <c r="G3215" s="466"/>
      <c r="H3215" s="466"/>
    </row>
    <row r="3216" spans="7:8" s="9" customFormat="1">
      <c r="G3216" s="466"/>
      <c r="H3216" s="466"/>
    </row>
    <row r="3217" spans="7:8" s="9" customFormat="1">
      <c r="G3217" s="466"/>
      <c r="H3217" s="466"/>
    </row>
    <row r="3218" spans="7:8" s="9" customFormat="1">
      <c r="G3218" s="466"/>
      <c r="H3218" s="466"/>
    </row>
    <row r="3219" spans="7:8" s="9" customFormat="1">
      <c r="G3219" s="466"/>
      <c r="H3219" s="466"/>
    </row>
    <row r="3220" spans="7:8" s="9" customFormat="1">
      <c r="G3220" s="466"/>
      <c r="H3220" s="466"/>
    </row>
    <row r="3221" spans="7:8" s="9" customFormat="1">
      <c r="G3221" s="466"/>
      <c r="H3221" s="466"/>
    </row>
    <row r="3222" spans="7:8" s="9" customFormat="1">
      <c r="G3222" s="466"/>
      <c r="H3222" s="466"/>
    </row>
    <row r="3223" spans="7:8" s="9" customFormat="1">
      <c r="G3223" s="466"/>
      <c r="H3223" s="466"/>
    </row>
    <row r="3224" spans="7:8" s="9" customFormat="1">
      <c r="G3224" s="466"/>
      <c r="H3224" s="466"/>
    </row>
    <row r="3225" spans="7:8" s="9" customFormat="1">
      <c r="G3225" s="466"/>
      <c r="H3225" s="466"/>
    </row>
    <row r="3226" spans="7:8" s="9" customFormat="1">
      <c r="G3226" s="466"/>
      <c r="H3226" s="466"/>
    </row>
    <row r="3227" spans="7:8" s="9" customFormat="1">
      <c r="G3227" s="466"/>
      <c r="H3227" s="466"/>
    </row>
    <row r="3228" spans="7:8" s="9" customFormat="1">
      <c r="G3228" s="466"/>
      <c r="H3228" s="466"/>
    </row>
    <row r="3229" spans="7:8" s="9" customFormat="1">
      <c r="G3229" s="466"/>
      <c r="H3229" s="466"/>
    </row>
    <row r="3230" spans="7:8" s="9" customFormat="1">
      <c r="G3230" s="466"/>
      <c r="H3230" s="466"/>
    </row>
    <row r="3231" spans="7:8" s="9" customFormat="1">
      <c r="G3231" s="466"/>
      <c r="H3231" s="466"/>
    </row>
    <row r="3232" spans="7:8" s="9" customFormat="1">
      <c r="G3232" s="466"/>
      <c r="H3232" s="466"/>
    </row>
    <row r="3233" spans="7:8" s="9" customFormat="1">
      <c r="G3233" s="466"/>
      <c r="H3233" s="466"/>
    </row>
    <row r="3234" spans="7:8" s="9" customFormat="1">
      <c r="G3234" s="466"/>
      <c r="H3234" s="466"/>
    </row>
    <row r="3235" spans="7:8" s="9" customFormat="1">
      <c r="G3235" s="466"/>
      <c r="H3235" s="466"/>
    </row>
    <row r="3236" spans="7:8" s="9" customFormat="1">
      <c r="G3236" s="466"/>
      <c r="H3236" s="466"/>
    </row>
    <row r="3237" spans="7:8" s="9" customFormat="1">
      <c r="G3237" s="466"/>
      <c r="H3237" s="466"/>
    </row>
    <row r="3238" spans="7:8" s="9" customFormat="1">
      <c r="G3238" s="466"/>
      <c r="H3238" s="466"/>
    </row>
    <row r="3239" spans="7:8" s="9" customFormat="1">
      <c r="G3239" s="466"/>
      <c r="H3239" s="466"/>
    </row>
    <row r="3240" spans="7:8" s="9" customFormat="1">
      <c r="G3240" s="466"/>
      <c r="H3240" s="466"/>
    </row>
    <row r="3241" spans="7:8" s="9" customFormat="1">
      <c r="G3241" s="466"/>
      <c r="H3241" s="466"/>
    </row>
    <row r="3242" spans="7:8" s="9" customFormat="1">
      <c r="G3242" s="466"/>
      <c r="H3242" s="466"/>
    </row>
    <row r="3243" spans="7:8" s="9" customFormat="1">
      <c r="G3243" s="466"/>
      <c r="H3243" s="466"/>
    </row>
    <row r="3244" spans="7:8" s="9" customFormat="1">
      <c r="G3244" s="466"/>
      <c r="H3244" s="466"/>
    </row>
    <row r="3245" spans="7:8" s="9" customFormat="1">
      <c r="G3245" s="466"/>
      <c r="H3245" s="466"/>
    </row>
    <row r="3246" spans="7:8" s="9" customFormat="1">
      <c r="G3246" s="466"/>
      <c r="H3246" s="466"/>
    </row>
    <row r="3247" spans="7:8" s="9" customFormat="1">
      <c r="G3247" s="466"/>
      <c r="H3247" s="466"/>
    </row>
    <row r="3248" spans="7:8" s="9" customFormat="1">
      <c r="G3248" s="466"/>
      <c r="H3248" s="466"/>
    </row>
    <row r="3249" spans="7:8" s="9" customFormat="1">
      <c r="G3249" s="466"/>
      <c r="H3249" s="466"/>
    </row>
    <row r="3250" spans="7:8" s="9" customFormat="1">
      <c r="G3250" s="466"/>
      <c r="H3250" s="466"/>
    </row>
    <row r="3251" spans="7:8" s="9" customFormat="1">
      <c r="G3251" s="466"/>
      <c r="H3251" s="466"/>
    </row>
    <row r="3252" spans="7:8" s="9" customFormat="1">
      <c r="G3252" s="466"/>
      <c r="H3252" s="466"/>
    </row>
    <row r="3253" spans="7:8" s="9" customFormat="1">
      <c r="G3253" s="466"/>
      <c r="H3253" s="466"/>
    </row>
    <row r="3254" spans="7:8" s="9" customFormat="1">
      <c r="G3254" s="466"/>
      <c r="H3254" s="466"/>
    </row>
    <row r="3255" spans="7:8" s="9" customFormat="1">
      <c r="G3255" s="466"/>
      <c r="H3255" s="466"/>
    </row>
    <row r="3256" spans="7:8" s="9" customFormat="1">
      <c r="G3256" s="466"/>
      <c r="H3256" s="466"/>
    </row>
    <row r="3257" spans="7:8" s="9" customFormat="1">
      <c r="G3257" s="466"/>
      <c r="H3257" s="466"/>
    </row>
    <row r="3258" spans="7:8" s="9" customFormat="1">
      <c r="G3258" s="466"/>
      <c r="H3258" s="466"/>
    </row>
    <row r="3259" spans="7:8" s="9" customFormat="1">
      <c r="G3259" s="466"/>
      <c r="H3259" s="466"/>
    </row>
    <row r="3260" spans="7:8" s="9" customFormat="1">
      <c r="G3260" s="466"/>
      <c r="H3260" s="466"/>
    </row>
    <row r="3261" spans="7:8" s="9" customFormat="1">
      <c r="G3261" s="466"/>
      <c r="H3261" s="466"/>
    </row>
    <row r="3262" spans="7:8" s="9" customFormat="1">
      <c r="G3262" s="466"/>
      <c r="H3262" s="466"/>
    </row>
    <row r="3263" spans="7:8" s="9" customFormat="1">
      <c r="G3263" s="466"/>
      <c r="H3263" s="466"/>
    </row>
    <row r="3264" spans="7:8" s="9" customFormat="1">
      <c r="G3264" s="466"/>
      <c r="H3264" s="466"/>
    </row>
    <row r="3265" spans="7:8" s="9" customFormat="1">
      <c r="G3265" s="466"/>
      <c r="H3265" s="466"/>
    </row>
    <row r="3266" spans="7:8" s="9" customFormat="1">
      <c r="G3266" s="466"/>
      <c r="H3266" s="466"/>
    </row>
    <row r="3267" spans="7:8" s="9" customFormat="1">
      <c r="G3267" s="466"/>
      <c r="H3267" s="466"/>
    </row>
    <row r="3268" spans="7:8" s="9" customFormat="1">
      <c r="G3268" s="466"/>
      <c r="H3268" s="466"/>
    </row>
    <row r="3269" spans="7:8" s="9" customFormat="1">
      <c r="G3269" s="466"/>
      <c r="H3269" s="466"/>
    </row>
    <row r="3270" spans="7:8" s="9" customFormat="1">
      <c r="G3270" s="466"/>
      <c r="H3270" s="466"/>
    </row>
    <row r="3271" spans="7:8" s="9" customFormat="1">
      <c r="G3271" s="466"/>
      <c r="H3271" s="466"/>
    </row>
    <row r="3272" spans="7:8" s="9" customFormat="1">
      <c r="G3272" s="466"/>
      <c r="H3272" s="466"/>
    </row>
    <row r="3273" spans="7:8" s="9" customFormat="1">
      <c r="G3273" s="466"/>
      <c r="H3273" s="466"/>
    </row>
    <row r="3274" spans="7:8" s="9" customFormat="1">
      <c r="G3274" s="466"/>
      <c r="H3274" s="466"/>
    </row>
    <row r="3275" spans="7:8" s="9" customFormat="1">
      <c r="G3275" s="466"/>
      <c r="H3275" s="466"/>
    </row>
    <row r="3276" spans="7:8" s="9" customFormat="1">
      <c r="G3276" s="466"/>
      <c r="H3276" s="466"/>
    </row>
    <row r="3277" spans="7:8" s="9" customFormat="1">
      <c r="G3277" s="466"/>
      <c r="H3277" s="466"/>
    </row>
    <row r="3278" spans="7:8" s="9" customFormat="1">
      <c r="G3278" s="466"/>
      <c r="H3278" s="466"/>
    </row>
    <row r="3279" spans="7:8" s="9" customFormat="1">
      <c r="G3279" s="466"/>
      <c r="H3279" s="466"/>
    </row>
    <row r="3280" spans="7:8" s="9" customFormat="1">
      <c r="G3280" s="466"/>
      <c r="H3280" s="466"/>
    </row>
    <row r="3281" spans="7:8" s="9" customFormat="1">
      <c r="G3281" s="466"/>
      <c r="H3281" s="466"/>
    </row>
    <row r="3282" spans="7:8" s="9" customFormat="1">
      <c r="G3282" s="466"/>
      <c r="H3282" s="466"/>
    </row>
    <row r="3283" spans="7:8" s="9" customFormat="1">
      <c r="G3283" s="466"/>
      <c r="H3283" s="466"/>
    </row>
    <row r="3284" spans="7:8" s="9" customFormat="1">
      <c r="G3284" s="466"/>
      <c r="H3284" s="466"/>
    </row>
    <row r="3285" spans="7:8" s="9" customFormat="1">
      <c r="G3285" s="466"/>
      <c r="H3285" s="466"/>
    </row>
    <row r="3286" spans="7:8" s="9" customFormat="1">
      <c r="G3286" s="466"/>
      <c r="H3286" s="466"/>
    </row>
    <row r="3287" spans="7:8" s="9" customFormat="1">
      <c r="G3287" s="466"/>
      <c r="H3287" s="466"/>
    </row>
    <row r="3288" spans="7:8" s="9" customFormat="1">
      <c r="G3288" s="466"/>
      <c r="H3288" s="466"/>
    </row>
    <row r="3289" spans="7:8" s="9" customFormat="1">
      <c r="G3289" s="466"/>
      <c r="H3289" s="466"/>
    </row>
    <row r="3290" spans="7:8" s="9" customFormat="1">
      <c r="G3290" s="466"/>
      <c r="H3290" s="466"/>
    </row>
    <row r="3291" spans="7:8" s="9" customFormat="1">
      <c r="G3291" s="466"/>
      <c r="H3291" s="466"/>
    </row>
    <row r="3292" spans="7:8" s="9" customFormat="1">
      <c r="G3292" s="466"/>
      <c r="H3292" s="466"/>
    </row>
    <row r="3293" spans="7:8" s="9" customFormat="1">
      <c r="G3293" s="466"/>
      <c r="H3293" s="466"/>
    </row>
    <row r="3294" spans="7:8" s="9" customFormat="1">
      <c r="G3294" s="466"/>
      <c r="H3294" s="466"/>
    </row>
    <row r="3295" spans="7:8" s="9" customFormat="1">
      <c r="G3295" s="466"/>
      <c r="H3295" s="466"/>
    </row>
    <row r="3296" spans="7:8" s="9" customFormat="1">
      <c r="G3296" s="466"/>
      <c r="H3296" s="466"/>
    </row>
    <row r="3297" spans="7:8" s="9" customFormat="1">
      <c r="G3297" s="466"/>
      <c r="H3297" s="466"/>
    </row>
    <row r="3298" spans="7:8" s="9" customFormat="1">
      <c r="G3298" s="466"/>
      <c r="H3298" s="466"/>
    </row>
    <row r="3299" spans="7:8" s="9" customFormat="1">
      <c r="G3299" s="466"/>
      <c r="H3299" s="466"/>
    </row>
    <row r="3300" spans="7:8" s="9" customFormat="1">
      <c r="G3300" s="466"/>
      <c r="H3300" s="466"/>
    </row>
    <row r="3301" spans="7:8" s="9" customFormat="1">
      <c r="G3301" s="466"/>
      <c r="H3301" s="466"/>
    </row>
    <row r="3302" spans="7:8" s="9" customFormat="1">
      <c r="G3302" s="466"/>
      <c r="H3302" s="466"/>
    </row>
    <row r="3303" spans="7:8" s="9" customFormat="1">
      <c r="G3303" s="466"/>
      <c r="H3303" s="466"/>
    </row>
    <row r="3304" spans="7:8" s="9" customFormat="1">
      <c r="G3304" s="466"/>
      <c r="H3304" s="466"/>
    </row>
    <row r="3305" spans="7:8" s="9" customFormat="1">
      <c r="G3305" s="466"/>
      <c r="H3305" s="466"/>
    </row>
    <row r="3306" spans="7:8" s="9" customFormat="1">
      <c r="G3306" s="466"/>
      <c r="H3306" s="466"/>
    </row>
    <row r="3307" spans="7:8" s="9" customFormat="1">
      <c r="G3307" s="466"/>
      <c r="H3307" s="466"/>
    </row>
    <row r="3308" spans="7:8" s="9" customFormat="1">
      <c r="G3308" s="466"/>
      <c r="H3308" s="466"/>
    </row>
    <row r="3309" spans="7:8" s="9" customFormat="1">
      <c r="G3309" s="466"/>
      <c r="H3309" s="466"/>
    </row>
    <row r="3310" spans="7:8" s="9" customFormat="1">
      <c r="G3310" s="466"/>
      <c r="H3310" s="466"/>
    </row>
    <row r="3311" spans="7:8" s="9" customFormat="1">
      <c r="G3311" s="466"/>
      <c r="H3311" s="466"/>
    </row>
    <row r="3312" spans="7:8" s="9" customFormat="1">
      <c r="G3312" s="466"/>
      <c r="H3312" s="466"/>
    </row>
    <row r="3313" spans="7:8" s="9" customFormat="1">
      <c r="G3313" s="466"/>
      <c r="H3313" s="466"/>
    </row>
    <row r="3314" spans="7:8" s="9" customFormat="1">
      <c r="G3314" s="466"/>
      <c r="H3314" s="466"/>
    </row>
    <row r="3315" spans="7:8" s="9" customFormat="1">
      <c r="G3315" s="466"/>
      <c r="H3315" s="466"/>
    </row>
    <row r="3316" spans="7:8" s="9" customFormat="1">
      <c r="G3316" s="466"/>
      <c r="H3316" s="466"/>
    </row>
    <row r="3317" spans="7:8" s="9" customFormat="1">
      <c r="G3317" s="466"/>
      <c r="H3317" s="466"/>
    </row>
    <row r="3318" spans="7:8" s="9" customFormat="1">
      <c r="G3318" s="466"/>
      <c r="H3318" s="466"/>
    </row>
    <row r="3319" spans="7:8" s="9" customFormat="1">
      <c r="G3319" s="466"/>
      <c r="H3319" s="466"/>
    </row>
    <row r="3320" spans="7:8" s="9" customFormat="1">
      <c r="G3320" s="466"/>
      <c r="H3320" s="466"/>
    </row>
    <row r="3321" spans="7:8" s="9" customFormat="1">
      <c r="G3321" s="466"/>
      <c r="H3321" s="466"/>
    </row>
    <row r="3322" spans="7:8" s="9" customFormat="1">
      <c r="G3322" s="466"/>
      <c r="H3322" s="466"/>
    </row>
    <row r="3323" spans="7:8" s="9" customFormat="1">
      <c r="G3323" s="466"/>
      <c r="H3323" s="466"/>
    </row>
    <row r="3324" spans="7:8" s="9" customFormat="1">
      <c r="G3324" s="466"/>
      <c r="H3324" s="466"/>
    </row>
    <row r="3325" spans="7:8" s="9" customFormat="1">
      <c r="G3325" s="466"/>
      <c r="H3325" s="466"/>
    </row>
    <row r="3326" spans="7:8" s="9" customFormat="1">
      <c r="G3326" s="466"/>
      <c r="H3326" s="466"/>
    </row>
    <row r="3327" spans="7:8" s="9" customFormat="1">
      <c r="G3327" s="466"/>
      <c r="H3327" s="466"/>
    </row>
    <row r="3328" spans="7:8" s="9" customFormat="1">
      <c r="G3328" s="466"/>
      <c r="H3328" s="466"/>
    </row>
    <row r="3329" spans="7:8" s="9" customFormat="1">
      <c r="G3329" s="466"/>
      <c r="H3329" s="466"/>
    </row>
    <row r="3330" spans="7:8" s="9" customFormat="1">
      <c r="G3330" s="466"/>
      <c r="H3330" s="466"/>
    </row>
    <row r="3331" spans="7:8" s="9" customFormat="1">
      <c r="G3331" s="466"/>
      <c r="H3331" s="466"/>
    </row>
    <row r="3332" spans="7:8" s="9" customFormat="1">
      <c r="G3332" s="466"/>
      <c r="H3332" s="466"/>
    </row>
    <row r="3333" spans="7:8" s="9" customFormat="1">
      <c r="G3333" s="466"/>
      <c r="H3333" s="466"/>
    </row>
    <row r="3334" spans="7:8" s="9" customFormat="1">
      <c r="G3334" s="466"/>
      <c r="H3334" s="466"/>
    </row>
    <row r="3335" spans="7:8" s="9" customFormat="1">
      <c r="G3335" s="466"/>
      <c r="H3335" s="466"/>
    </row>
    <row r="3336" spans="7:8" s="9" customFormat="1">
      <c r="G3336" s="466"/>
      <c r="H3336" s="466"/>
    </row>
    <row r="3337" spans="7:8" s="9" customFormat="1">
      <c r="G3337" s="466"/>
      <c r="H3337" s="466"/>
    </row>
    <row r="3338" spans="7:8" s="9" customFormat="1">
      <c r="G3338" s="466"/>
      <c r="H3338" s="466"/>
    </row>
    <row r="3339" spans="7:8" s="9" customFormat="1">
      <c r="G3339" s="466"/>
      <c r="H3339" s="466"/>
    </row>
    <row r="3340" spans="7:8" s="9" customFormat="1">
      <c r="G3340" s="466"/>
      <c r="H3340" s="466"/>
    </row>
    <row r="3341" spans="7:8" s="9" customFormat="1">
      <c r="G3341" s="466"/>
      <c r="H3341" s="466"/>
    </row>
    <row r="3342" spans="7:8" s="9" customFormat="1">
      <c r="G3342" s="466"/>
      <c r="H3342" s="466"/>
    </row>
    <row r="3343" spans="7:8" s="9" customFormat="1">
      <c r="G3343" s="466"/>
      <c r="H3343" s="466"/>
    </row>
    <row r="3344" spans="7:8" s="9" customFormat="1">
      <c r="G3344" s="466"/>
      <c r="H3344" s="466"/>
    </row>
    <row r="3345" spans="7:8" s="9" customFormat="1">
      <c r="G3345" s="466"/>
      <c r="H3345" s="466"/>
    </row>
    <row r="3346" spans="7:8" s="9" customFormat="1">
      <c r="G3346" s="466"/>
      <c r="H3346" s="466"/>
    </row>
    <row r="3347" spans="7:8" s="9" customFormat="1">
      <c r="G3347" s="466"/>
      <c r="H3347" s="466"/>
    </row>
    <row r="3348" spans="7:8" s="9" customFormat="1">
      <c r="G3348" s="466"/>
      <c r="H3348" s="466"/>
    </row>
    <row r="3349" spans="7:8" s="9" customFormat="1">
      <c r="G3349" s="466"/>
      <c r="H3349" s="466"/>
    </row>
    <row r="3350" spans="7:8" s="9" customFormat="1">
      <c r="G3350" s="466"/>
      <c r="H3350" s="466"/>
    </row>
    <row r="3351" spans="7:8" s="9" customFormat="1">
      <c r="G3351" s="466"/>
      <c r="H3351" s="466"/>
    </row>
    <row r="3352" spans="7:8" s="9" customFormat="1">
      <c r="G3352" s="466"/>
      <c r="H3352" s="466"/>
    </row>
    <row r="3353" spans="7:8" s="9" customFormat="1">
      <c r="G3353" s="466"/>
      <c r="H3353" s="466"/>
    </row>
    <row r="3354" spans="7:8" s="9" customFormat="1">
      <c r="G3354" s="466"/>
      <c r="H3354" s="466"/>
    </row>
    <row r="3355" spans="7:8" s="9" customFormat="1">
      <c r="G3355" s="466"/>
      <c r="H3355" s="466"/>
    </row>
    <row r="3356" spans="7:8" s="9" customFormat="1">
      <c r="G3356" s="466"/>
      <c r="H3356" s="466"/>
    </row>
    <row r="3357" spans="7:8" s="9" customFormat="1">
      <c r="G3357" s="466"/>
      <c r="H3357" s="466"/>
    </row>
    <row r="3358" spans="7:8" s="9" customFormat="1">
      <c r="G3358" s="466"/>
      <c r="H3358" s="466"/>
    </row>
    <row r="3359" spans="7:8" s="9" customFormat="1">
      <c r="G3359" s="466"/>
      <c r="H3359" s="466"/>
    </row>
    <row r="3360" spans="7:8" s="9" customFormat="1">
      <c r="G3360" s="466"/>
      <c r="H3360" s="466"/>
    </row>
    <row r="3361" spans="7:8" s="9" customFormat="1">
      <c r="G3361" s="466"/>
      <c r="H3361" s="466"/>
    </row>
    <row r="3362" spans="7:8" s="9" customFormat="1">
      <c r="G3362" s="466"/>
      <c r="H3362" s="466"/>
    </row>
    <row r="3363" spans="7:8" s="9" customFormat="1">
      <c r="G3363" s="466"/>
      <c r="H3363" s="466"/>
    </row>
    <row r="3364" spans="7:8" s="9" customFormat="1">
      <c r="G3364" s="466"/>
      <c r="H3364" s="466"/>
    </row>
    <row r="3365" spans="7:8" s="9" customFormat="1">
      <c r="G3365" s="466"/>
      <c r="H3365" s="466"/>
    </row>
    <row r="3366" spans="7:8" s="9" customFormat="1">
      <c r="G3366" s="466"/>
      <c r="H3366" s="466"/>
    </row>
    <row r="3367" spans="7:8" s="9" customFormat="1">
      <c r="G3367" s="466"/>
      <c r="H3367" s="466"/>
    </row>
    <row r="3368" spans="7:8" s="9" customFormat="1">
      <c r="G3368" s="466"/>
      <c r="H3368" s="466"/>
    </row>
    <row r="3369" spans="7:8" s="9" customFormat="1">
      <c r="G3369" s="466"/>
      <c r="H3369" s="466"/>
    </row>
    <row r="3370" spans="7:8" s="9" customFormat="1">
      <c r="G3370" s="466"/>
      <c r="H3370" s="466"/>
    </row>
    <row r="3371" spans="7:8" s="9" customFormat="1">
      <c r="G3371" s="466"/>
      <c r="H3371" s="466"/>
    </row>
    <row r="3372" spans="7:8" s="9" customFormat="1">
      <c r="G3372" s="466"/>
      <c r="H3372" s="466"/>
    </row>
    <row r="3373" spans="7:8" s="9" customFormat="1">
      <c r="G3373" s="466"/>
      <c r="H3373" s="466"/>
    </row>
    <row r="3374" spans="7:8" s="9" customFormat="1">
      <c r="G3374" s="466"/>
      <c r="H3374" s="466"/>
    </row>
    <row r="3375" spans="7:8" s="9" customFormat="1">
      <c r="G3375" s="466"/>
      <c r="H3375" s="466"/>
    </row>
    <row r="3376" spans="7:8" s="9" customFormat="1">
      <c r="G3376" s="466"/>
      <c r="H3376" s="466"/>
    </row>
    <row r="3377" spans="7:8" s="9" customFormat="1">
      <c r="G3377" s="466"/>
      <c r="H3377" s="466"/>
    </row>
    <row r="3378" spans="7:8" s="9" customFormat="1">
      <c r="G3378" s="466"/>
      <c r="H3378" s="466"/>
    </row>
    <row r="3379" spans="7:8" s="9" customFormat="1">
      <c r="G3379" s="466"/>
      <c r="H3379" s="466"/>
    </row>
    <row r="3380" spans="7:8" s="9" customFormat="1">
      <c r="G3380" s="466"/>
      <c r="H3380" s="466"/>
    </row>
    <row r="3381" spans="7:8" s="9" customFormat="1">
      <c r="G3381" s="466"/>
      <c r="H3381" s="466"/>
    </row>
    <row r="3382" spans="7:8" s="9" customFormat="1">
      <c r="G3382" s="466"/>
      <c r="H3382" s="466"/>
    </row>
    <row r="3383" spans="7:8" s="9" customFormat="1">
      <c r="G3383" s="466"/>
      <c r="H3383" s="466"/>
    </row>
    <row r="3384" spans="7:8" s="9" customFormat="1">
      <c r="G3384" s="466"/>
      <c r="H3384" s="466"/>
    </row>
    <row r="3385" spans="7:8" s="9" customFormat="1">
      <c r="G3385" s="466"/>
      <c r="H3385" s="466"/>
    </row>
    <row r="3386" spans="7:8" s="9" customFormat="1">
      <c r="G3386" s="466"/>
      <c r="H3386" s="466"/>
    </row>
    <row r="3387" spans="7:8" s="9" customFormat="1">
      <c r="G3387" s="466"/>
      <c r="H3387" s="466"/>
    </row>
    <row r="3388" spans="7:8" s="9" customFormat="1">
      <c r="G3388" s="466"/>
      <c r="H3388" s="466"/>
    </row>
    <row r="3389" spans="7:8" s="9" customFormat="1">
      <c r="G3389" s="466"/>
      <c r="H3389" s="466"/>
    </row>
    <row r="3390" spans="7:8" s="9" customFormat="1">
      <c r="G3390" s="466"/>
      <c r="H3390" s="466"/>
    </row>
    <row r="3391" spans="7:8" s="9" customFormat="1">
      <c r="G3391" s="466"/>
      <c r="H3391" s="466"/>
    </row>
    <row r="3392" spans="7:8" s="9" customFormat="1">
      <c r="G3392" s="466"/>
      <c r="H3392" s="466"/>
    </row>
    <row r="3393" spans="7:8" s="9" customFormat="1">
      <c r="G3393" s="466"/>
      <c r="H3393" s="466"/>
    </row>
    <row r="3394" spans="7:8" s="9" customFormat="1">
      <c r="G3394" s="466"/>
      <c r="H3394" s="466"/>
    </row>
    <row r="3395" spans="7:8" s="9" customFormat="1">
      <c r="G3395" s="466"/>
      <c r="H3395" s="466"/>
    </row>
    <row r="3396" spans="7:8" s="9" customFormat="1">
      <c r="G3396" s="466"/>
      <c r="H3396" s="466"/>
    </row>
    <row r="3397" spans="7:8" s="9" customFormat="1">
      <c r="G3397" s="466"/>
      <c r="H3397" s="466"/>
    </row>
    <row r="3398" spans="7:8" s="9" customFormat="1">
      <c r="G3398" s="466"/>
      <c r="H3398" s="466"/>
    </row>
    <row r="3399" spans="7:8" s="9" customFormat="1">
      <c r="G3399" s="466"/>
      <c r="H3399" s="466"/>
    </row>
    <row r="3400" spans="7:8" s="9" customFormat="1">
      <c r="G3400" s="466"/>
      <c r="H3400" s="466"/>
    </row>
    <row r="3401" spans="7:8" s="9" customFormat="1">
      <c r="G3401" s="466"/>
      <c r="H3401" s="466"/>
    </row>
    <row r="3402" spans="7:8" s="9" customFormat="1">
      <c r="G3402" s="466"/>
      <c r="H3402" s="466"/>
    </row>
    <row r="3403" spans="7:8" s="9" customFormat="1">
      <c r="G3403" s="466"/>
      <c r="H3403" s="466"/>
    </row>
    <row r="3404" spans="7:8" s="9" customFormat="1">
      <c r="G3404" s="466"/>
      <c r="H3404" s="466"/>
    </row>
    <row r="3405" spans="7:8" s="9" customFormat="1">
      <c r="G3405" s="466"/>
      <c r="H3405" s="466"/>
    </row>
    <row r="3406" spans="7:8" s="9" customFormat="1">
      <c r="G3406" s="466"/>
      <c r="H3406" s="466"/>
    </row>
    <row r="3407" spans="7:8" s="9" customFormat="1">
      <c r="G3407" s="466"/>
      <c r="H3407" s="466"/>
    </row>
    <row r="3408" spans="7:8" s="9" customFormat="1">
      <c r="G3408" s="466"/>
      <c r="H3408" s="466"/>
    </row>
    <row r="3409" spans="7:8" s="9" customFormat="1">
      <c r="G3409" s="466"/>
      <c r="H3409" s="466"/>
    </row>
    <row r="3410" spans="7:8" s="9" customFormat="1">
      <c r="G3410" s="466"/>
      <c r="H3410" s="466"/>
    </row>
    <row r="3411" spans="7:8" s="9" customFormat="1">
      <c r="G3411" s="466"/>
      <c r="H3411" s="466"/>
    </row>
    <row r="3412" spans="7:8" s="9" customFormat="1">
      <c r="G3412" s="466"/>
      <c r="H3412" s="466"/>
    </row>
    <row r="3413" spans="7:8" s="9" customFormat="1">
      <c r="G3413" s="466"/>
      <c r="H3413" s="466"/>
    </row>
    <row r="3414" spans="7:8" s="9" customFormat="1">
      <c r="G3414" s="466"/>
      <c r="H3414" s="466"/>
    </row>
    <row r="3415" spans="7:8" s="9" customFormat="1">
      <c r="G3415" s="466"/>
      <c r="H3415" s="466"/>
    </row>
    <row r="3416" spans="7:8" s="9" customFormat="1">
      <c r="G3416" s="466"/>
      <c r="H3416" s="466"/>
    </row>
    <row r="3417" spans="7:8" s="9" customFormat="1">
      <c r="G3417" s="466"/>
      <c r="H3417" s="466"/>
    </row>
    <row r="3418" spans="7:8" s="9" customFormat="1">
      <c r="G3418" s="466"/>
      <c r="H3418" s="466"/>
    </row>
    <row r="3419" spans="7:8" s="9" customFormat="1">
      <c r="G3419" s="466"/>
      <c r="H3419" s="466"/>
    </row>
    <row r="3420" spans="7:8" s="9" customFormat="1">
      <c r="G3420" s="466"/>
      <c r="H3420" s="466"/>
    </row>
    <row r="3421" spans="7:8" s="9" customFormat="1">
      <c r="G3421" s="466"/>
      <c r="H3421" s="466"/>
    </row>
    <row r="3422" spans="7:8" s="9" customFormat="1">
      <c r="G3422" s="466"/>
      <c r="H3422" s="466"/>
    </row>
    <row r="3423" spans="7:8" s="9" customFormat="1">
      <c r="G3423" s="466"/>
      <c r="H3423" s="466"/>
    </row>
    <row r="3424" spans="7:8" s="9" customFormat="1">
      <c r="G3424" s="466"/>
      <c r="H3424" s="466"/>
    </row>
    <row r="3425" spans="7:8" s="9" customFormat="1">
      <c r="G3425" s="466"/>
      <c r="H3425" s="466"/>
    </row>
    <row r="3426" spans="7:8" s="9" customFormat="1">
      <c r="G3426" s="466"/>
      <c r="H3426" s="466"/>
    </row>
    <row r="3427" spans="7:8" s="9" customFormat="1">
      <c r="G3427" s="466"/>
      <c r="H3427" s="466"/>
    </row>
    <row r="3428" spans="7:8" s="9" customFormat="1">
      <c r="G3428" s="466"/>
      <c r="H3428" s="466"/>
    </row>
    <row r="3429" spans="7:8" s="9" customFormat="1">
      <c r="G3429" s="466"/>
      <c r="H3429" s="466"/>
    </row>
    <row r="3430" spans="7:8" s="9" customFormat="1">
      <c r="G3430" s="466"/>
      <c r="H3430" s="466"/>
    </row>
    <row r="3431" spans="7:8" s="9" customFormat="1">
      <c r="G3431" s="466"/>
      <c r="H3431" s="466"/>
    </row>
    <row r="3432" spans="7:8" s="9" customFormat="1">
      <c r="G3432" s="466"/>
      <c r="H3432" s="466"/>
    </row>
    <row r="3433" spans="7:8" s="9" customFormat="1">
      <c r="G3433" s="466"/>
      <c r="H3433" s="466"/>
    </row>
    <row r="3434" spans="7:8" s="9" customFormat="1">
      <c r="G3434" s="466"/>
      <c r="H3434" s="466"/>
    </row>
    <row r="3435" spans="7:8" s="9" customFormat="1">
      <c r="G3435" s="466"/>
      <c r="H3435" s="466"/>
    </row>
    <row r="3436" spans="7:8" s="9" customFormat="1">
      <c r="G3436" s="466"/>
      <c r="H3436" s="466"/>
    </row>
    <row r="3437" spans="7:8" s="9" customFormat="1">
      <c r="G3437" s="466"/>
      <c r="H3437" s="466"/>
    </row>
    <row r="3438" spans="7:8" s="9" customFormat="1">
      <c r="G3438" s="466"/>
      <c r="H3438" s="466"/>
    </row>
    <row r="3439" spans="7:8" s="9" customFormat="1">
      <c r="G3439" s="466"/>
      <c r="H3439" s="466"/>
    </row>
    <row r="3440" spans="7:8" s="9" customFormat="1">
      <c r="G3440" s="466"/>
      <c r="H3440" s="466"/>
    </row>
    <row r="3441" spans="7:8" s="9" customFormat="1">
      <c r="G3441" s="466"/>
      <c r="H3441" s="466"/>
    </row>
    <row r="3442" spans="7:8" s="9" customFormat="1">
      <c r="G3442" s="466"/>
      <c r="H3442" s="466"/>
    </row>
    <row r="3443" spans="7:8" s="9" customFormat="1">
      <c r="G3443" s="466"/>
      <c r="H3443" s="466"/>
    </row>
    <row r="3444" spans="7:8" s="9" customFormat="1">
      <c r="G3444" s="466"/>
      <c r="H3444" s="466"/>
    </row>
    <row r="3445" spans="7:8" s="9" customFormat="1">
      <c r="G3445" s="466"/>
      <c r="H3445" s="466"/>
    </row>
    <row r="3446" spans="7:8" s="9" customFormat="1">
      <c r="G3446" s="466"/>
      <c r="H3446" s="466"/>
    </row>
    <row r="3447" spans="7:8" s="9" customFormat="1">
      <c r="G3447" s="466"/>
      <c r="H3447" s="466"/>
    </row>
    <row r="3448" spans="7:8" s="9" customFormat="1">
      <c r="G3448" s="466"/>
      <c r="H3448" s="466"/>
    </row>
    <row r="3449" spans="7:8" s="9" customFormat="1">
      <c r="G3449" s="466"/>
      <c r="H3449" s="466"/>
    </row>
    <row r="3450" spans="7:8" s="9" customFormat="1">
      <c r="G3450" s="466"/>
      <c r="H3450" s="466"/>
    </row>
    <row r="3451" spans="7:8" s="9" customFormat="1">
      <c r="G3451" s="466"/>
      <c r="H3451" s="466"/>
    </row>
    <row r="3452" spans="7:8" s="9" customFormat="1">
      <c r="G3452" s="466"/>
      <c r="H3452" s="466"/>
    </row>
    <row r="3453" spans="7:8" s="9" customFormat="1">
      <c r="G3453" s="466"/>
      <c r="H3453" s="466"/>
    </row>
    <row r="3454" spans="7:8" s="9" customFormat="1">
      <c r="G3454" s="466"/>
      <c r="H3454" s="466"/>
    </row>
    <row r="3455" spans="7:8" s="9" customFormat="1">
      <c r="G3455" s="466"/>
      <c r="H3455" s="466"/>
    </row>
    <row r="3456" spans="7:8" s="9" customFormat="1">
      <c r="G3456" s="466"/>
      <c r="H3456" s="466"/>
    </row>
    <row r="3457" spans="7:8" s="9" customFormat="1">
      <c r="G3457" s="466"/>
      <c r="H3457" s="466"/>
    </row>
    <row r="3458" spans="7:8" s="9" customFormat="1">
      <c r="G3458" s="466"/>
      <c r="H3458" s="466"/>
    </row>
    <row r="3459" spans="7:8" s="9" customFormat="1">
      <c r="G3459" s="466"/>
      <c r="H3459" s="466"/>
    </row>
    <row r="3460" spans="7:8" s="9" customFormat="1">
      <c r="G3460" s="466"/>
      <c r="H3460" s="466"/>
    </row>
    <row r="3461" spans="7:8" s="9" customFormat="1">
      <c r="G3461" s="466"/>
      <c r="H3461" s="466"/>
    </row>
    <row r="3462" spans="7:8" s="9" customFormat="1">
      <c r="G3462" s="466"/>
      <c r="H3462" s="466"/>
    </row>
    <row r="3463" spans="7:8" s="9" customFormat="1">
      <c r="G3463" s="466"/>
      <c r="H3463" s="466"/>
    </row>
    <row r="3464" spans="7:8" s="9" customFormat="1">
      <c r="G3464" s="466"/>
      <c r="H3464" s="466"/>
    </row>
    <row r="3465" spans="7:8" s="9" customFormat="1">
      <c r="G3465" s="466"/>
      <c r="H3465" s="466"/>
    </row>
    <row r="3466" spans="7:8" s="9" customFormat="1">
      <c r="G3466" s="466"/>
      <c r="H3466" s="466"/>
    </row>
    <row r="3467" spans="7:8" s="9" customFormat="1">
      <c r="G3467" s="466"/>
      <c r="H3467" s="466"/>
    </row>
    <row r="3468" spans="7:8" s="9" customFormat="1">
      <c r="G3468" s="466"/>
      <c r="H3468" s="466"/>
    </row>
    <row r="3469" spans="7:8" s="9" customFormat="1">
      <c r="G3469" s="466"/>
      <c r="H3469" s="466"/>
    </row>
    <row r="3470" spans="7:8" s="9" customFormat="1">
      <c r="G3470" s="466"/>
      <c r="H3470" s="466"/>
    </row>
    <row r="3471" spans="7:8" s="9" customFormat="1">
      <c r="G3471" s="466"/>
      <c r="H3471" s="466"/>
    </row>
    <row r="3472" spans="7:8" s="9" customFormat="1">
      <c r="G3472" s="466"/>
      <c r="H3472" s="466"/>
    </row>
    <row r="3473" spans="7:8" s="9" customFormat="1">
      <c r="G3473" s="466"/>
      <c r="H3473" s="466"/>
    </row>
    <row r="3474" spans="7:8" s="9" customFormat="1">
      <c r="G3474" s="466"/>
      <c r="H3474" s="466"/>
    </row>
    <row r="3475" spans="7:8" s="9" customFormat="1">
      <c r="G3475" s="466"/>
      <c r="H3475" s="466"/>
    </row>
    <row r="3476" spans="7:8" s="9" customFormat="1">
      <c r="G3476" s="466"/>
      <c r="H3476" s="466"/>
    </row>
    <row r="3477" spans="7:8" s="9" customFormat="1">
      <c r="G3477" s="466"/>
      <c r="H3477" s="466"/>
    </row>
    <row r="3478" spans="7:8" s="9" customFormat="1">
      <c r="G3478" s="466"/>
      <c r="H3478" s="466"/>
    </row>
    <row r="3479" spans="7:8" s="9" customFormat="1">
      <c r="G3479" s="466"/>
      <c r="H3479" s="466"/>
    </row>
    <row r="3480" spans="7:8" s="9" customFormat="1">
      <c r="G3480" s="466"/>
      <c r="H3480" s="466"/>
    </row>
    <row r="3481" spans="7:8" s="9" customFormat="1">
      <c r="G3481" s="466"/>
      <c r="H3481" s="466"/>
    </row>
    <row r="3482" spans="7:8" s="9" customFormat="1">
      <c r="G3482" s="466"/>
      <c r="H3482" s="466"/>
    </row>
    <row r="3483" spans="7:8" s="9" customFormat="1">
      <c r="G3483" s="466"/>
      <c r="H3483" s="466"/>
    </row>
    <row r="3484" spans="7:8" s="9" customFormat="1">
      <c r="G3484" s="466"/>
      <c r="H3484" s="466"/>
    </row>
    <row r="3485" spans="7:8" s="9" customFormat="1">
      <c r="G3485" s="466"/>
      <c r="H3485" s="466"/>
    </row>
    <row r="3486" spans="7:8" s="9" customFormat="1">
      <c r="G3486" s="466"/>
      <c r="H3486" s="466"/>
    </row>
    <row r="3487" spans="7:8" s="9" customFormat="1">
      <c r="G3487" s="466"/>
      <c r="H3487" s="466"/>
    </row>
    <row r="3488" spans="7:8" s="9" customFormat="1">
      <c r="G3488" s="466"/>
      <c r="H3488" s="466"/>
    </row>
    <row r="3489" spans="7:8" s="9" customFormat="1">
      <c r="G3489" s="466"/>
      <c r="H3489" s="466"/>
    </row>
    <row r="3490" spans="7:8" s="9" customFormat="1">
      <c r="G3490" s="466"/>
      <c r="H3490" s="466"/>
    </row>
    <row r="3491" spans="7:8" s="9" customFormat="1">
      <c r="G3491" s="466"/>
      <c r="H3491" s="466"/>
    </row>
    <row r="3492" spans="7:8" s="9" customFormat="1">
      <c r="G3492" s="466"/>
      <c r="H3492" s="466"/>
    </row>
    <row r="3493" spans="7:8" s="9" customFormat="1">
      <c r="G3493" s="466"/>
      <c r="H3493" s="466"/>
    </row>
    <row r="3494" spans="7:8" s="9" customFormat="1">
      <c r="G3494" s="466"/>
      <c r="H3494" s="466"/>
    </row>
    <row r="3495" spans="7:8" s="9" customFormat="1">
      <c r="G3495" s="466"/>
      <c r="H3495" s="466"/>
    </row>
    <row r="3496" spans="7:8" s="9" customFormat="1">
      <c r="G3496" s="466"/>
      <c r="H3496" s="466"/>
    </row>
    <row r="3497" spans="7:8" s="9" customFormat="1">
      <c r="G3497" s="466"/>
      <c r="H3497" s="466"/>
    </row>
    <row r="3498" spans="7:8" s="9" customFormat="1">
      <c r="G3498" s="466"/>
      <c r="H3498" s="466"/>
    </row>
    <row r="3499" spans="7:8" s="9" customFormat="1">
      <c r="G3499" s="466"/>
      <c r="H3499" s="466"/>
    </row>
    <row r="3500" spans="7:8" s="9" customFormat="1">
      <c r="G3500" s="466"/>
      <c r="H3500" s="466"/>
    </row>
    <row r="3501" spans="7:8" s="9" customFormat="1">
      <c r="G3501" s="466"/>
      <c r="H3501" s="466"/>
    </row>
    <row r="3502" spans="7:8" s="9" customFormat="1">
      <c r="G3502" s="466"/>
      <c r="H3502" s="466"/>
    </row>
    <row r="3503" spans="7:8" s="9" customFormat="1">
      <c r="G3503" s="466"/>
      <c r="H3503" s="466"/>
    </row>
    <row r="3504" spans="7:8" s="9" customFormat="1">
      <c r="G3504" s="466"/>
      <c r="H3504" s="466"/>
    </row>
    <row r="3505" spans="7:8" s="9" customFormat="1">
      <c r="G3505" s="466"/>
      <c r="H3505" s="466"/>
    </row>
    <row r="3506" spans="7:8" s="9" customFormat="1">
      <c r="G3506" s="466"/>
      <c r="H3506" s="466"/>
    </row>
    <row r="3507" spans="7:8" s="9" customFormat="1">
      <c r="G3507" s="466"/>
      <c r="H3507" s="466"/>
    </row>
    <row r="3508" spans="7:8" s="9" customFormat="1">
      <c r="G3508" s="466"/>
      <c r="H3508" s="466"/>
    </row>
    <row r="3509" spans="7:8" s="9" customFormat="1">
      <c r="G3509" s="466"/>
      <c r="H3509" s="466"/>
    </row>
    <row r="3510" spans="7:8" s="9" customFormat="1">
      <c r="G3510" s="466"/>
      <c r="H3510" s="466"/>
    </row>
    <row r="3511" spans="7:8" s="9" customFormat="1">
      <c r="G3511" s="466"/>
      <c r="H3511" s="466"/>
    </row>
    <row r="3512" spans="7:8" s="9" customFormat="1">
      <c r="G3512" s="466"/>
      <c r="H3512" s="466"/>
    </row>
    <row r="3513" spans="7:8" s="9" customFormat="1">
      <c r="G3513" s="466"/>
      <c r="H3513" s="466"/>
    </row>
    <row r="3514" spans="7:8" s="9" customFormat="1">
      <c r="G3514" s="466"/>
      <c r="H3514" s="466"/>
    </row>
    <row r="3515" spans="7:8" s="9" customFormat="1">
      <c r="G3515" s="466"/>
      <c r="H3515" s="466"/>
    </row>
    <row r="3516" spans="7:8" s="9" customFormat="1">
      <c r="G3516" s="466"/>
      <c r="H3516" s="466"/>
    </row>
    <row r="3517" spans="7:8" s="9" customFormat="1">
      <c r="G3517" s="466"/>
      <c r="H3517" s="466"/>
    </row>
    <row r="3518" spans="7:8" s="9" customFormat="1">
      <c r="G3518" s="466"/>
      <c r="H3518" s="466"/>
    </row>
    <row r="3519" spans="7:8" s="9" customFormat="1">
      <c r="G3519" s="466"/>
      <c r="H3519" s="466"/>
    </row>
    <row r="3520" spans="7:8" s="9" customFormat="1">
      <c r="G3520" s="466"/>
      <c r="H3520" s="466"/>
    </row>
    <row r="3521" spans="7:8" s="9" customFormat="1">
      <c r="G3521" s="466"/>
      <c r="H3521" s="466"/>
    </row>
    <row r="3522" spans="7:8" s="9" customFormat="1">
      <c r="G3522" s="466"/>
      <c r="H3522" s="466"/>
    </row>
    <row r="3523" spans="7:8" s="9" customFormat="1">
      <c r="G3523" s="466"/>
      <c r="H3523" s="466"/>
    </row>
    <row r="3524" spans="7:8" s="9" customFormat="1">
      <c r="G3524" s="466"/>
      <c r="H3524" s="466"/>
    </row>
    <row r="3525" spans="7:8" s="9" customFormat="1">
      <c r="G3525" s="466"/>
      <c r="H3525" s="466"/>
    </row>
    <row r="3526" spans="7:8" s="9" customFormat="1">
      <c r="G3526" s="466"/>
      <c r="H3526" s="466"/>
    </row>
    <row r="3527" spans="7:8" s="9" customFormat="1">
      <c r="G3527" s="466"/>
      <c r="H3527" s="466"/>
    </row>
    <row r="3528" spans="7:8" s="9" customFormat="1">
      <c r="G3528" s="466"/>
      <c r="H3528" s="466"/>
    </row>
    <row r="3529" spans="7:8" s="9" customFormat="1">
      <c r="G3529" s="466"/>
      <c r="H3529" s="466"/>
    </row>
    <row r="3530" spans="7:8" s="9" customFormat="1">
      <c r="G3530" s="466"/>
      <c r="H3530" s="466"/>
    </row>
    <row r="3531" spans="7:8" s="9" customFormat="1">
      <c r="G3531" s="466"/>
      <c r="H3531" s="466"/>
    </row>
    <row r="3532" spans="7:8" s="9" customFormat="1">
      <c r="G3532" s="466"/>
      <c r="H3532" s="466"/>
    </row>
    <row r="3533" spans="7:8" s="9" customFormat="1">
      <c r="G3533" s="466"/>
      <c r="H3533" s="466"/>
    </row>
    <row r="3534" spans="7:8" s="9" customFormat="1">
      <c r="G3534" s="466"/>
      <c r="H3534" s="466"/>
    </row>
    <row r="3535" spans="7:8" s="9" customFormat="1">
      <c r="G3535" s="466"/>
      <c r="H3535" s="466"/>
    </row>
    <row r="3536" spans="7:8" s="9" customFormat="1">
      <c r="G3536" s="466"/>
      <c r="H3536" s="466"/>
    </row>
    <row r="3537" spans="7:8" s="9" customFormat="1">
      <c r="G3537" s="466"/>
      <c r="H3537" s="466"/>
    </row>
    <row r="3538" spans="7:8" s="9" customFormat="1">
      <c r="G3538" s="466"/>
      <c r="H3538" s="466"/>
    </row>
    <row r="3539" spans="7:8" s="9" customFormat="1">
      <c r="G3539" s="466"/>
      <c r="H3539" s="466"/>
    </row>
    <row r="3540" spans="7:8" s="9" customFormat="1">
      <c r="G3540" s="466"/>
      <c r="H3540" s="466"/>
    </row>
    <row r="3541" spans="7:8" s="9" customFormat="1">
      <c r="G3541" s="466"/>
      <c r="H3541" s="466"/>
    </row>
    <row r="3542" spans="7:8" s="9" customFormat="1">
      <c r="G3542" s="466"/>
      <c r="H3542" s="466"/>
    </row>
    <row r="3543" spans="7:8" s="9" customFormat="1">
      <c r="G3543" s="466"/>
      <c r="H3543" s="466"/>
    </row>
    <row r="3544" spans="7:8" s="9" customFormat="1">
      <c r="G3544" s="466"/>
      <c r="H3544" s="466"/>
    </row>
    <row r="3545" spans="7:8" s="9" customFormat="1">
      <c r="G3545" s="466"/>
      <c r="H3545" s="466"/>
    </row>
    <row r="3546" spans="7:8" s="9" customFormat="1">
      <c r="G3546" s="466"/>
      <c r="H3546" s="466"/>
    </row>
    <row r="3547" spans="7:8" s="9" customFormat="1">
      <c r="G3547" s="466"/>
      <c r="H3547" s="466"/>
    </row>
    <row r="3548" spans="7:8" s="9" customFormat="1">
      <c r="G3548" s="466"/>
      <c r="H3548" s="466"/>
    </row>
    <row r="3549" spans="7:8" s="9" customFormat="1">
      <c r="G3549" s="466"/>
      <c r="H3549" s="466"/>
    </row>
    <row r="3550" spans="7:8" s="9" customFormat="1">
      <c r="G3550" s="466"/>
      <c r="H3550" s="466"/>
    </row>
    <row r="3551" spans="7:8" s="9" customFormat="1">
      <c r="G3551" s="466"/>
      <c r="H3551" s="466"/>
    </row>
    <row r="3552" spans="7:8" s="9" customFormat="1">
      <c r="G3552" s="466"/>
      <c r="H3552" s="466"/>
    </row>
    <row r="3553" spans="7:8" s="9" customFormat="1">
      <c r="G3553" s="466"/>
      <c r="H3553" s="466"/>
    </row>
    <row r="3554" spans="7:8" s="9" customFormat="1">
      <c r="G3554" s="466"/>
      <c r="H3554" s="466"/>
    </row>
    <row r="3555" spans="7:8" s="9" customFormat="1">
      <c r="G3555" s="466"/>
      <c r="H3555" s="466"/>
    </row>
    <row r="3556" spans="7:8" s="9" customFormat="1">
      <c r="G3556" s="466"/>
      <c r="H3556" s="466"/>
    </row>
    <row r="3557" spans="7:8" s="9" customFormat="1">
      <c r="G3557" s="466"/>
      <c r="H3557" s="466"/>
    </row>
    <row r="3558" spans="7:8" s="9" customFormat="1">
      <c r="G3558" s="466"/>
      <c r="H3558" s="466"/>
    </row>
    <row r="3559" spans="7:8" s="9" customFormat="1">
      <c r="G3559" s="466"/>
      <c r="H3559" s="466"/>
    </row>
    <row r="3560" spans="7:8" s="9" customFormat="1">
      <c r="G3560" s="466"/>
      <c r="H3560" s="466"/>
    </row>
    <row r="3561" spans="7:8" s="9" customFormat="1">
      <c r="G3561" s="466"/>
      <c r="H3561" s="466"/>
    </row>
    <row r="3562" spans="7:8" s="9" customFormat="1">
      <c r="G3562" s="466"/>
      <c r="H3562" s="466"/>
    </row>
    <row r="3563" spans="7:8" s="9" customFormat="1">
      <c r="G3563" s="466"/>
      <c r="H3563" s="466"/>
    </row>
    <row r="3564" spans="7:8" s="9" customFormat="1">
      <c r="G3564" s="466"/>
      <c r="H3564" s="466"/>
    </row>
    <row r="3565" spans="7:8" s="9" customFormat="1">
      <c r="G3565" s="466"/>
      <c r="H3565" s="466"/>
    </row>
    <row r="3566" spans="7:8" s="9" customFormat="1">
      <c r="G3566" s="466"/>
      <c r="H3566" s="466"/>
    </row>
    <row r="3567" spans="7:8" s="9" customFormat="1">
      <c r="G3567" s="466"/>
      <c r="H3567" s="466"/>
    </row>
    <row r="3568" spans="7:8" s="9" customFormat="1">
      <c r="G3568" s="466"/>
      <c r="H3568" s="466"/>
    </row>
    <row r="3569" spans="7:8" s="9" customFormat="1">
      <c r="G3569" s="466"/>
      <c r="H3569" s="466"/>
    </row>
    <row r="3570" spans="7:8" s="9" customFormat="1">
      <c r="G3570" s="466"/>
      <c r="H3570" s="466"/>
    </row>
    <row r="3571" spans="7:8" s="9" customFormat="1">
      <c r="G3571" s="466"/>
      <c r="H3571" s="466"/>
    </row>
    <row r="3572" spans="7:8" s="9" customFormat="1">
      <c r="G3572" s="466"/>
      <c r="H3572" s="466"/>
    </row>
    <row r="3573" spans="7:8" s="9" customFormat="1">
      <c r="G3573" s="466"/>
      <c r="H3573" s="466"/>
    </row>
    <row r="3574" spans="7:8" s="9" customFormat="1">
      <c r="G3574" s="466"/>
      <c r="H3574" s="466"/>
    </row>
    <row r="3575" spans="7:8" s="9" customFormat="1">
      <c r="G3575" s="466"/>
      <c r="H3575" s="466"/>
    </row>
    <row r="3576" spans="7:8" s="9" customFormat="1">
      <c r="G3576" s="466"/>
      <c r="H3576" s="466"/>
    </row>
    <row r="3577" spans="7:8" s="9" customFormat="1">
      <c r="G3577" s="466"/>
      <c r="H3577" s="466"/>
    </row>
    <row r="3578" spans="7:8" s="9" customFormat="1">
      <c r="G3578" s="466"/>
      <c r="H3578" s="466"/>
    </row>
    <row r="3579" spans="7:8" s="9" customFormat="1">
      <c r="G3579" s="466"/>
      <c r="H3579" s="466"/>
    </row>
    <row r="3580" spans="7:8" s="9" customFormat="1">
      <c r="G3580" s="466"/>
      <c r="H3580" s="466"/>
    </row>
    <row r="3581" spans="7:8" s="9" customFormat="1">
      <c r="G3581" s="466"/>
      <c r="H3581" s="466"/>
    </row>
    <row r="3582" spans="7:8" s="9" customFormat="1">
      <c r="G3582" s="466"/>
      <c r="H3582" s="466"/>
    </row>
    <row r="3583" spans="7:8" s="9" customFormat="1">
      <c r="G3583" s="466"/>
      <c r="H3583" s="466"/>
    </row>
    <row r="3584" spans="7:8" s="9" customFormat="1">
      <c r="G3584" s="466"/>
      <c r="H3584" s="466"/>
    </row>
    <row r="3585" spans="7:8" s="9" customFormat="1">
      <c r="G3585" s="466"/>
      <c r="H3585" s="466"/>
    </row>
    <row r="3586" spans="7:8" s="9" customFormat="1">
      <c r="G3586" s="466"/>
      <c r="H3586" s="466"/>
    </row>
    <row r="3587" spans="7:8" s="9" customFormat="1">
      <c r="G3587" s="466"/>
      <c r="H3587" s="466"/>
    </row>
    <row r="3588" spans="7:8" s="9" customFormat="1">
      <c r="G3588" s="466"/>
      <c r="H3588" s="466"/>
    </row>
    <row r="3589" spans="7:8" s="9" customFormat="1">
      <c r="G3589" s="466"/>
      <c r="H3589" s="466"/>
    </row>
    <row r="3590" spans="7:8" s="9" customFormat="1">
      <c r="G3590" s="466"/>
      <c r="H3590" s="466"/>
    </row>
    <row r="3591" spans="7:8" s="9" customFormat="1">
      <c r="G3591" s="466"/>
      <c r="H3591" s="466"/>
    </row>
    <row r="3592" spans="7:8" s="9" customFormat="1">
      <c r="G3592" s="466"/>
      <c r="H3592" s="466"/>
    </row>
    <row r="3593" spans="7:8" s="9" customFormat="1">
      <c r="G3593" s="466"/>
      <c r="H3593" s="466"/>
    </row>
    <row r="3594" spans="7:8" s="9" customFormat="1">
      <c r="G3594" s="466"/>
      <c r="H3594" s="466"/>
    </row>
    <row r="3595" spans="7:8" s="9" customFormat="1">
      <c r="G3595" s="466"/>
      <c r="H3595" s="466"/>
    </row>
    <row r="3596" spans="7:8" s="9" customFormat="1">
      <c r="G3596" s="466"/>
      <c r="H3596" s="466"/>
    </row>
    <row r="3597" spans="7:8" s="9" customFormat="1">
      <c r="G3597" s="466"/>
      <c r="H3597" s="466"/>
    </row>
    <row r="3598" spans="7:8" s="9" customFormat="1">
      <c r="G3598" s="466"/>
      <c r="H3598" s="466"/>
    </row>
    <row r="3599" spans="7:8" s="9" customFormat="1">
      <c r="G3599" s="466"/>
      <c r="H3599" s="466"/>
    </row>
    <row r="3600" spans="7:8" s="9" customFormat="1">
      <c r="G3600" s="466"/>
      <c r="H3600" s="466"/>
    </row>
    <row r="3601" spans="7:8" s="9" customFormat="1">
      <c r="G3601" s="466"/>
      <c r="H3601" s="466"/>
    </row>
    <row r="3602" spans="7:8" s="9" customFormat="1">
      <c r="G3602" s="466"/>
      <c r="H3602" s="466"/>
    </row>
    <row r="3603" spans="7:8" s="9" customFormat="1">
      <c r="G3603" s="466"/>
      <c r="H3603" s="466"/>
    </row>
    <row r="3604" spans="7:8" s="9" customFormat="1">
      <c r="G3604" s="466"/>
      <c r="H3604" s="466"/>
    </row>
    <row r="3605" spans="7:8" s="9" customFormat="1">
      <c r="G3605" s="466"/>
      <c r="H3605" s="466"/>
    </row>
    <row r="3606" spans="7:8" s="9" customFormat="1">
      <c r="G3606" s="466"/>
      <c r="H3606" s="466"/>
    </row>
    <row r="3607" spans="7:8" s="9" customFormat="1">
      <c r="G3607" s="466"/>
      <c r="H3607" s="466"/>
    </row>
    <row r="3608" spans="7:8" s="9" customFormat="1">
      <c r="G3608" s="466"/>
      <c r="H3608" s="466"/>
    </row>
    <row r="3609" spans="7:8" s="9" customFormat="1">
      <c r="G3609" s="466"/>
      <c r="H3609" s="466"/>
    </row>
    <row r="3610" spans="7:8" s="9" customFormat="1">
      <c r="G3610" s="466"/>
      <c r="H3610" s="466"/>
    </row>
    <row r="3611" spans="7:8" s="9" customFormat="1">
      <c r="G3611" s="466"/>
      <c r="H3611" s="466"/>
    </row>
    <row r="3612" spans="7:8" s="9" customFormat="1">
      <c r="G3612" s="466"/>
      <c r="H3612" s="466"/>
    </row>
    <row r="3613" spans="7:8" s="9" customFormat="1">
      <c r="G3613" s="466"/>
      <c r="H3613" s="466"/>
    </row>
    <row r="3614" spans="7:8" s="9" customFormat="1">
      <c r="G3614" s="466"/>
      <c r="H3614" s="466"/>
    </row>
    <row r="3615" spans="7:8" s="9" customFormat="1">
      <c r="G3615" s="466"/>
      <c r="H3615" s="466"/>
    </row>
    <row r="3616" spans="7:8" s="9" customFormat="1">
      <c r="G3616" s="466"/>
      <c r="H3616" s="466"/>
    </row>
    <row r="3617" spans="7:8" s="9" customFormat="1">
      <c r="G3617" s="466"/>
      <c r="H3617" s="466"/>
    </row>
    <row r="3618" spans="7:8" s="9" customFormat="1">
      <c r="G3618" s="466"/>
      <c r="H3618" s="466"/>
    </row>
    <row r="3619" spans="7:8" s="9" customFormat="1">
      <c r="G3619" s="466"/>
      <c r="H3619" s="466"/>
    </row>
    <row r="3620" spans="7:8" s="9" customFormat="1">
      <c r="G3620" s="466"/>
      <c r="H3620" s="466"/>
    </row>
    <row r="3621" spans="7:8" s="9" customFormat="1">
      <c r="G3621" s="466"/>
      <c r="H3621" s="466"/>
    </row>
    <row r="3622" spans="7:8" s="9" customFormat="1">
      <c r="G3622" s="466"/>
      <c r="H3622" s="466"/>
    </row>
    <row r="3623" spans="7:8" s="9" customFormat="1">
      <c r="G3623" s="466"/>
      <c r="H3623" s="466"/>
    </row>
    <row r="3624" spans="7:8" s="9" customFormat="1">
      <c r="G3624" s="466"/>
      <c r="H3624" s="466"/>
    </row>
    <row r="3625" spans="7:8" s="9" customFormat="1">
      <c r="G3625" s="466"/>
      <c r="H3625" s="466"/>
    </row>
    <row r="3626" spans="7:8" s="9" customFormat="1">
      <c r="G3626" s="466"/>
      <c r="H3626" s="466"/>
    </row>
    <row r="3627" spans="7:8" s="9" customFormat="1">
      <c r="G3627" s="466"/>
      <c r="H3627" s="466"/>
    </row>
    <row r="3628" spans="7:8" s="9" customFormat="1">
      <c r="G3628" s="466"/>
      <c r="H3628" s="466"/>
    </row>
    <row r="3629" spans="7:8" s="9" customFormat="1">
      <c r="G3629" s="466"/>
      <c r="H3629" s="466"/>
    </row>
    <row r="3630" spans="7:8" s="9" customFormat="1">
      <c r="G3630" s="466"/>
      <c r="H3630" s="466"/>
    </row>
    <row r="3631" spans="7:8" s="9" customFormat="1">
      <c r="G3631" s="466"/>
      <c r="H3631" s="466"/>
    </row>
    <row r="3632" spans="7:8" s="9" customFormat="1">
      <c r="G3632" s="466"/>
      <c r="H3632" s="466"/>
    </row>
    <row r="3633" spans="7:8" s="9" customFormat="1">
      <c r="G3633" s="466"/>
      <c r="H3633" s="466"/>
    </row>
    <row r="3634" spans="7:8" s="9" customFormat="1">
      <c r="G3634" s="466"/>
      <c r="H3634" s="466"/>
    </row>
    <row r="3635" spans="7:8" s="9" customFormat="1">
      <c r="G3635" s="466"/>
      <c r="H3635" s="466"/>
    </row>
    <row r="3636" spans="7:8" s="9" customFormat="1">
      <c r="G3636" s="466"/>
      <c r="H3636" s="466"/>
    </row>
    <row r="3637" spans="7:8" s="9" customFormat="1">
      <c r="G3637" s="466"/>
      <c r="H3637" s="466"/>
    </row>
    <row r="3638" spans="7:8" s="9" customFormat="1">
      <c r="G3638" s="466"/>
      <c r="H3638" s="466"/>
    </row>
    <row r="3639" spans="7:8" s="9" customFormat="1">
      <c r="G3639" s="466"/>
      <c r="H3639" s="466"/>
    </row>
    <row r="3640" spans="7:8" s="9" customFormat="1">
      <c r="G3640" s="466"/>
      <c r="H3640" s="466"/>
    </row>
    <row r="3641" spans="7:8" s="9" customFormat="1">
      <c r="G3641" s="466"/>
      <c r="H3641" s="466"/>
    </row>
    <row r="3642" spans="7:8" s="9" customFormat="1">
      <c r="G3642" s="466"/>
      <c r="H3642" s="466"/>
    </row>
    <row r="3643" spans="7:8" s="9" customFormat="1">
      <c r="G3643" s="466"/>
      <c r="H3643" s="466"/>
    </row>
    <row r="3644" spans="7:8" s="9" customFormat="1">
      <c r="G3644" s="466"/>
      <c r="H3644" s="466"/>
    </row>
    <row r="3645" spans="7:8" s="9" customFormat="1">
      <c r="G3645" s="466"/>
      <c r="H3645" s="466"/>
    </row>
    <row r="3646" spans="7:8" s="9" customFormat="1">
      <c r="G3646" s="466"/>
      <c r="H3646" s="466"/>
    </row>
    <row r="3647" spans="7:8" s="9" customFormat="1">
      <c r="G3647" s="466"/>
      <c r="H3647" s="466"/>
    </row>
    <row r="3648" spans="7:8" s="9" customFormat="1">
      <c r="G3648" s="466"/>
      <c r="H3648" s="466"/>
    </row>
    <row r="3649" spans="7:8" s="9" customFormat="1">
      <c r="G3649" s="466"/>
      <c r="H3649" s="466"/>
    </row>
    <row r="3650" spans="7:8" s="9" customFormat="1">
      <c r="G3650" s="466"/>
      <c r="H3650" s="466"/>
    </row>
    <row r="3651" spans="7:8" s="9" customFormat="1">
      <c r="G3651" s="466"/>
      <c r="H3651" s="466"/>
    </row>
    <row r="3652" spans="7:8" s="9" customFormat="1">
      <c r="G3652" s="466"/>
      <c r="H3652" s="466"/>
    </row>
    <row r="3653" spans="7:8" s="9" customFormat="1">
      <c r="G3653" s="466"/>
      <c r="H3653" s="466"/>
    </row>
    <row r="3654" spans="7:8" s="9" customFormat="1">
      <c r="G3654" s="466"/>
      <c r="H3654" s="466"/>
    </row>
    <row r="3655" spans="7:8" s="9" customFormat="1">
      <c r="G3655" s="466"/>
      <c r="H3655" s="466"/>
    </row>
    <row r="3656" spans="7:8" s="9" customFormat="1">
      <c r="G3656" s="466"/>
      <c r="H3656" s="466"/>
    </row>
    <row r="3657" spans="7:8" s="9" customFormat="1">
      <c r="G3657" s="466"/>
      <c r="H3657" s="466"/>
    </row>
    <row r="3658" spans="7:8" s="9" customFormat="1">
      <c r="G3658" s="466"/>
      <c r="H3658" s="466"/>
    </row>
    <row r="3659" spans="7:8" s="9" customFormat="1">
      <c r="G3659" s="466"/>
      <c r="H3659" s="466"/>
    </row>
    <row r="3660" spans="7:8" s="9" customFormat="1">
      <c r="G3660" s="466"/>
      <c r="H3660" s="466"/>
    </row>
    <row r="3661" spans="7:8" s="9" customFormat="1">
      <c r="G3661" s="466"/>
      <c r="H3661" s="466"/>
    </row>
    <row r="3662" spans="7:8" s="9" customFormat="1">
      <c r="G3662" s="466"/>
      <c r="H3662" s="466"/>
    </row>
    <row r="3663" spans="7:8" s="9" customFormat="1">
      <c r="G3663" s="466"/>
      <c r="H3663" s="466"/>
    </row>
    <row r="3664" spans="7:8" s="9" customFormat="1">
      <c r="G3664" s="466"/>
      <c r="H3664" s="466"/>
    </row>
    <row r="3665" spans="7:8" s="9" customFormat="1">
      <c r="G3665" s="466"/>
      <c r="H3665" s="466"/>
    </row>
    <row r="3666" spans="7:8" s="9" customFormat="1">
      <c r="G3666" s="466"/>
      <c r="H3666" s="466"/>
    </row>
    <row r="3667" spans="7:8" s="9" customFormat="1">
      <c r="G3667" s="466"/>
      <c r="H3667" s="466"/>
    </row>
    <row r="3668" spans="7:8" s="9" customFormat="1">
      <c r="G3668" s="466"/>
      <c r="H3668" s="466"/>
    </row>
    <row r="3669" spans="7:8" s="9" customFormat="1">
      <c r="G3669" s="466"/>
      <c r="H3669" s="466"/>
    </row>
    <row r="3670" spans="7:8" s="9" customFormat="1">
      <c r="G3670" s="466"/>
      <c r="H3670" s="466"/>
    </row>
    <row r="3671" spans="7:8" s="9" customFormat="1">
      <c r="G3671" s="466"/>
      <c r="H3671" s="466"/>
    </row>
    <row r="3672" spans="7:8" s="9" customFormat="1">
      <c r="G3672" s="466"/>
      <c r="H3672" s="466"/>
    </row>
    <row r="3673" spans="7:8" s="9" customFormat="1">
      <c r="G3673" s="466"/>
      <c r="H3673" s="466"/>
    </row>
    <row r="3674" spans="7:8" s="9" customFormat="1">
      <c r="G3674" s="466"/>
      <c r="H3674" s="466"/>
    </row>
    <row r="3675" spans="7:8" s="9" customFormat="1">
      <c r="G3675" s="466"/>
      <c r="H3675" s="466"/>
    </row>
    <row r="3676" spans="7:8" s="9" customFormat="1">
      <c r="G3676" s="466"/>
      <c r="H3676" s="466"/>
    </row>
    <row r="3677" spans="7:8" s="9" customFormat="1">
      <c r="G3677" s="466"/>
      <c r="H3677" s="466"/>
    </row>
    <row r="3678" spans="7:8" s="9" customFormat="1">
      <c r="G3678" s="466"/>
      <c r="H3678" s="466"/>
    </row>
    <row r="3679" spans="7:8" s="9" customFormat="1">
      <c r="G3679" s="466"/>
      <c r="H3679" s="466"/>
    </row>
    <row r="3680" spans="7:8" s="9" customFormat="1">
      <c r="G3680" s="466"/>
      <c r="H3680" s="466"/>
    </row>
    <row r="3681" spans="7:8" s="9" customFormat="1">
      <c r="G3681" s="466"/>
      <c r="H3681" s="466"/>
    </row>
    <row r="3682" spans="7:8" s="9" customFormat="1">
      <c r="G3682" s="466"/>
      <c r="H3682" s="466"/>
    </row>
    <row r="3683" spans="7:8" s="9" customFormat="1">
      <c r="G3683" s="466"/>
      <c r="H3683" s="466"/>
    </row>
    <row r="3684" spans="7:8" s="9" customFormat="1">
      <c r="G3684" s="466"/>
      <c r="H3684" s="466"/>
    </row>
    <row r="3685" spans="7:8" s="9" customFormat="1">
      <c r="G3685" s="466"/>
      <c r="H3685" s="466"/>
    </row>
    <row r="3686" spans="7:8" s="9" customFormat="1">
      <c r="G3686" s="466"/>
      <c r="H3686" s="466"/>
    </row>
    <row r="3687" spans="7:8" s="9" customFormat="1">
      <c r="G3687" s="466"/>
      <c r="H3687" s="466"/>
    </row>
    <row r="3688" spans="7:8" s="9" customFormat="1">
      <c r="G3688" s="466"/>
      <c r="H3688" s="466"/>
    </row>
    <row r="3689" spans="7:8" s="9" customFormat="1">
      <c r="G3689" s="466"/>
      <c r="H3689" s="466"/>
    </row>
    <row r="3690" spans="7:8" s="9" customFormat="1">
      <c r="G3690" s="466"/>
      <c r="H3690" s="466"/>
    </row>
    <row r="3691" spans="7:8" s="9" customFormat="1">
      <c r="G3691" s="466"/>
      <c r="H3691" s="466"/>
    </row>
    <row r="3692" spans="7:8" s="9" customFormat="1">
      <c r="G3692" s="466"/>
      <c r="H3692" s="466"/>
    </row>
    <row r="3693" spans="7:8" s="9" customFormat="1">
      <c r="G3693" s="466"/>
      <c r="H3693" s="466"/>
    </row>
    <row r="3694" spans="7:8" s="9" customFormat="1">
      <c r="G3694" s="466"/>
      <c r="H3694" s="466"/>
    </row>
    <row r="3695" spans="7:8" s="9" customFormat="1">
      <c r="G3695" s="466"/>
      <c r="H3695" s="466"/>
    </row>
    <row r="3696" spans="7:8" s="9" customFormat="1">
      <c r="G3696" s="466"/>
      <c r="H3696" s="466"/>
    </row>
    <row r="3697" spans="7:8" s="9" customFormat="1">
      <c r="G3697" s="466"/>
      <c r="H3697" s="466"/>
    </row>
    <row r="3698" spans="7:8" s="9" customFormat="1">
      <c r="G3698" s="466"/>
      <c r="H3698" s="466"/>
    </row>
    <row r="3699" spans="7:8" s="9" customFormat="1">
      <c r="G3699" s="466"/>
      <c r="H3699" s="466"/>
    </row>
    <row r="3700" spans="7:8" s="9" customFormat="1">
      <c r="G3700" s="466"/>
      <c r="H3700" s="466"/>
    </row>
    <row r="3701" spans="7:8" s="9" customFormat="1">
      <c r="G3701" s="466"/>
      <c r="H3701" s="466"/>
    </row>
    <row r="3702" spans="7:8" s="9" customFormat="1">
      <c r="G3702" s="466"/>
      <c r="H3702" s="466"/>
    </row>
    <row r="3703" spans="7:8" s="9" customFormat="1">
      <c r="G3703" s="466"/>
      <c r="H3703" s="466"/>
    </row>
    <row r="3704" spans="7:8" s="9" customFormat="1">
      <c r="G3704" s="466"/>
      <c r="H3704" s="466"/>
    </row>
    <row r="3705" spans="7:8" s="9" customFormat="1">
      <c r="G3705" s="466"/>
      <c r="H3705" s="466"/>
    </row>
    <row r="3706" spans="7:8" s="9" customFormat="1">
      <c r="G3706" s="466"/>
      <c r="H3706" s="466"/>
    </row>
    <row r="3707" spans="7:8" s="9" customFormat="1">
      <c r="G3707" s="466"/>
      <c r="H3707" s="466"/>
    </row>
    <row r="3708" spans="7:8" s="9" customFormat="1">
      <c r="G3708" s="466"/>
      <c r="H3708" s="466"/>
    </row>
    <row r="3709" spans="7:8" s="9" customFormat="1">
      <c r="G3709" s="466"/>
      <c r="H3709" s="466"/>
    </row>
    <row r="3710" spans="7:8" s="9" customFormat="1">
      <c r="G3710" s="466"/>
      <c r="H3710" s="466"/>
    </row>
    <row r="3711" spans="7:8" s="9" customFormat="1">
      <c r="G3711" s="466"/>
      <c r="H3711" s="466"/>
    </row>
    <row r="3712" spans="7:8" s="9" customFormat="1">
      <c r="G3712" s="466"/>
      <c r="H3712" s="466"/>
    </row>
    <row r="3713" spans="7:8" s="9" customFormat="1">
      <c r="G3713" s="466"/>
      <c r="H3713" s="466"/>
    </row>
    <row r="3714" spans="7:8" s="9" customFormat="1">
      <c r="G3714" s="466"/>
      <c r="H3714" s="466"/>
    </row>
    <row r="3715" spans="7:8" s="9" customFormat="1">
      <c r="G3715" s="466"/>
      <c r="H3715" s="466"/>
    </row>
    <row r="3716" spans="7:8" s="9" customFormat="1">
      <c r="G3716" s="466"/>
      <c r="H3716" s="466"/>
    </row>
    <row r="3717" spans="7:8" s="9" customFormat="1">
      <c r="G3717" s="466"/>
      <c r="H3717" s="466"/>
    </row>
    <row r="3718" spans="7:8" s="9" customFormat="1">
      <c r="G3718" s="466"/>
      <c r="H3718" s="466"/>
    </row>
    <row r="3719" spans="7:8" s="9" customFormat="1">
      <c r="G3719" s="466"/>
      <c r="H3719" s="466"/>
    </row>
    <row r="3720" spans="7:8" s="9" customFormat="1">
      <c r="G3720" s="466"/>
      <c r="H3720" s="466"/>
    </row>
    <row r="3721" spans="7:8" s="9" customFormat="1">
      <c r="G3721" s="466"/>
      <c r="H3721" s="466"/>
    </row>
    <row r="3722" spans="7:8" s="9" customFormat="1">
      <c r="G3722" s="466"/>
      <c r="H3722" s="466"/>
    </row>
    <row r="3723" spans="7:8" s="9" customFormat="1">
      <c r="G3723" s="466"/>
      <c r="H3723" s="466"/>
    </row>
    <row r="3724" spans="7:8" s="9" customFormat="1">
      <c r="G3724" s="466"/>
      <c r="H3724" s="466"/>
    </row>
    <row r="3725" spans="7:8" s="9" customFormat="1">
      <c r="G3725" s="466"/>
      <c r="H3725" s="466"/>
    </row>
    <row r="3726" spans="7:8" s="9" customFormat="1">
      <c r="G3726" s="466"/>
      <c r="H3726" s="466"/>
    </row>
    <row r="3727" spans="7:8" s="9" customFormat="1">
      <c r="G3727" s="466"/>
      <c r="H3727" s="466"/>
    </row>
    <row r="3728" spans="7:8" s="9" customFormat="1">
      <c r="G3728" s="466"/>
      <c r="H3728" s="466"/>
    </row>
    <row r="3729" spans="7:8" s="9" customFormat="1">
      <c r="G3729" s="466"/>
      <c r="H3729" s="466"/>
    </row>
    <row r="3730" spans="7:8" s="9" customFormat="1">
      <c r="G3730" s="466"/>
      <c r="H3730" s="466"/>
    </row>
    <row r="3731" spans="7:8" s="9" customFormat="1">
      <c r="G3731" s="466"/>
      <c r="H3731" s="466"/>
    </row>
    <row r="3732" spans="7:8" s="9" customFormat="1">
      <c r="G3732" s="466"/>
      <c r="H3732" s="466"/>
    </row>
    <row r="3733" spans="7:8" s="9" customFormat="1">
      <c r="G3733" s="466"/>
      <c r="H3733" s="466"/>
    </row>
    <row r="3734" spans="7:8" s="9" customFormat="1">
      <c r="G3734" s="466"/>
      <c r="H3734" s="466"/>
    </row>
    <row r="3735" spans="7:8" s="9" customFormat="1">
      <c r="G3735" s="466"/>
      <c r="H3735" s="466"/>
    </row>
    <row r="3736" spans="7:8" s="9" customFormat="1">
      <c r="G3736" s="466"/>
      <c r="H3736" s="466"/>
    </row>
    <row r="3737" spans="7:8" s="9" customFormat="1">
      <c r="G3737" s="466"/>
      <c r="H3737" s="466"/>
    </row>
    <row r="3738" spans="7:8" s="9" customFormat="1">
      <c r="G3738" s="466"/>
      <c r="H3738" s="466"/>
    </row>
    <row r="3739" spans="7:8" s="9" customFormat="1">
      <c r="G3739" s="466"/>
      <c r="H3739" s="466"/>
    </row>
    <row r="3740" spans="7:8" s="9" customFormat="1">
      <c r="G3740" s="466"/>
      <c r="H3740" s="466"/>
    </row>
    <row r="3741" spans="7:8" s="9" customFormat="1">
      <c r="G3741" s="466"/>
      <c r="H3741" s="466"/>
    </row>
    <row r="3742" spans="7:8" s="9" customFormat="1">
      <c r="G3742" s="466"/>
      <c r="H3742" s="466"/>
    </row>
    <row r="3743" spans="7:8" s="9" customFormat="1">
      <c r="G3743" s="466"/>
      <c r="H3743" s="466"/>
    </row>
    <row r="3744" spans="7:8" s="9" customFormat="1">
      <c r="G3744" s="466"/>
      <c r="H3744" s="466"/>
    </row>
    <row r="3745" spans="7:8" s="9" customFormat="1">
      <c r="G3745" s="466"/>
      <c r="H3745" s="466"/>
    </row>
    <row r="3746" spans="7:8" s="9" customFormat="1">
      <c r="G3746" s="466"/>
      <c r="H3746" s="466"/>
    </row>
    <row r="3747" spans="7:8" s="9" customFormat="1">
      <c r="G3747" s="466"/>
      <c r="H3747" s="466"/>
    </row>
    <row r="3748" spans="7:8" s="9" customFormat="1">
      <c r="G3748" s="466"/>
      <c r="H3748" s="466"/>
    </row>
    <row r="3749" spans="7:8" s="9" customFormat="1">
      <c r="G3749" s="466"/>
      <c r="H3749" s="466"/>
    </row>
    <row r="3750" spans="7:8" s="9" customFormat="1">
      <c r="G3750" s="466"/>
      <c r="H3750" s="466"/>
    </row>
    <row r="3751" spans="7:8" s="9" customFormat="1">
      <c r="G3751" s="466"/>
      <c r="H3751" s="466"/>
    </row>
    <row r="3752" spans="7:8" s="9" customFormat="1">
      <c r="G3752" s="466"/>
      <c r="H3752" s="466"/>
    </row>
    <row r="3753" spans="7:8" s="9" customFormat="1">
      <c r="G3753" s="466"/>
      <c r="H3753" s="466"/>
    </row>
    <row r="3754" spans="7:8" s="9" customFormat="1">
      <c r="G3754" s="466"/>
      <c r="H3754" s="466"/>
    </row>
    <row r="3755" spans="7:8" s="9" customFormat="1">
      <c r="G3755" s="466"/>
      <c r="H3755" s="466"/>
    </row>
    <row r="3756" spans="7:8" s="9" customFormat="1">
      <c r="G3756" s="466"/>
      <c r="H3756" s="466"/>
    </row>
    <row r="3757" spans="7:8" s="9" customFormat="1">
      <c r="G3757" s="466"/>
      <c r="H3757" s="466"/>
    </row>
    <row r="3758" spans="7:8" s="9" customFormat="1">
      <c r="G3758" s="466"/>
      <c r="H3758" s="466"/>
    </row>
    <row r="3759" spans="7:8" s="9" customFormat="1">
      <c r="G3759" s="466"/>
      <c r="H3759" s="466"/>
    </row>
    <row r="3760" spans="7:8" s="9" customFormat="1">
      <c r="G3760" s="466"/>
      <c r="H3760" s="466"/>
    </row>
    <row r="3761" spans="7:8" s="9" customFormat="1">
      <c r="G3761" s="466"/>
      <c r="H3761" s="466"/>
    </row>
    <row r="3762" spans="7:8" s="9" customFormat="1">
      <c r="G3762" s="466"/>
      <c r="H3762" s="466"/>
    </row>
    <row r="3763" spans="7:8" s="9" customFormat="1">
      <c r="G3763" s="466"/>
      <c r="H3763" s="466"/>
    </row>
    <row r="3764" spans="7:8" s="9" customFormat="1">
      <c r="G3764" s="466"/>
      <c r="H3764" s="466"/>
    </row>
    <row r="3765" spans="7:8" s="9" customFormat="1">
      <c r="G3765" s="466"/>
      <c r="H3765" s="466"/>
    </row>
    <row r="3766" spans="7:8" s="9" customFormat="1">
      <c r="G3766" s="466"/>
      <c r="H3766" s="466"/>
    </row>
    <row r="3767" spans="7:8" s="9" customFormat="1">
      <c r="G3767" s="466"/>
      <c r="H3767" s="466"/>
    </row>
    <row r="3768" spans="7:8" s="9" customFormat="1">
      <c r="G3768" s="466"/>
      <c r="H3768" s="466"/>
    </row>
    <row r="3769" spans="7:8" s="9" customFormat="1">
      <c r="G3769" s="466"/>
      <c r="H3769" s="466"/>
    </row>
    <row r="3770" spans="7:8" s="9" customFormat="1">
      <c r="G3770" s="466"/>
      <c r="H3770" s="466"/>
    </row>
    <row r="3771" spans="7:8" s="9" customFormat="1">
      <c r="G3771" s="466"/>
      <c r="H3771" s="466"/>
    </row>
    <row r="3772" spans="7:8" s="9" customFormat="1">
      <c r="G3772" s="466"/>
      <c r="H3772" s="466"/>
    </row>
    <row r="3773" spans="7:8" s="9" customFormat="1">
      <c r="G3773" s="466"/>
      <c r="H3773" s="466"/>
    </row>
    <row r="3774" spans="7:8" s="9" customFormat="1">
      <c r="G3774" s="466"/>
      <c r="H3774" s="466"/>
    </row>
    <row r="3775" spans="7:8" s="9" customFormat="1">
      <c r="G3775" s="466"/>
      <c r="H3775" s="466"/>
    </row>
    <row r="3776" spans="7:8" s="9" customFormat="1">
      <c r="G3776" s="466"/>
      <c r="H3776" s="466"/>
    </row>
    <row r="3777" spans="7:8" s="9" customFormat="1">
      <c r="G3777" s="466"/>
      <c r="H3777" s="466"/>
    </row>
    <row r="3778" spans="7:8" s="9" customFormat="1">
      <c r="G3778" s="466"/>
      <c r="H3778" s="466"/>
    </row>
    <row r="3779" spans="7:8" s="9" customFormat="1">
      <c r="G3779" s="466"/>
      <c r="H3779" s="466"/>
    </row>
    <row r="3780" spans="7:8" s="9" customFormat="1">
      <c r="G3780" s="466"/>
      <c r="H3780" s="466"/>
    </row>
    <row r="3781" spans="7:8" s="9" customFormat="1">
      <c r="G3781" s="466"/>
      <c r="H3781" s="466"/>
    </row>
    <row r="3782" spans="7:8" s="9" customFormat="1">
      <c r="G3782" s="466"/>
      <c r="H3782" s="466"/>
    </row>
    <row r="3783" spans="7:8" s="9" customFormat="1">
      <c r="G3783" s="466"/>
      <c r="H3783" s="466"/>
    </row>
    <row r="3784" spans="7:8" s="9" customFormat="1">
      <c r="G3784" s="466"/>
      <c r="H3784" s="466"/>
    </row>
    <row r="3785" spans="7:8" s="9" customFormat="1">
      <c r="G3785" s="466"/>
      <c r="H3785" s="466"/>
    </row>
    <row r="3786" spans="7:8" s="9" customFormat="1">
      <c r="G3786" s="466"/>
      <c r="H3786" s="466"/>
    </row>
    <row r="3787" spans="7:8" s="9" customFormat="1">
      <c r="G3787" s="466"/>
      <c r="H3787" s="466"/>
    </row>
    <row r="3788" spans="7:8" s="9" customFormat="1">
      <c r="G3788" s="466"/>
      <c r="H3788" s="466"/>
    </row>
    <row r="3789" spans="7:8" s="9" customFormat="1">
      <c r="G3789" s="466"/>
      <c r="H3789" s="466"/>
    </row>
    <row r="3790" spans="7:8" s="9" customFormat="1">
      <c r="G3790" s="466"/>
      <c r="H3790" s="466"/>
    </row>
    <row r="3791" spans="7:8" s="9" customFormat="1">
      <c r="G3791" s="466"/>
      <c r="H3791" s="466"/>
    </row>
    <row r="3792" spans="7:8" s="9" customFormat="1">
      <c r="G3792" s="466"/>
      <c r="H3792" s="466"/>
    </row>
    <row r="3793" spans="7:8" s="9" customFormat="1">
      <c r="G3793" s="466"/>
      <c r="H3793" s="466"/>
    </row>
    <row r="3794" spans="7:8" s="9" customFormat="1">
      <c r="G3794" s="466"/>
      <c r="H3794" s="466"/>
    </row>
    <row r="3795" spans="7:8" s="9" customFormat="1">
      <c r="G3795" s="466"/>
      <c r="H3795" s="466"/>
    </row>
    <row r="3796" spans="7:8" s="9" customFormat="1">
      <c r="G3796" s="466"/>
      <c r="H3796" s="466"/>
    </row>
    <row r="3797" spans="7:8" s="9" customFormat="1">
      <c r="G3797" s="466"/>
      <c r="H3797" s="466"/>
    </row>
    <row r="3798" spans="7:8" s="9" customFormat="1">
      <c r="G3798" s="466"/>
      <c r="H3798" s="466"/>
    </row>
    <row r="3799" spans="7:8" s="9" customFormat="1">
      <c r="G3799" s="466"/>
      <c r="H3799" s="466"/>
    </row>
    <row r="3800" spans="7:8" s="9" customFormat="1">
      <c r="G3800" s="466"/>
      <c r="H3800" s="466"/>
    </row>
    <row r="3801" spans="7:8" s="9" customFormat="1">
      <c r="G3801" s="466"/>
      <c r="H3801" s="466"/>
    </row>
    <row r="3802" spans="7:8" s="9" customFormat="1">
      <c r="G3802" s="466"/>
      <c r="H3802" s="466"/>
    </row>
    <row r="3803" spans="7:8" s="9" customFormat="1">
      <c r="G3803" s="466"/>
      <c r="H3803" s="466"/>
    </row>
    <row r="3804" spans="7:8" s="9" customFormat="1">
      <c r="G3804" s="466"/>
      <c r="H3804" s="466"/>
    </row>
    <row r="3805" spans="7:8" s="9" customFormat="1">
      <c r="G3805" s="466"/>
      <c r="H3805" s="466"/>
    </row>
    <row r="3806" spans="7:8" s="9" customFormat="1">
      <c r="G3806" s="466"/>
      <c r="H3806" s="466"/>
    </row>
    <row r="3807" spans="7:8" s="9" customFormat="1">
      <c r="G3807" s="466"/>
      <c r="H3807" s="466"/>
    </row>
    <row r="3808" spans="7:8" s="9" customFormat="1">
      <c r="G3808" s="466"/>
      <c r="H3808" s="466"/>
    </row>
    <row r="3809" spans="7:8" s="9" customFormat="1">
      <c r="G3809" s="466"/>
      <c r="H3809" s="466"/>
    </row>
    <row r="3810" spans="7:8" s="9" customFormat="1">
      <c r="G3810" s="466"/>
      <c r="H3810" s="466"/>
    </row>
    <row r="3811" spans="7:8" s="9" customFormat="1">
      <c r="G3811" s="466"/>
      <c r="H3811" s="466"/>
    </row>
    <row r="3812" spans="7:8" s="9" customFormat="1">
      <c r="G3812" s="466"/>
      <c r="H3812" s="466"/>
    </row>
    <row r="3813" spans="7:8" s="9" customFormat="1">
      <c r="G3813" s="466"/>
      <c r="H3813" s="466"/>
    </row>
    <row r="3814" spans="7:8" s="9" customFormat="1">
      <c r="G3814" s="466"/>
      <c r="H3814" s="466"/>
    </row>
    <row r="3815" spans="7:8" s="9" customFormat="1">
      <c r="G3815" s="466"/>
      <c r="H3815" s="466"/>
    </row>
    <row r="3816" spans="7:8" s="9" customFormat="1">
      <c r="G3816" s="466"/>
      <c r="H3816" s="466"/>
    </row>
    <row r="3817" spans="7:8" s="9" customFormat="1">
      <c r="G3817" s="466"/>
      <c r="H3817" s="466"/>
    </row>
    <row r="3818" spans="7:8" s="9" customFormat="1">
      <c r="G3818" s="466"/>
      <c r="H3818" s="466"/>
    </row>
    <row r="3819" spans="7:8" s="9" customFormat="1">
      <c r="G3819" s="466"/>
      <c r="H3819" s="466"/>
    </row>
    <row r="3820" spans="7:8" s="9" customFormat="1">
      <c r="G3820" s="466"/>
      <c r="H3820" s="466"/>
    </row>
    <row r="3821" spans="7:8" s="9" customFormat="1">
      <c r="G3821" s="466"/>
      <c r="H3821" s="466"/>
    </row>
    <row r="3822" spans="7:8" s="9" customFormat="1">
      <c r="G3822" s="466"/>
      <c r="H3822" s="466"/>
    </row>
    <row r="3823" spans="7:8" s="9" customFormat="1">
      <c r="G3823" s="466"/>
      <c r="H3823" s="466"/>
    </row>
    <row r="3824" spans="7:8" s="9" customFormat="1">
      <c r="G3824" s="466"/>
      <c r="H3824" s="466"/>
    </row>
    <row r="3825" spans="7:8" s="9" customFormat="1">
      <c r="G3825" s="466"/>
      <c r="H3825" s="466"/>
    </row>
    <row r="3826" spans="7:8" s="9" customFormat="1">
      <c r="G3826" s="466"/>
      <c r="H3826" s="466"/>
    </row>
    <row r="3827" spans="7:8" s="9" customFormat="1">
      <c r="G3827" s="466"/>
      <c r="H3827" s="466"/>
    </row>
    <row r="3828" spans="7:8" s="9" customFormat="1">
      <c r="G3828" s="466"/>
      <c r="H3828" s="466"/>
    </row>
    <row r="3829" spans="7:8" s="9" customFormat="1">
      <c r="G3829" s="466"/>
      <c r="H3829" s="466"/>
    </row>
    <row r="3830" spans="7:8" s="9" customFormat="1">
      <c r="G3830" s="466"/>
      <c r="H3830" s="466"/>
    </row>
    <row r="3831" spans="7:8" s="9" customFormat="1">
      <c r="G3831" s="466"/>
      <c r="H3831" s="466"/>
    </row>
    <row r="3832" spans="7:8" s="9" customFormat="1">
      <c r="G3832" s="466"/>
      <c r="H3832" s="466"/>
    </row>
    <row r="3833" spans="7:8" s="9" customFormat="1">
      <c r="G3833" s="466"/>
      <c r="H3833" s="466"/>
    </row>
    <row r="3834" spans="7:8" s="9" customFormat="1">
      <c r="G3834" s="466"/>
      <c r="H3834" s="466"/>
    </row>
    <row r="3835" spans="7:8" s="9" customFormat="1">
      <c r="G3835" s="466"/>
      <c r="H3835" s="466"/>
    </row>
    <row r="3836" spans="7:8" s="9" customFormat="1">
      <c r="G3836" s="466"/>
      <c r="H3836" s="466"/>
    </row>
    <row r="3837" spans="7:8" s="9" customFormat="1">
      <c r="G3837" s="466"/>
      <c r="H3837" s="466"/>
    </row>
    <row r="3838" spans="7:8" s="9" customFormat="1">
      <c r="G3838" s="466"/>
      <c r="H3838" s="466"/>
    </row>
    <row r="3839" spans="7:8" s="9" customFormat="1">
      <c r="G3839" s="466"/>
      <c r="H3839" s="466"/>
    </row>
    <row r="3840" spans="7:8" s="9" customFormat="1">
      <c r="G3840" s="466"/>
      <c r="H3840" s="466"/>
    </row>
    <row r="3841" spans="7:8" s="9" customFormat="1">
      <c r="G3841" s="466"/>
      <c r="H3841" s="466"/>
    </row>
    <row r="3842" spans="7:8" s="9" customFormat="1">
      <c r="G3842" s="466"/>
      <c r="H3842" s="466"/>
    </row>
    <row r="3843" spans="7:8" s="9" customFormat="1">
      <c r="G3843" s="466"/>
      <c r="H3843" s="466"/>
    </row>
    <row r="3844" spans="7:8" s="9" customFormat="1">
      <c r="G3844" s="466"/>
      <c r="H3844" s="466"/>
    </row>
    <row r="3845" spans="7:8" s="9" customFormat="1">
      <c r="G3845" s="466"/>
      <c r="H3845" s="466"/>
    </row>
    <row r="3846" spans="7:8" s="9" customFormat="1">
      <c r="G3846" s="466"/>
      <c r="H3846" s="466"/>
    </row>
    <row r="3847" spans="7:8" s="9" customFormat="1">
      <c r="G3847" s="466"/>
      <c r="H3847" s="466"/>
    </row>
    <row r="3848" spans="7:8" s="9" customFormat="1">
      <c r="G3848" s="466"/>
      <c r="H3848" s="466"/>
    </row>
    <row r="3849" spans="7:8" s="9" customFormat="1">
      <c r="G3849" s="466"/>
      <c r="H3849" s="466"/>
    </row>
    <row r="3850" spans="7:8" s="9" customFormat="1">
      <c r="G3850" s="466"/>
      <c r="H3850" s="466"/>
    </row>
    <row r="3851" spans="7:8" s="9" customFormat="1">
      <c r="G3851" s="466"/>
      <c r="H3851" s="466"/>
    </row>
    <row r="3852" spans="7:8" s="9" customFormat="1">
      <c r="G3852" s="466"/>
      <c r="H3852" s="466"/>
    </row>
    <row r="3853" spans="7:8" s="9" customFormat="1">
      <c r="G3853" s="466"/>
      <c r="H3853" s="466"/>
    </row>
    <row r="3854" spans="7:8" s="9" customFormat="1">
      <c r="G3854" s="466"/>
      <c r="H3854" s="466"/>
    </row>
    <row r="3855" spans="7:8" s="9" customFormat="1">
      <c r="G3855" s="466"/>
      <c r="H3855" s="466"/>
    </row>
    <row r="3856" spans="7:8" s="9" customFormat="1">
      <c r="G3856" s="466"/>
      <c r="H3856" s="466"/>
    </row>
    <row r="3857" spans="7:8" s="9" customFormat="1">
      <c r="G3857" s="466"/>
      <c r="H3857" s="466"/>
    </row>
    <row r="3858" spans="7:8" s="9" customFormat="1">
      <c r="G3858" s="466"/>
      <c r="H3858" s="466"/>
    </row>
    <row r="3859" spans="7:8" s="9" customFormat="1">
      <c r="G3859" s="466"/>
      <c r="H3859" s="466"/>
    </row>
    <row r="3860" spans="7:8" s="9" customFormat="1">
      <c r="G3860" s="466"/>
      <c r="H3860" s="466"/>
    </row>
    <row r="3861" spans="7:8" s="9" customFormat="1">
      <c r="G3861" s="466"/>
      <c r="H3861" s="466"/>
    </row>
    <row r="3862" spans="7:8" s="9" customFormat="1">
      <c r="G3862" s="466"/>
      <c r="H3862" s="466"/>
    </row>
    <row r="3863" spans="7:8" s="9" customFormat="1">
      <c r="G3863" s="466"/>
      <c r="H3863" s="466"/>
    </row>
    <row r="3864" spans="7:8" s="9" customFormat="1">
      <c r="G3864" s="466"/>
      <c r="H3864" s="466"/>
    </row>
    <row r="3865" spans="7:8" s="9" customFormat="1">
      <c r="G3865" s="466"/>
      <c r="H3865" s="466"/>
    </row>
    <row r="3866" spans="7:8" s="9" customFormat="1">
      <c r="G3866" s="466"/>
      <c r="H3866" s="466"/>
    </row>
    <row r="3867" spans="7:8" s="9" customFormat="1">
      <c r="G3867" s="466"/>
      <c r="H3867" s="466"/>
    </row>
    <row r="3868" spans="7:8" s="9" customFormat="1">
      <c r="G3868" s="466"/>
      <c r="H3868" s="466"/>
    </row>
    <row r="3869" spans="7:8" s="9" customFormat="1">
      <c r="G3869" s="466"/>
      <c r="H3869" s="466"/>
    </row>
    <row r="3870" spans="7:8" s="9" customFormat="1">
      <c r="G3870" s="466"/>
      <c r="H3870" s="466"/>
    </row>
    <row r="3871" spans="7:8" s="9" customFormat="1">
      <c r="G3871" s="466"/>
      <c r="H3871" s="466"/>
    </row>
    <row r="3872" spans="7:8" s="9" customFormat="1">
      <c r="G3872" s="466"/>
      <c r="H3872" s="466"/>
    </row>
    <row r="3873" spans="7:8" s="9" customFormat="1">
      <c r="G3873" s="466"/>
      <c r="H3873" s="466"/>
    </row>
    <row r="3874" spans="7:8" s="9" customFormat="1">
      <c r="G3874" s="466"/>
      <c r="H3874" s="466"/>
    </row>
    <row r="3875" spans="7:8" s="9" customFormat="1">
      <c r="G3875" s="466"/>
      <c r="H3875" s="466"/>
    </row>
    <row r="3876" spans="7:8" s="9" customFormat="1">
      <c r="G3876" s="466"/>
      <c r="H3876" s="466"/>
    </row>
    <row r="3877" spans="7:8" s="9" customFormat="1">
      <c r="G3877" s="466"/>
      <c r="H3877" s="466"/>
    </row>
    <row r="3878" spans="7:8" s="9" customFormat="1">
      <c r="G3878" s="466"/>
      <c r="H3878" s="466"/>
    </row>
    <row r="3879" spans="7:8" s="9" customFormat="1">
      <c r="G3879" s="466"/>
      <c r="H3879" s="466"/>
    </row>
    <row r="3880" spans="7:8" s="9" customFormat="1">
      <c r="G3880" s="466"/>
      <c r="H3880" s="466"/>
    </row>
    <row r="3881" spans="7:8" s="9" customFormat="1">
      <c r="G3881" s="466"/>
      <c r="H3881" s="466"/>
    </row>
    <row r="3882" spans="7:8" s="9" customFormat="1">
      <c r="G3882" s="466"/>
      <c r="H3882" s="466"/>
    </row>
    <row r="3883" spans="7:8" s="9" customFormat="1">
      <c r="G3883" s="466"/>
      <c r="H3883" s="466"/>
    </row>
    <row r="3884" spans="7:8" s="9" customFormat="1">
      <c r="G3884" s="466"/>
      <c r="H3884" s="466"/>
    </row>
    <row r="3885" spans="7:8" s="9" customFormat="1">
      <c r="G3885" s="466"/>
      <c r="H3885" s="466"/>
    </row>
    <row r="3886" spans="7:8" s="9" customFormat="1">
      <c r="G3886" s="466"/>
      <c r="H3886" s="466"/>
    </row>
    <row r="3887" spans="7:8" s="9" customFormat="1">
      <c r="G3887" s="466"/>
      <c r="H3887" s="466"/>
    </row>
    <row r="3888" spans="7:8" s="9" customFormat="1">
      <c r="G3888" s="466"/>
      <c r="H3888" s="466"/>
    </row>
    <row r="3889" spans="7:8" s="9" customFormat="1">
      <c r="G3889" s="466"/>
      <c r="H3889" s="466"/>
    </row>
    <row r="3890" spans="7:8" s="9" customFormat="1">
      <c r="G3890" s="466"/>
      <c r="H3890" s="466"/>
    </row>
    <row r="3891" spans="7:8" s="9" customFormat="1">
      <c r="G3891" s="466"/>
      <c r="H3891" s="466"/>
    </row>
    <row r="3892" spans="7:8" s="9" customFormat="1">
      <c r="G3892" s="466"/>
      <c r="H3892" s="466"/>
    </row>
    <row r="3893" spans="7:8" s="9" customFormat="1">
      <c r="G3893" s="466"/>
      <c r="H3893" s="466"/>
    </row>
    <row r="3894" spans="7:8" s="9" customFormat="1">
      <c r="G3894" s="466"/>
      <c r="H3894" s="466"/>
    </row>
    <row r="3895" spans="7:8" s="9" customFormat="1">
      <c r="G3895" s="466"/>
      <c r="H3895" s="466"/>
    </row>
    <row r="3896" spans="7:8" s="9" customFormat="1">
      <c r="G3896" s="466"/>
      <c r="H3896" s="466"/>
    </row>
    <row r="3897" spans="7:8" s="9" customFormat="1">
      <c r="G3897" s="466"/>
      <c r="H3897" s="466"/>
    </row>
    <row r="3898" spans="7:8" s="9" customFormat="1">
      <c r="G3898" s="466"/>
      <c r="H3898" s="466"/>
    </row>
    <row r="3899" spans="7:8" s="9" customFormat="1">
      <c r="G3899" s="466"/>
      <c r="H3899" s="466"/>
    </row>
    <row r="3900" spans="7:8" s="9" customFormat="1">
      <c r="G3900" s="466"/>
      <c r="H3900" s="466"/>
    </row>
    <row r="3901" spans="7:8" s="9" customFormat="1">
      <c r="G3901" s="466"/>
      <c r="H3901" s="466"/>
    </row>
    <row r="3902" spans="7:8" s="9" customFormat="1">
      <c r="G3902" s="466"/>
      <c r="H3902" s="466"/>
    </row>
    <row r="3903" spans="7:8" s="9" customFormat="1">
      <c r="G3903" s="466"/>
      <c r="H3903" s="466"/>
    </row>
    <row r="3904" spans="7:8" s="9" customFormat="1">
      <c r="G3904" s="466"/>
      <c r="H3904" s="466"/>
    </row>
    <row r="3905" spans="7:8" s="9" customFormat="1">
      <c r="G3905" s="466"/>
      <c r="H3905" s="466"/>
    </row>
    <row r="3906" spans="7:8" s="9" customFormat="1">
      <c r="G3906" s="466"/>
      <c r="H3906" s="466"/>
    </row>
    <row r="3907" spans="7:8" s="9" customFormat="1">
      <c r="G3907" s="466"/>
      <c r="H3907" s="466"/>
    </row>
    <row r="3908" spans="7:8" s="9" customFormat="1">
      <c r="G3908" s="466"/>
      <c r="H3908" s="466"/>
    </row>
    <row r="3909" spans="7:8" s="9" customFormat="1">
      <c r="G3909" s="466"/>
      <c r="H3909" s="466"/>
    </row>
    <row r="3910" spans="7:8" s="9" customFormat="1">
      <c r="G3910" s="466"/>
      <c r="H3910" s="466"/>
    </row>
    <row r="3911" spans="7:8" s="9" customFormat="1">
      <c r="G3911" s="466"/>
      <c r="H3911" s="466"/>
    </row>
    <row r="3912" spans="7:8" s="9" customFormat="1">
      <c r="G3912" s="466"/>
      <c r="H3912" s="466"/>
    </row>
    <row r="3913" spans="7:8" s="9" customFormat="1">
      <c r="G3913" s="466"/>
      <c r="H3913" s="466"/>
    </row>
    <row r="3914" spans="7:8" s="9" customFormat="1">
      <c r="G3914" s="466"/>
      <c r="H3914" s="466"/>
    </row>
    <row r="3915" spans="7:8" s="9" customFormat="1">
      <c r="G3915" s="466"/>
      <c r="H3915" s="466"/>
    </row>
    <row r="3916" spans="7:8" s="9" customFormat="1">
      <c r="G3916" s="466"/>
      <c r="H3916" s="466"/>
    </row>
    <row r="3917" spans="7:8" s="9" customFormat="1">
      <c r="G3917" s="466"/>
      <c r="H3917" s="466"/>
    </row>
    <row r="3918" spans="7:8" s="9" customFormat="1">
      <c r="G3918" s="466"/>
      <c r="H3918" s="466"/>
    </row>
    <row r="3919" spans="7:8" s="9" customFormat="1">
      <c r="G3919" s="466"/>
      <c r="H3919" s="466"/>
    </row>
    <row r="3920" spans="7:8" s="9" customFormat="1">
      <c r="G3920" s="466"/>
      <c r="H3920" s="466"/>
    </row>
    <row r="3921" spans="7:8" s="9" customFormat="1">
      <c r="G3921" s="466"/>
      <c r="H3921" s="466"/>
    </row>
    <row r="3922" spans="7:8" s="9" customFormat="1">
      <c r="G3922" s="466"/>
      <c r="H3922" s="466"/>
    </row>
    <row r="3923" spans="7:8" s="9" customFormat="1">
      <c r="G3923" s="466"/>
      <c r="H3923" s="466"/>
    </row>
    <row r="3924" spans="7:8" s="9" customFormat="1">
      <c r="G3924" s="466"/>
      <c r="H3924" s="466"/>
    </row>
    <row r="3925" spans="7:8" s="9" customFormat="1">
      <c r="G3925" s="466"/>
      <c r="H3925" s="466"/>
    </row>
    <row r="3926" spans="7:8" s="9" customFormat="1">
      <c r="G3926" s="466"/>
      <c r="H3926" s="466"/>
    </row>
    <row r="3927" spans="7:8" s="9" customFormat="1">
      <c r="G3927" s="466"/>
      <c r="H3927" s="466"/>
    </row>
    <row r="3928" spans="7:8" s="9" customFormat="1">
      <c r="G3928" s="466"/>
      <c r="H3928" s="466"/>
    </row>
    <row r="3929" spans="7:8" s="9" customFormat="1">
      <c r="G3929" s="466"/>
      <c r="H3929" s="466"/>
    </row>
    <row r="3930" spans="7:8" s="9" customFormat="1">
      <c r="G3930" s="466"/>
      <c r="H3930" s="466"/>
    </row>
    <row r="3931" spans="7:8" s="9" customFormat="1">
      <c r="G3931" s="466"/>
      <c r="H3931" s="466"/>
    </row>
    <row r="3932" spans="7:8" s="9" customFormat="1">
      <c r="G3932" s="466"/>
      <c r="H3932" s="466"/>
    </row>
    <row r="3933" spans="7:8" s="9" customFormat="1">
      <c r="G3933" s="466"/>
      <c r="H3933" s="466"/>
    </row>
    <row r="3934" spans="7:8" s="9" customFormat="1">
      <c r="G3934" s="466"/>
      <c r="H3934" s="466"/>
    </row>
    <row r="3935" spans="7:8" s="9" customFormat="1">
      <c r="G3935" s="466"/>
      <c r="H3935" s="466"/>
    </row>
    <row r="3936" spans="7:8" s="9" customFormat="1">
      <c r="G3936" s="466"/>
      <c r="H3936" s="466"/>
    </row>
    <row r="3937" spans="7:8" s="9" customFormat="1">
      <c r="G3937" s="466"/>
      <c r="H3937" s="466"/>
    </row>
    <row r="3938" spans="7:8" s="9" customFormat="1">
      <c r="G3938" s="466"/>
      <c r="H3938" s="466"/>
    </row>
    <row r="3939" spans="7:8" s="9" customFormat="1">
      <c r="G3939" s="466"/>
      <c r="H3939" s="466"/>
    </row>
    <row r="3940" spans="7:8" s="9" customFormat="1">
      <c r="G3940" s="466"/>
      <c r="H3940" s="466"/>
    </row>
    <row r="3941" spans="7:8" s="9" customFormat="1">
      <c r="G3941" s="466"/>
      <c r="H3941" s="466"/>
    </row>
    <row r="3942" spans="7:8" s="9" customFormat="1">
      <c r="G3942" s="466"/>
      <c r="H3942" s="466"/>
    </row>
    <row r="3943" spans="7:8" s="9" customFormat="1">
      <c r="G3943" s="466"/>
      <c r="H3943" s="466"/>
    </row>
    <row r="3944" spans="7:8" s="9" customFormat="1">
      <c r="G3944" s="466"/>
      <c r="H3944" s="466"/>
    </row>
    <row r="3945" spans="7:8" s="9" customFormat="1">
      <c r="G3945" s="466"/>
      <c r="H3945" s="466"/>
    </row>
    <row r="3946" spans="7:8" s="9" customFormat="1">
      <c r="G3946" s="466"/>
      <c r="H3946" s="466"/>
    </row>
    <row r="3947" spans="7:8" s="9" customFormat="1">
      <c r="G3947" s="466"/>
      <c r="H3947" s="466"/>
    </row>
    <row r="3948" spans="7:8" s="9" customFormat="1">
      <c r="G3948" s="466"/>
      <c r="H3948" s="466"/>
    </row>
    <row r="3949" spans="7:8" s="9" customFormat="1">
      <c r="G3949" s="466"/>
      <c r="H3949" s="466"/>
    </row>
    <row r="3950" spans="7:8" s="9" customFormat="1">
      <c r="G3950" s="466"/>
      <c r="H3950" s="466"/>
    </row>
    <row r="3951" spans="7:8" s="9" customFormat="1">
      <c r="G3951" s="466"/>
      <c r="H3951" s="466"/>
    </row>
    <row r="3952" spans="7:8" s="9" customFormat="1">
      <c r="G3952" s="466"/>
      <c r="H3952" s="466"/>
    </row>
    <row r="3953" spans="7:8" s="9" customFormat="1">
      <c r="G3953" s="466"/>
      <c r="H3953" s="466"/>
    </row>
    <row r="3954" spans="7:8" s="9" customFormat="1">
      <c r="G3954" s="466"/>
      <c r="H3954" s="466"/>
    </row>
    <row r="3955" spans="7:8" s="9" customFormat="1">
      <c r="G3955" s="466"/>
      <c r="H3955" s="466"/>
    </row>
    <row r="3956" spans="7:8" s="9" customFormat="1">
      <c r="G3956" s="466"/>
      <c r="H3956" s="466"/>
    </row>
    <row r="3957" spans="7:8" s="9" customFormat="1">
      <c r="G3957" s="466"/>
      <c r="H3957" s="466"/>
    </row>
    <row r="3958" spans="7:8" s="9" customFormat="1">
      <c r="G3958" s="466"/>
      <c r="H3958" s="466"/>
    </row>
    <row r="3959" spans="7:8" s="9" customFormat="1">
      <c r="G3959" s="466"/>
      <c r="H3959" s="466"/>
    </row>
    <row r="3960" spans="7:8" s="9" customFormat="1">
      <c r="G3960" s="466"/>
      <c r="H3960" s="466"/>
    </row>
    <row r="3961" spans="7:8" s="9" customFormat="1">
      <c r="G3961" s="466"/>
      <c r="H3961" s="466"/>
    </row>
    <row r="3962" spans="7:8" s="9" customFormat="1">
      <c r="G3962" s="466"/>
      <c r="H3962" s="466"/>
    </row>
    <row r="3963" spans="7:8" s="9" customFormat="1">
      <c r="G3963" s="466"/>
      <c r="H3963" s="466"/>
    </row>
    <row r="3964" spans="7:8" s="9" customFormat="1">
      <c r="G3964" s="466"/>
      <c r="H3964" s="466"/>
    </row>
    <row r="3965" spans="7:8" s="9" customFormat="1">
      <c r="G3965" s="466"/>
      <c r="H3965" s="466"/>
    </row>
    <row r="3966" spans="7:8" s="9" customFormat="1">
      <c r="G3966" s="466"/>
      <c r="H3966" s="466"/>
    </row>
    <row r="3967" spans="7:8" s="9" customFormat="1">
      <c r="G3967" s="466"/>
      <c r="H3967" s="466"/>
    </row>
    <row r="3968" spans="7:8" s="9" customFormat="1">
      <c r="G3968" s="466"/>
      <c r="H3968" s="466"/>
    </row>
    <row r="3969" spans="7:8" s="9" customFormat="1">
      <c r="G3969" s="466"/>
      <c r="H3969" s="466"/>
    </row>
    <row r="3970" spans="7:8" s="9" customFormat="1">
      <c r="G3970" s="466"/>
      <c r="H3970" s="466"/>
    </row>
    <row r="3971" spans="7:8" s="9" customFormat="1">
      <c r="G3971" s="466"/>
      <c r="H3971" s="466"/>
    </row>
    <row r="3972" spans="7:8" s="9" customFormat="1">
      <c r="G3972" s="466"/>
      <c r="H3972" s="466"/>
    </row>
    <row r="3973" spans="7:8" s="9" customFormat="1">
      <c r="G3973" s="466"/>
      <c r="H3973" s="466"/>
    </row>
    <row r="3974" spans="7:8" s="9" customFormat="1">
      <c r="G3974" s="466"/>
      <c r="H3974" s="466"/>
    </row>
    <row r="3975" spans="7:8" s="9" customFormat="1">
      <c r="G3975" s="466"/>
      <c r="H3975" s="466"/>
    </row>
    <row r="3976" spans="7:8" s="9" customFormat="1">
      <c r="G3976" s="466"/>
      <c r="H3976" s="466"/>
    </row>
    <row r="3977" spans="7:8" s="9" customFormat="1">
      <c r="G3977" s="466"/>
      <c r="H3977" s="466"/>
    </row>
    <row r="3978" spans="7:8" s="9" customFormat="1">
      <c r="G3978" s="466"/>
      <c r="H3978" s="466"/>
    </row>
    <row r="3979" spans="7:8" s="9" customFormat="1">
      <c r="G3979" s="466"/>
      <c r="H3979" s="466"/>
    </row>
    <row r="3980" spans="7:8" s="9" customFormat="1">
      <c r="G3980" s="466"/>
      <c r="H3980" s="466"/>
    </row>
    <row r="3981" spans="7:8" s="9" customFormat="1">
      <c r="G3981" s="466"/>
      <c r="H3981" s="466"/>
    </row>
    <row r="3982" spans="7:8" s="9" customFormat="1">
      <c r="G3982" s="466"/>
      <c r="H3982" s="466"/>
    </row>
    <row r="3983" spans="7:8" s="9" customFormat="1">
      <c r="G3983" s="466"/>
      <c r="H3983" s="466"/>
    </row>
    <row r="3984" spans="7:8" s="9" customFormat="1">
      <c r="G3984" s="466"/>
      <c r="H3984" s="466"/>
    </row>
    <row r="3985" spans="7:8" s="9" customFormat="1">
      <c r="G3985" s="466"/>
      <c r="H3985" s="466"/>
    </row>
    <row r="3986" spans="7:8" s="9" customFormat="1">
      <c r="G3986" s="466"/>
      <c r="H3986" s="466"/>
    </row>
    <row r="3987" spans="7:8" s="9" customFormat="1">
      <c r="G3987" s="466"/>
      <c r="H3987" s="466"/>
    </row>
    <row r="3988" spans="7:8" s="9" customFormat="1">
      <c r="G3988" s="466"/>
      <c r="H3988" s="466"/>
    </row>
    <row r="3989" spans="7:8" s="9" customFormat="1">
      <c r="G3989" s="466"/>
      <c r="H3989" s="466"/>
    </row>
    <row r="3990" spans="7:8" s="9" customFormat="1">
      <c r="G3990" s="466"/>
      <c r="H3990" s="466"/>
    </row>
    <row r="3991" spans="7:8" s="9" customFormat="1">
      <c r="G3991" s="466"/>
      <c r="H3991" s="466"/>
    </row>
    <row r="3992" spans="7:8" s="9" customFormat="1">
      <c r="G3992" s="466"/>
      <c r="H3992" s="466"/>
    </row>
    <row r="3993" spans="7:8" s="9" customFormat="1">
      <c r="G3993" s="466"/>
      <c r="H3993" s="466"/>
    </row>
    <row r="3994" spans="7:8" s="9" customFormat="1">
      <c r="G3994" s="466"/>
      <c r="H3994" s="466"/>
    </row>
    <row r="3995" spans="7:8" s="9" customFormat="1">
      <c r="G3995" s="466"/>
      <c r="H3995" s="466"/>
    </row>
    <row r="3996" spans="7:8" s="9" customFormat="1">
      <c r="G3996" s="466"/>
      <c r="H3996" s="466"/>
    </row>
    <row r="3997" spans="7:8" s="9" customFormat="1">
      <c r="G3997" s="466"/>
      <c r="H3997" s="466"/>
    </row>
    <row r="3998" spans="7:8" s="9" customFormat="1">
      <c r="G3998" s="466"/>
      <c r="H3998" s="466"/>
    </row>
    <row r="3999" spans="7:8" s="9" customFormat="1">
      <c r="G3999" s="466"/>
      <c r="H3999" s="466"/>
    </row>
    <row r="4000" spans="7:8" s="9" customFormat="1">
      <c r="G4000" s="466"/>
      <c r="H4000" s="466"/>
    </row>
    <row r="4001" spans="7:8" s="9" customFormat="1">
      <c r="G4001" s="466"/>
      <c r="H4001" s="466"/>
    </row>
    <row r="4002" spans="7:8" s="9" customFormat="1">
      <c r="G4002" s="466"/>
      <c r="H4002" s="466"/>
    </row>
    <row r="4003" spans="7:8" s="9" customFormat="1">
      <c r="G4003" s="466"/>
      <c r="H4003" s="466"/>
    </row>
    <row r="4004" spans="7:8" s="9" customFormat="1">
      <c r="G4004" s="466"/>
      <c r="H4004" s="466"/>
    </row>
    <row r="4005" spans="7:8" s="9" customFormat="1">
      <c r="G4005" s="466"/>
      <c r="H4005" s="466"/>
    </row>
    <row r="4006" spans="7:8" s="9" customFormat="1">
      <c r="G4006" s="466"/>
      <c r="H4006" s="466"/>
    </row>
    <row r="4007" spans="7:8" s="9" customFormat="1">
      <c r="G4007" s="466"/>
      <c r="H4007" s="466"/>
    </row>
    <row r="4008" spans="7:8" s="9" customFormat="1">
      <c r="G4008" s="466"/>
      <c r="H4008" s="466"/>
    </row>
    <row r="4009" spans="7:8" s="9" customFormat="1">
      <c r="G4009" s="466"/>
      <c r="H4009" s="466"/>
    </row>
    <row r="4010" spans="7:8" s="9" customFormat="1">
      <c r="G4010" s="466"/>
      <c r="H4010" s="466"/>
    </row>
    <row r="4011" spans="7:8" s="9" customFormat="1">
      <c r="G4011" s="466"/>
      <c r="H4011" s="466"/>
    </row>
    <row r="4012" spans="7:8" s="9" customFormat="1">
      <c r="G4012" s="466"/>
      <c r="H4012" s="466"/>
    </row>
    <row r="4013" spans="7:8" s="9" customFormat="1">
      <c r="G4013" s="466"/>
      <c r="H4013" s="466"/>
    </row>
    <row r="4014" spans="7:8" s="9" customFormat="1">
      <c r="G4014" s="466"/>
      <c r="H4014" s="466"/>
    </row>
    <row r="4015" spans="7:8" s="9" customFormat="1">
      <c r="G4015" s="466"/>
      <c r="H4015" s="466"/>
    </row>
    <row r="4016" spans="7:8" s="9" customFormat="1">
      <c r="G4016" s="466"/>
      <c r="H4016" s="466"/>
    </row>
    <row r="4017" spans="7:8" s="9" customFormat="1">
      <c r="G4017" s="466"/>
      <c r="H4017" s="466"/>
    </row>
    <row r="4018" spans="7:8" s="9" customFormat="1">
      <c r="G4018" s="466"/>
      <c r="H4018" s="466"/>
    </row>
    <row r="4019" spans="7:8" s="9" customFormat="1">
      <c r="G4019" s="466"/>
      <c r="H4019" s="466"/>
    </row>
    <row r="4020" spans="7:8" s="9" customFormat="1">
      <c r="G4020" s="466"/>
      <c r="H4020" s="466"/>
    </row>
    <row r="4021" spans="7:8" s="9" customFormat="1">
      <c r="G4021" s="466"/>
      <c r="H4021" s="466"/>
    </row>
    <row r="4022" spans="7:8" s="9" customFormat="1">
      <c r="G4022" s="466"/>
      <c r="H4022" s="466"/>
    </row>
    <row r="4023" spans="7:8" s="9" customFormat="1">
      <c r="G4023" s="466"/>
      <c r="H4023" s="466"/>
    </row>
    <row r="4024" spans="7:8" s="9" customFormat="1">
      <c r="G4024" s="466"/>
      <c r="H4024" s="466"/>
    </row>
    <row r="4025" spans="7:8" s="9" customFormat="1">
      <c r="G4025" s="466"/>
      <c r="H4025" s="466"/>
    </row>
    <row r="4026" spans="7:8" s="9" customFormat="1">
      <c r="G4026" s="466"/>
      <c r="H4026" s="466"/>
    </row>
    <row r="4027" spans="7:8" s="9" customFormat="1">
      <c r="G4027" s="466"/>
      <c r="H4027" s="466"/>
    </row>
    <row r="4028" spans="7:8" s="9" customFormat="1">
      <c r="G4028" s="466"/>
      <c r="H4028" s="466"/>
    </row>
    <row r="4029" spans="7:8" s="9" customFormat="1">
      <c r="G4029" s="466"/>
      <c r="H4029" s="466"/>
    </row>
    <row r="4030" spans="7:8" s="9" customFormat="1">
      <c r="G4030" s="466"/>
      <c r="H4030" s="466"/>
    </row>
    <row r="4031" spans="7:8" s="9" customFormat="1">
      <c r="G4031" s="466"/>
      <c r="H4031" s="466"/>
    </row>
    <row r="4032" spans="7:8" s="9" customFormat="1">
      <c r="G4032" s="466"/>
      <c r="H4032" s="466"/>
    </row>
    <row r="4033" spans="7:8" s="9" customFormat="1">
      <c r="G4033" s="466"/>
      <c r="H4033" s="466"/>
    </row>
    <row r="4034" spans="7:8" s="9" customFormat="1">
      <c r="G4034" s="466"/>
      <c r="H4034" s="466"/>
    </row>
    <row r="4035" spans="7:8" s="9" customFormat="1">
      <c r="G4035" s="466"/>
      <c r="H4035" s="466"/>
    </row>
    <row r="4036" spans="7:8" s="9" customFormat="1">
      <c r="G4036" s="466"/>
      <c r="H4036" s="466"/>
    </row>
    <row r="4037" spans="7:8" s="9" customFormat="1">
      <c r="G4037" s="466"/>
      <c r="H4037" s="466"/>
    </row>
    <row r="4038" spans="7:8" s="9" customFormat="1">
      <c r="G4038" s="466"/>
      <c r="H4038" s="466"/>
    </row>
    <row r="4039" spans="7:8" s="9" customFormat="1">
      <c r="G4039" s="466"/>
      <c r="H4039" s="466"/>
    </row>
    <row r="4040" spans="7:8" s="9" customFormat="1">
      <c r="G4040" s="466"/>
      <c r="H4040" s="466"/>
    </row>
    <row r="4041" spans="7:8" s="9" customFormat="1">
      <c r="G4041" s="466"/>
      <c r="H4041" s="466"/>
    </row>
    <row r="4042" spans="7:8" s="9" customFormat="1">
      <c r="G4042" s="466"/>
      <c r="H4042" s="466"/>
    </row>
    <row r="4043" spans="7:8" s="9" customFormat="1">
      <c r="G4043" s="466"/>
      <c r="H4043" s="466"/>
    </row>
    <row r="4044" spans="7:8" s="9" customFormat="1">
      <c r="G4044" s="466"/>
      <c r="H4044" s="466"/>
    </row>
    <row r="4045" spans="7:8" s="9" customFormat="1">
      <c r="G4045" s="466"/>
      <c r="H4045" s="466"/>
    </row>
    <row r="4046" spans="7:8" s="9" customFormat="1">
      <c r="G4046" s="466"/>
      <c r="H4046" s="466"/>
    </row>
    <row r="4047" spans="7:8" s="9" customFormat="1">
      <c r="G4047" s="466"/>
      <c r="H4047" s="466"/>
    </row>
    <row r="4048" spans="7:8" s="9" customFormat="1">
      <c r="G4048" s="466"/>
      <c r="H4048" s="466"/>
    </row>
    <row r="4049" spans="7:8" s="9" customFormat="1">
      <c r="G4049" s="466"/>
      <c r="H4049" s="466"/>
    </row>
    <row r="4050" spans="7:8" s="9" customFormat="1">
      <c r="G4050" s="466"/>
      <c r="H4050" s="466"/>
    </row>
    <row r="4051" spans="7:8" s="9" customFormat="1">
      <c r="G4051" s="466"/>
      <c r="H4051" s="466"/>
    </row>
    <row r="4052" spans="7:8" s="9" customFormat="1">
      <c r="G4052" s="466"/>
      <c r="H4052" s="466"/>
    </row>
    <row r="4053" spans="7:8" s="9" customFormat="1">
      <c r="G4053" s="466"/>
      <c r="H4053" s="466"/>
    </row>
    <row r="4054" spans="7:8" s="9" customFormat="1">
      <c r="G4054" s="466"/>
      <c r="H4054" s="466"/>
    </row>
    <row r="4055" spans="7:8" s="9" customFormat="1">
      <c r="G4055" s="466"/>
      <c r="H4055" s="466"/>
    </row>
    <row r="4056" spans="7:8" s="9" customFormat="1">
      <c r="G4056" s="466"/>
      <c r="H4056" s="466"/>
    </row>
    <row r="4057" spans="7:8" s="9" customFormat="1">
      <c r="G4057" s="466"/>
      <c r="H4057" s="466"/>
    </row>
    <row r="4058" spans="7:8" s="9" customFormat="1">
      <c r="G4058" s="466"/>
      <c r="H4058" s="466"/>
    </row>
    <row r="4059" spans="7:8" s="9" customFormat="1">
      <c r="G4059" s="466"/>
      <c r="H4059" s="466"/>
    </row>
    <row r="4060" spans="7:8" s="9" customFormat="1">
      <c r="G4060" s="466"/>
      <c r="H4060" s="466"/>
    </row>
    <row r="4061" spans="7:8" s="9" customFormat="1">
      <c r="G4061" s="466"/>
      <c r="H4061" s="466"/>
    </row>
    <row r="4062" spans="7:8" s="9" customFormat="1">
      <c r="G4062" s="466"/>
      <c r="H4062" s="466"/>
    </row>
    <row r="4063" spans="7:8" s="9" customFormat="1">
      <c r="G4063" s="466"/>
      <c r="H4063" s="466"/>
    </row>
    <row r="4064" spans="7:8" s="9" customFormat="1">
      <c r="G4064" s="466"/>
      <c r="H4064" s="466"/>
    </row>
    <row r="4065" spans="7:8" s="9" customFormat="1">
      <c r="G4065" s="466"/>
      <c r="H4065" s="466"/>
    </row>
    <row r="4066" spans="7:8" s="9" customFormat="1">
      <c r="G4066" s="466"/>
      <c r="H4066" s="466"/>
    </row>
    <row r="4067" spans="7:8" s="9" customFormat="1">
      <c r="G4067" s="466"/>
      <c r="H4067" s="466"/>
    </row>
    <row r="4068" spans="7:8" s="9" customFormat="1">
      <c r="G4068" s="466"/>
      <c r="H4068" s="466"/>
    </row>
    <row r="4069" spans="7:8" s="9" customFormat="1">
      <c r="G4069" s="466"/>
      <c r="H4069" s="466"/>
    </row>
    <row r="4070" spans="7:8" s="9" customFormat="1">
      <c r="G4070" s="466"/>
      <c r="H4070" s="466"/>
    </row>
    <row r="4071" spans="7:8" s="9" customFormat="1">
      <c r="G4071" s="466"/>
      <c r="H4071" s="466"/>
    </row>
    <row r="4072" spans="7:8" s="9" customFormat="1">
      <c r="G4072" s="466"/>
      <c r="H4072" s="466"/>
    </row>
    <row r="4073" spans="7:8" s="9" customFormat="1">
      <c r="G4073" s="466"/>
      <c r="H4073" s="466"/>
    </row>
    <row r="4074" spans="7:8" s="9" customFormat="1">
      <c r="G4074" s="466"/>
      <c r="H4074" s="466"/>
    </row>
    <row r="4075" spans="7:8" s="9" customFormat="1">
      <c r="G4075" s="466"/>
      <c r="H4075" s="466"/>
    </row>
    <row r="4076" spans="7:8" s="9" customFormat="1">
      <c r="G4076" s="466"/>
      <c r="H4076" s="466"/>
    </row>
    <row r="4077" spans="7:8" s="9" customFormat="1">
      <c r="G4077" s="466"/>
      <c r="H4077" s="466"/>
    </row>
    <row r="4078" spans="7:8" s="9" customFormat="1">
      <c r="G4078" s="466"/>
      <c r="H4078" s="466"/>
    </row>
    <row r="4079" spans="7:8" s="9" customFormat="1">
      <c r="G4079" s="466"/>
      <c r="H4079" s="466"/>
    </row>
    <row r="4080" spans="7:8" s="9" customFormat="1">
      <c r="G4080" s="466"/>
      <c r="H4080" s="466"/>
    </row>
    <row r="4081" spans="7:8" s="9" customFormat="1">
      <c r="G4081" s="466"/>
      <c r="H4081" s="466"/>
    </row>
    <row r="4082" spans="7:8" s="9" customFormat="1">
      <c r="G4082" s="466"/>
      <c r="H4082" s="466"/>
    </row>
    <row r="4083" spans="7:8" s="9" customFormat="1">
      <c r="G4083" s="466"/>
      <c r="H4083" s="466"/>
    </row>
    <row r="4084" spans="7:8" s="9" customFormat="1">
      <c r="G4084" s="466"/>
      <c r="H4084" s="466"/>
    </row>
    <row r="4085" spans="7:8" s="9" customFormat="1">
      <c r="G4085" s="466"/>
      <c r="H4085" s="466"/>
    </row>
    <row r="4086" spans="7:8" s="9" customFormat="1">
      <c r="G4086" s="466"/>
      <c r="H4086" s="466"/>
    </row>
    <row r="4087" spans="7:8" s="9" customFormat="1">
      <c r="G4087" s="466"/>
      <c r="H4087" s="466"/>
    </row>
    <row r="4088" spans="7:8" s="9" customFormat="1">
      <c r="G4088" s="466"/>
      <c r="H4088" s="466"/>
    </row>
    <row r="4089" spans="7:8" s="9" customFormat="1">
      <c r="G4089" s="466"/>
      <c r="H4089" s="466"/>
    </row>
    <row r="4090" spans="7:8" s="9" customFormat="1">
      <c r="G4090" s="466"/>
      <c r="H4090" s="466"/>
    </row>
    <row r="4091" spans="7:8" s="9" customFormat="1">
      <c r="G4091" s="466"/>
      <c r="H4091" s="466"/>
    </row>
    <row r="4092" spans="7:8" s="9" customFormat="1">
      <c r="G4092" s="466"/>
      <c r="H4092" s="466"/>
    </row>
    <row r="4093" spans="7:8" s="9" customFormat="1">
      <c r="G4093" s="466"/>
      <c r="H4093" s="466"/>
    </row>
    <row r="4094" spans="7:8" s="9" customFormat="1">
      <c r="G4094" s="466"/>
      <c r="H4094" s="466"/>
    </row>
    <row r="4095" spans="7:8" s="9" customFormat="1">
      <c r="G4095" s="466"/>
      <c r="H4095" s="466"/>
    </row>
    <row r="4096" spans="7:8" s="9" customFormat="1">
      <c r="G4096" s="466"/>
      <c r="H4096" s="466"/>
    </row>
    <row r="4097" spans="7:8" s="9" customFormat="1">
      <c r="G4097" s="466"/>
      <c r="H4097" s="466"/>
    </row>
    <row r="4098" spans="7:8" s="9" customFormat="1">
      <c r="G4098" s="466"/>
      <c r="H4098" s="466"/>
    </row>
    <row r="4099" spans="7:8" s="9" customFormat="1">
      <c r="G4099" s="466"/>
      <c r="H4099" s="466"/>
    </row>
    <row r="4100" spans="7:8" s="9" customFormat="1">
      <c r="G4100" s="466"/>
      <c r="H4100" s="466"/>
    </row>
    <row r="4101" spans="7:8" s="9" customFormat="1">
      <c r="G4101" s="466"/>
      <c r="H4101" s="466"/>
    </row>
    <row r="4102" spans="7:8" s="9" customFormat="1">
      <c r="G4102" s="466"/>
      <c r="H4102" s="466"/>
    </row>
    <row r="4103" spans="7:8" s="9" customFormat="1">
      <c r="G4103" s="466"/>
      <c r="H4103" s="466"/>
    </row>
    <row r="4104" spans="7:8" s="9" customFormat="1">
      <c r="G4104" s="466"/>
      <c r="H4104" s="466"/>
    </row>
    <row r="4105" spans="7:8" s="9" customFormat="1">
      <c r="G4105" s="466"/>
      <c r="H4105" s="466"/>
    </row>
    <row r="4106" spans="7:8" s="9" customFormat="1">
      <c r="G4106" s="466"/>
      <c r="H4106" s="466"/>
    </row>
    <row r="4107" spans="7:8" s="9" customFormat="1">
      <c r="G4107" s="466"/>
      <c r="H4107" s="466"/>
    </row>
    <row r="4108" spans="7:8" s="9" customFormat="1">
      <c r="G4108" s="466"/>
      <c r="H4108" s="466"/>
    </row>
    <row r="4109" spans="7:8" s="9" customFormat="1">
      <c r="G4109" s="466"/>
      <c r="H4109" s="466"/>
    </row>
    <row r="4110" spans="7:8" s="9" customFormat="1">
      <c r="G4110" s="466"/>
      <c r="H4110" s="466"/>
    </row>
    <row r="4111" spans="7:8" s="9" customFormat="1">
      <c r="G4111" s="466"/>
      <c r="H4111" s="466"/>
    </row>
    <row r="4112" spans="7:8" s="9" customFormat="1">
      <c r="G4112" s="466"/>
      <c r="H4112" s="466"/>
    </row>
    <row r="4113" spans="7:8" s="9" customFormat="1">
      <c r="G4113" s="466"/>
      <c r="H4113" s="466"/>
    </row>
    <row r="4114" spans="7:8" s="9" customFormat="1">
      <c r="G4114" s="466"/>
      <c r="H4114" s="466"/>
    </row>
    <row r="4115" spans="7:8" s="9" customFormat="1">
      <c r="G4115" s="466"/>
      <c r="H4115" s="466"/>
    </row>
    <row r="4116" spans="7:8" s="9" customFormat="1">
      <c r="G4116" s="466"/>
      <c r="H4116" s="466"/>
    </row>
    <row r="4117" spans="7:8" s="9" customFormat="1">
      <c r="G4117" s="466"/>
      <c r="H4117" s="466"/>
    </row>
    <row r="4118" spans="7:8" s="9" customFormat="1">
      <c r="G4118" s="466"/>
      <c r="H4118" s="466"/>
    </row>
    <row r="4119" spans="7:8" s="9" customFormat="1">
      <c r="G4119" s="466"/>
      <c r="H4119" s="466"/>
    </row>
    <row r="4120" spans="7:8" s="9" customFormat="1">
      <c r="G4120" s="466"/>
      <c r="H4120" s="466"/>
    </row>
    <row r="4121" spans="7:8" s="9" customFormat="1">
      <c r="G4121" s="466"/>
      <c r="H4121" s="466"/>
    </row>
    <row r="4122" spans="7:8" s="9" customFormat="1">
      <c r="G4122" s="466"/>
      <c r="H4122" s="466"/>
    </row>
    <row r="4123" spans="7:8" s="9" customFormat="1">
      <c r="G4123" s="466"/>
      <c r="H4123" s="466"/>
    </row>
    <row r="4124" spans="7:8" s="9" customFormat="1">
      <c r="G4124" s="466"/>
      <c r="H4124" s="466"/>
    </row>
    <row r="4125" spans="7:8" s="9" customFormat="1">
      <c r="G4125" s="466"/>
      <c r="H4125" s="466"/>
    </row>
    <row r="4126" spans="7:8" s="9" customFormat="1">
      <c r="G4126" s="466"/>
      <c r="H4126" s="466"/>
    </row>
    <row r="4127" spans="7:8" s="9" customFormat="1">
      <c r="G4127" s="466"/>
      <c r="H4127" s="466"/>
    </row>
    <row r="4128" spans="7:8" s="9" customFormat="1">
      <c r="G4128" s="466"/>
      <c r="H4128" s="466"/>
    </row>
    <row r="4129" spans="7:8" s="9" customFormat="1">
      <c r="G4129" s="466"/>
      <c r="H4129" s="466"/>
    </row>
    <row r="4130" spans="7:8" s="9" customFormat="1">
      <c r="G4130" s="466"/>
      <c r="H4130" s="466"/>
    </row>
    <row r="4131" spans="7:8" s="9" customFormat="1">
      <c r="G4131" s="466"/>
      <c r="H4131" s="466"/>
    </row>
    <row r="4132" spans="7:8" s="9" customFormat="1">
      <c r="G4132" s="466"/>
      <c r="H4132" s="466"/>
    </row>
    <row r="4133" spans="7:8" s="9" customFormat="1">
      <c r="G4133" s="466"/>
      <c r="H4133" s="466"/>
    </row>
    <row r="4134" spans="7:8" s="9" customFormat="1">
      <c r="G4134" s="466"/>
      <c r="H4134" s="466"/>
    </row>
    <row r="4135" spans="7:8" s="9" customFormat="1">
      <c r="G4135" s="466"/>
      <c r="H4135" s="466"/>
    </row>
    <row r="4136" spans="7:8" s="9" customFormat="1">
      <c r="G4136" s="466"/>
      <c r="H4136" s="466"/>
    </row>
    <row r="4137" spans="7:8" s="9" customFormat="1">
      <c r="G4137" s="466"/>
      <c r="H4137" s="466"/>
    </row>
    <row r="4138" spans="7:8" s="9" customFormat="1">
      <c r="G4138" s="466"/>
      <c r="H4138" s="466"/>
    </row>
    <row r="4139" spans="7:8" s="9" customFormat="1">
      <c r="G4139" s="466"/>
      <c r="H4139" s="466"/>
    </row>
    <row r="4140" spans="7:8" s="9" customFormat="1">
      <c r="G4140" s="466"/>
      <c r="H4140" s="466"/>
    </row>
    <row r="4141" spans="7:8" s="9" customFormat="1">
      <c r="G4141" s="466"/>
      <c r="H4141" s="466"/>
    </row>
    <row r="4142" spans="7:8" s="9" customFormat="1">
      <c r="G4142" s="466"/>
      <c r="H4142" s="466"/>
    </row>
    <row r="4143" spans="7:8" s="9" customFormat="1">
      <c r="G4143" s="466"/>
      <c r="H4143" s="466"/>
    </row>
    <row r="4144" spans="7:8" s="9" customFormat="1">
      <c r="G4144" s="466"/>
      <c r="H4144" s="466"/>
    </row>
    <row r="4145" spans="7:8" s="9" customFormat="1">
      <c r="G4145" s="466"/>
      <c r="H4145" s="466"/>
    </row>
    <row r="4146" spans="7:8" s="9" customFormat="1">
      <c r="G4146" s="466"/>
      <c r="H4146" s="466"/>
    </row>
    <row r="4147" spans="7:8" s="9" customFormat="1">
      <c r="G4147" s="466"/>
      <c r="H4147" s="466"/>
    </row>
    <row r="4148" spans="7:8" s="9" customFormat="1">
      <c r="G4148" s="466"/>
      <c r="H4148" s="466"/>
    </row>
    <row r="4149" spans="7:8" s="9" customFormat="1">
      <c r="G4149" s="466"/>
      <c r="H4149" s="466"/>
    </row>
    <row r="4150" spans="7:8" s="9" customFormat="1">
      <c r="G4150" s="466"/>
      <c r="H4150" s="466"/>
    </row>
    <row r="4151" spans="7:8" s="9" customFormat="1">
      <c r="G4151" s="466"/>
      <c r="H4151" s="466"/>
    </row>
    <row r="4152" spans="7:8" s="9" customFormat="1">
      <c r="G4152" s="466"/>
      <c r="H4152" s="466"/>
    </row>
    <row r="4153" spans="7:8" s="9" customFormat="1">
      <c r="G4153" s="466"/>
      <c r="H4153" s="466"/>
    </row>
    <row r="4154" spans="7:8" s="9" customFormat="1">
      <c r="G4154" s="466"/>
      <c r="H4154" s="466"/>
    </row>
    <row r="4155" spans="7:8" s="9" customFormat="1">
      <c r="G4155" s="466"/>
      <c r="H4155" s="466"/>
    </row>
    <row r="4156" spans="7:8" s="9" customFormat="1">
      <c r="G4156" s="466"/>
      <c r="H4156" s="466"/>
    </row>
    <row r="4157" spans="7:8" s="9" customFormat="1">
      <c r="G4157" s="466"/>
      <c r="H4157" s="466"/>
    </row>
    <row r="4158" spans="7:8" s="9" customFormat="1">
      <c r="G4158" s="466"/>
      <c r="H4158" s="466"/>
    </row>
    <row r="4159" spans="7:8" s="9" customFormat="1">
      <c r="G4159" s="466"/>
      <c r="H4159" s="466"/>
    </row>
    <row r="4160" spans="7:8" s="9" customFormat="1">
      <c r="G4160" s="466"/>
      <c r="H4160" s="466"/>
    </row>
    <row r="4161" spans="7:8" s="9" customFormat="1">
      <c r="G4161" s="466"/>
      <c r="H4161" s="466"/>
    </row>
    <row r="4162" spans="7:8" s="9" customFormat="1">
      <c r="G4162" s="466"/>
      <c r="H4162" s="466"/>
    </row>
    <row r="4163" spans="7:8" s="9" customFormat="1">
      <c r="G4163" s="466"/>
      <c r="H4163" s="466"/>
    </row>
    <row r="4164" spans="7:8" s="9" customFormat="1">
      <c r="G4164" s="466"/>
      <c r="H4164" s="466"/>
    </row>
    <row r="4165" spans="7:8" s="9" customFormat="1">
      <c r="G4165" s="466"/>
      <c r="H4165" s="466"/>
    </row>
    <row r="4166" spans="7:8" s="9" customFormat="1">
      <c r="G4166" s="466"/>
      <c r="H4166" s="466"/>
    </row>
    <row r="4167" spans="7:8" s="9" customFormat="1">
      <c r="G4167" s="466"/>
      <c r="H4167" s="466"/>
    </row>
    <row r="4168" spans="7:8" s="9" customFormat="1">
      <c r="G4168" s="466"/>
      <c r="H4168" s="466"/>
    </row>
    <row r="4169" spans="7:8" s="9" customFormat="1">
      <c r="G4169" s="466"/>
      <c r="H4169" s="466"/>
    </row>
    <row r="4170" spans="7:8" s="9" customFormat="1">
      <c r="G4170" s="466"/>
      <c r="H4170" s="466"/>
    </row>
    <row r="4171" spans="7:8" s="9" customFormat="1">
      <c r="G4171" s="466"/>
      <c r="H4171" s="466"/>
    </row>
    <row r="4172" spans="7:8" s="9" customFormat="1">
      <c r="G4172" s="466"/>
      <c r="H4172" s="466"/>
    </row>
    <row r="4173" spans="7:8" s="9" customFormat="1">
      <c r="G4173" s="466"/>
      <c r="H4173" s="466"/>
    </row>
    <row r="4174" spans="7:8" s="9" customFormat="1">
      <c r="G4174" s="466"/>
      <c r="H4174" s="466"/>
    </row>
    <row r="4175" spans="7:8" s="9" customFormat="1">
      <c r="G4175" s="466"/>
      <c r="H4175" s="466"/>
    </row>
    <row r="4176" spans="7:8" s="9" customFormat="1">
      <c r="G4176" s="466"/>
      <c r="H4176" s="466"/>
    </row>
    <row r="4177" spans="7:8" s="9" customFormat="1">
      <c r="G4177" s="466"/>
      <c r="H4177" s="466"/>
    </row>
    <row r="4178" spans="7:8" s="9" customFormat="1">
      <c r="G4178" s="466"/>
      <c r="H4178" s="466"/>
    </row>
    <row r="4179" spans="7:8" s="9" customFormat="1">
      <c r="G4179" s="466"/>
      <c r="H4179" s="466"/>
    </row>
    <row r="4180" spans="7:8" s="9" customFormat="1">
      <c r="G4180" s="466"/>
      <c r="H4180" s="466"/>
    </row>
    <row r="4181" spans="7:8" s="9" customFormat="1">
      <c r="G4181" s="466"/>
      <c r="H4181" s="466"/>
    </row>
    <row r="4182" spans="7:8" s="9" customFormat="1">
      <c r="G4182" s="466"/>
      <c r="H4182" s="466"/>
    </row>
    <row r="4183" spans="7:8" s="9" customFormat="1">
      <c r="G4183" s="466"/>
      <c r="H4183" s="466"/>
    </row>
    <row r="4184" spans="7:8" s="9" customFormat="1">
      <c r="G4184" s="466"/>
      <c r="H4184" s="466"/>
    </row>
    <row r="4185" spans="7:8" s="9" customFormat="1">
      <c r="G4185" s="466"/>
      <c r="H4185" s="466"/>
    </row>
    <row r="4186" spans="7:8" s="9" customFormat="1">
      <c r="G4186" s="466"/>
      <c r="H4186" s="466"/>
    </row>
    <row r="4187" spans="7:8" s="9" customFormat="1">
      <c r="G4187" s="466"/>
      <c r="H4187" s="466"/>
    </row>
    <row r="4188" spans="7:8" s="9" customFormat="1">
      <c r="G4188" s="466"/>
      <c r="H4188" s="466"/>
    </row>
    <row r="4189" spans="7:8" s="9" customFormat="1">
      <c r="G4189" s="466"/>
      <c r="H4189" s="466"/>
    </row>
    <row r="4190" spans="7:8" s="9" customFormat="1">
      <c r="G4190" s="466"/>
      <c r="H4190" s="466"/>
    </row>
    <row r="4191" spans="7:8" s="9" customFormat="1">
      <c r="G4191" s="466"/>
      <c r="H4191" s="466"/>
    </row>
    <row r="4192" spans="7:8" s="9" customFormat="1">
      <c r="G4192" s="466"/>
      <c r="H4192" s="466"/>
    </row>
    <row r="4193" spans="7:8" s="9" customFormat="1">
      <c r="G4193" s="466"/>
      <c r="H4193" s="466"/>
    </row>
    <row r="4194" spans="7:8" s="9" customFormat="1">
      <c r="G4194" s="466"/>
      <c r="H4194" s="466"/>
    </row>
    <row r="4195" spans="7:8" s="9" customFormat="1">
      <c r="G4195" s="466"/>
      <c r="H4195" s="466"/>
    </row>
    <row r="4196" spans="7:8" s="9" customFormat="1">
      <c r="G4196" s="466"/>
      <c r="H4196" s="466"/>
    </row>
    <row r="4197" spans="7:8" s="9" customFormat="1">
      <c r="G4197" s="466"/>
      <c r="H4197" s="466"/>
    </row>
    <row r="4198" spans="7:8" s="9" customFormat="1">
      <c r="G4198" s="466"/>
      <c r="H4198" s="466"/>
    </row>
    <row r="4199" spans="7:8" s="9" customFormat="1">
      <c r="G4199" s="466"/>
      <c r="H4199" s="466"/>
    </row>
    <row r="4200" spans="7:8" s="9" customFormat="1">
      <c r="G4200" s="466"/>
      <c r="H4200" s="466"/>
    </row>
    <row r="4201" spans="7:8" s="9" customFormat="1">
      <c r="G4201" s="466"/>
      <c r="H4201" s="466"/>
    </row>
    <row r="4202" spans="7:8" s="9" customFormat="1">
      <c r="G4202" s="466"/>
      <c r="H4202" s="466"/>
    </row>
    <row r="4203" spans="7:8" s="9" customFormat="1">
      <c r="G4203" s="466"/>
      <c r="H4203" s="466"/>
    </row>
    <row r="4204" spans="7:8" s="9" customFormat="1">
      <c r="G4204" s="466"/>
      <c r="H4204" s="466"/>
    </row>
    <row r="4205" spans="7:8" s="9" customFormat="1">
      <c r="G4205" s="466"/>
      <c r="H4205" s="466"/>
    </row>
    <row r="4206" spans="7:8" s="9" customFormat="1">
      <c r="G4206" s="466"/>
      <c r="H4206" s="466"/>
    </row>
    <row r="4207" spans="7:8" s="9" customFormat="1">
      <c r="G4207" s="466"/>
      <c r="H4207" s="466"/>
    </row>
    <row r="4208" spans="7:8" s="9" customFormat="1">
      <c r="G4208" s="466"/>
      <c r="H4208" s="466"/>
    </row>
    <row r="4209" spans="7:8" s="9" customFormat="1">
      <c r="G4209" s="466"/>
      <c r="H4209" s="466"/>
    </row>
    <row r="4210" spans="7:8" s="9" customFormat="1">
      <c r="G4210" s="466"/>
      <c r="H4210" s="466"/>
    </row>
    <row r="4211" spans="7:8" s="9" customFormat="1">
      <c r="G4211" s="466"/>
      <c r="H4211" s="466"/>
    </row>
    <row r="4212" spans="7:8" s="9" customFormat="1">
      <c r="G4212" s="466"/>
      <c r="H4212" s="466"/>
    </row>
    <row r="4213" spans="7:8" s="9" customFormat="1">
      <c r="G4213" s="466"/>
      <c r="H4213" s="466"/>
    </row>
    <row r="4214" spans="7:8" s="9" customFormat="1">
      <c r="G4214" s="466"/>
      <c r="H4214" s="466"/>
    </row>
    <row r="4215" spans="7:8" s="9" customFormat="1">
      <c r="G4215" s="466"/>
      <c r="H4215" s="466"/>
    </row>
    <row r="4216" spans="7:8" s="9" customFormat="1">
      <c r="G4216" s="466"/>
      <c r="H4216" s="466"/>
    </row>
    <row r="4217" spans="7:8" s="9" customFormat="1">
      <c r="G4217" s="466"/>
      <c r="H4217" s="466"/>
    </row>
    <row r="4218" spans="7:8" s="9" customFormat="1">
      <c r="G4218" s="466"/>
      <c r="H4218" s="466"/>
    </row>
    <row r="4219" spans="7:8" s="9" customFormat="1">
      <c r="G4219" s="466"/>
      <c r="H4219" s="466"/>
    </row>
    <row r="4220" spans="7:8" s="9" customFormat="1">
      <c r="G4220" s="466"/>
      <c r="H4220" s="466"/>
    </row>
    <row r="4221" spans="7:8" s="9" customFormat="1">
      <c r="G4221" s="466"/>
      <c r="H4221" s="466"/>
    </row>
    <row r="4222" spans="7:8" s="9" customFormat="1">
      <c r="G4222" s="466"/>
      <c r="H4222" s="466"/>
    </row>
    <row r="4223" spans="7:8" s="9" customFormat="1">
      <c r="G4223" s="466"/>
      <c r="H4223" s="466"/>
    </row>
    <row r="4224" spans="7:8" s="9" customFormat="1">
      <c r="G4224" s="466"/>
      <c r="H4224" s="466"/>
    </row>
    <row r="4225" spans="7:8" s="9" customFormat="1">
      <c r="G4225" s="466"/>
      <c r="H4225" s="466"/>
    </row>
    <row r="4226" spans="7:8" s="9" customFormat="1">
      <c r="G4226" s="466"/>
      <c r="H4226" s="466"/>
    </row>
    <row r="4227" spans="7:8" s="9" customFormat="1">
      <c r="G4227" s="466"/>
      <c r="H4227" s="466"/>
    </row>
    <row r="4228" spans="7:8" s="9" customFormat="1">
      <c r="G4228" s="466"/>
      <c r="H4228" s="466"/>
    </row>
    <row r="4229" spans="7:8" s="9" customFormat="1">
      <c r="G4229" s="466"/>
      <c r="H4229" s="466"/>
    </row>
    <row r="4230" spans="7:8" s="9" customFormat="1">
      <c r="G4230" s="466"/>
      <c r="H4230" s="466"/>
    </row>
    <row r="4231" spans="7:8" s="9" customFormat="1">
      <c r="G4231" s="466"/>
      <c r="H4231" s="466"/>
    </row>
    <row r="4232" spans="7:8" s="9" customFormat="1">
      <c r="G4232" s="466"/>
      <c r="H4232" s="466"/>
    </row>
    <row r="4233" spans="7:8" s="9" customFormat="1">
      <c r="G4233" s="466"/>
      <c r="H4233" s="466"/>
    </row>
    <row r="4234" spans="7:8" s="9" customFormat="1">
      <c r="G4234" s="466"/>
      <c r="H4234" s="466"/>
    </row>
    <row r="4235" spans="7:8" s="9" customFormat="1">
      <c r="G4235" s="466"/>
      <c r="H4235" s="466"/>
    </row>
    <row r="4236" spans="7:8" s="9" customFormat="1">
      <c r="G4236" s="466"/>
      <c r="H4236" s="466"/>
    </row>
    <row r="4237" spans="7:8" s="9" customFormat="1">
      <c r="G4237" s="466"/>
      <c r="H4237" s="466"/>
    </row>
    <row r="4238" spans="7:8" s="9" customFormat="1">
      <c r="G4238" s="466"/>
      <c r="H4238" s="466"/>
    </row>
    <row r="4239" spans="7:8" s="9" customFormat="1">
      <c r="G4239" s="466"/>
      <c r="H4239" s="466"/>
    </row>
    <row r="4240" spans="7:8" s="9" customFormat="1">
      <c r="G4240" s="466"/>
      <c r="H4240" s="466"/>
    </row>
    <row r="4241" spans="7:8" s="9" customFormat="1">
      <c r="G4241" s="466"/>
      <c r="H4241" s="466"/>
    </row>
    <row r="4242" spans="7:8" s="9" customFormat="1">
      <c r="G4242" s="466"/>
      <c r="H4242" s="466"/>
    </row>
    <row r="4243" spans="7:8" s="9" customFormat="1">
      <c r="G4243" s="466"/>
      <c r="H4243" s="466"/>
    </row>
    <row r="4244" spans="7:8" s="9" customFormat="1">
      <c r="G4244" s="466"/>
      <c r="H4244" s="466"/>
    </row>
    <row r="4245" spans="7:8" s="9" customFormat="1">
      <c r="G4245" s="466"/>
      <c r="H4245" s="466"/>
    </row>
    <row r="4246" spans="7:8" s="9" customFormat="1">
      <c r="G4246" s="466"/>
      <c r="H4246" s="466"/>
    </row>
    <row r="4247" spans="7:8" s="9" customFormat="1">
      <c r="G4247" s="466"/>
      <c r="H4247" s="466"/>
    </row>
    <row r="4248" spans="7:8" s="9" customFormat="1">
      <c r="G4248" s="466"/>
      <c r="H4248" s="466"/>
    </row>
    <row r="4249" spans="7:8" s="9" customFormat="1">
      <c r="G4249" s="466"/>
      <c r="H4249" s="466"/>
    </row>
    <row r="4250" spans="7:8" s="9" customFormat="1">
      <c r="G4250" s="466"/>
      <c r="H4250" s="466"/>
    </row>
    <row r="4251" spans="7:8" s="9" customFormat="1">
      <c r="G4251" s="466"/>
      <c r="H4251" s="466"/>
    </row>
    <row r="4252" spans="7:8" s="9" customFormat="1">
      <c r="G4252" s="466"/>
      <c r="H4252" s="466"/>
    </row>
    <row r="4253" spans="7:8" s="9" customFormat="1">
      <c r="G4253" s="466"/>
      <c r="H4253" s="466"/>
    </row>
    <row r="4254" spans="7:8" s="9" customFormat="1">
      <c r="G4254" s="466"/>
      <c r="H4254" s="466"/>
    </row>
    <row r="4255" spans="7:8" s="9" customFormat="1">
      <c r="G4255" s="466"/>
      <c r="H4255" s="466"/>
    </row>
    <row r="4256" spans="7:8" s="9" customFormat="1">
      <c r="G4256" s="466"/>
      <c r="H4256" s="466"/>
    </row>
    <row r="4257" spans="7:8" s="9" customFormat="1">
      <c r="G4257" s="466"/>
      <c r="H4257" s="466"/>
    </row>
    <row r="4258" spans="7:8" s="9" customFormat="1">
      <c r="G4258" s="466"/>
      <c r="H4258" s="466"/>
    </row>
    <row r="4259" spans="7:8" s="9" customFormat="1">
      <c r="G4259" s="466"/>
      <c r="H4259" s="466"/>
    </row>
    <row r="4260" spans="7:8" s="9" customFormat="1">
      <c r="G4260" s="466"/>
      <c r="H4260" s="466"/>
    </row>
    <row r="4261" spans="7:8" s="9" customFormat="1">
      <c r="G4261" s="466"/>
      <c r="H4261" s="466"/>
    </row>
    <row r="4262" spans="7:8" s="9" customFormat="1">
      <c r="G4262" s="466"/>
      <c r="H4262" s="466"/>
    </row>
    <row r="4263" spans="7:8" s="9" customFormat="1">
      <c r="G4263" s="466"/>
      <c r="H4263" s="466"/>
    </row>
    <row r="4264" spans="7:8" s="9" customFormat="1">
      <c r="G4264" s="466"/>
      <c r="H4264" s="466"/>
    </row>
    <row r="4265" spans="7:8" s="9" customFormat="1">
      <c r="G4265" s="466"/>
      <c r="H4265" s="466"/>
    </row>
    <row r="4266" spans="7:8" s="9" customFormat="1">
      <c r="G4266" s="466"/>
      <c r="H4266" s="466"/>
    </row>
    <row r="4267" spans="7:8" s="9" customFormat="1">
      <c r="G4267" s="466"/>
      <c r="H4267" s="466"/>
    </row>
    <row r="4268" spans="7:8" s="9" customFormat="1">
      <c r="G4268" s="466"/>
      <c r="H4268" s="466"/>
    </row>
    <row r="4269" spans="7:8" s="9" customFormat="1">
      <c r="G4269" s="466"/>
      <c r="H4269" s="466"/>
    </row>
    <row r="4270" spans="7:8" s="9" customFormat="1">
      <c r="G4270" s="466"/>
      <c r="H4270" s="466"/>
    </row>
    <row r="4271" spans="7:8" s="9" customFormat="1">
      <c r="G4271" s="466"/>
      <c r="H4271" s="466"/>
    </row>
    <row r="4272" spans="7:8" s="9" customFormat="1">
      <c r="G4272" s="466"/>
      <c r="H4272" s="466"/>
    </row>
    <row r="4273" spans="7:8" s="9" customFormat="1">
      <c r="G4273" s="466"/>
      <c r="H4273" s="466"/>
    </row>
    <row r="4274" spans="7:8" s="9" customFormat="1">
      <c r="G4274" s="466"/>
      <c r="H4274" s="466"/>
    </row>
    <row r="4275" spans="7:8" s="9" customFormat="1">
      <c r="G4275" s="466"/>
      <c r="H4275" s="466"/>
    </row>
    <row r="4276" spans="7:8" s="9" customFormat="1">
      <c r="G4276" s="466"/>
      <c r="H4276" s="466"/>
    </row>
    <row r="4277" spans="7:8" s="9" customFormat="1">
      <c r="G4277" s="466"/>
      <c r="H4277" s="466"/>
    </row>
    <row r="4278" spans="7:8" s="9" customFormat="1">
      <c r="G4278" s="466"/>
      <c r="H4278" s="466"/>
    </row>
    <row r="4279" spans="7:8" s="9" customFormat="1">
      <c r="G4279" s="466"/>
      <c r="H4279" s="466"/>
    </row>
    <row r="4280" spans="7:8" s="9" customFormat="1">
      <c r="G4280" s="466"/>
      <c r="H4280" s="466"/>
    </row>
    <row r="4281" spans="7:8" s="9" customFormat="1">
      <c r="G4281" s="466"/>
      <c r="H4281" s="466"/>
    </row>
    <row r="4282" spans="7:8" s="9" customFormat="1">
      <c r="G4282" s="466"/>
      <c r="H4282" s="466"/>
    </row>
    <row r="4283" spans="7:8" s="9" customFormat="1">
      <c r="G4283" s="466"/>
      <c r="H4283" s="466"/>
    </row>
    <row r="4284" spans="7:8" s="9" customFormat="1">
      <c r="G4284" s="466"/>
      <c r="H4284" s="466"/>
    </row>
    <row r="4285" spans="7:8" s="9" customFormat="1">
      <c r="G4285" s="466"/>
      <c r="H4285" s="466"/>
    </row>
    <row r="4286" spans="7:8" s="9" customFormat="1">
      <c r="G4286" s="466"/>
      <c r="H4286" s="466"/>
    </row>
    <row r="4287" spans="7:8" s="9" customFormat="1">
      <c r="G4287" s="466"/>
      <c r="H4287" s="466"/>
    </row>
    <row r="4288" spans="7:8" s="9" customFormat="1">
      <c r="G4288" s="466"/>
      <c r="H4288" s="466"/>
    </row>
    <row r="4289" spans="7:8" s="9" customFormat="1">
      <c r="G4289" s="466"/>
      <c r="H4289" s="466"/>
    </row>
    <row r="4290" spans="7:8" s="9" customFormat="1">
      <c r="G4290" s="466"/>
      <c r="H4290" s="466"/>
    </row>
    <row r="4291" spans="7:8" s="9" customFormat="1">
      <c r="G4291" s="466"/>
      <c r="H4291" s="466"/>
    </row>
    <row r="4292" spans="7:8" s="9" customFormat="1">
      <c r="G4292" s="466"/>
      <c r="H4292" s="466"/>
    </row>
    <row r="4293" spans="7:8" s="9" customFormat="1">
      <c r="G4293" s="466"/>
      <c r="H4293" s="466"/>
    </row>
    <row r="4294" spans="7:8" s="9" customFormat="1">
      <c r="G4294" s="466"/>
      <c r="H4294" s="466"/>
    </row>
    <row r="4295" spans="7:8" s="9" customFormat="1">
      <c r="G4295" s="466"/>
      <c r="H4295" s="466"/>
    </row>
    <row r="4296" spans="7:8" s="9" customFormat="1">
      <c r="G4296" s="466"/>
      <c r="H4296" s="466"/>
    </row>
    <row r="4297" spans="7:8" s="9" customFormat="1">
      <c r="G4297" s="466"/>
      <c r="H4297" s="466"/>
    </row>
    <row r="4298" spans="7:8" s="9" customFormat="1">
      <c r="G4298" s="466"/>
      <c r="H4298" s="466"/>
    </row>
    <row r="4299" spans="7:8" s="9" customFormat="1">
      <c r="G4299" s="466"/>
      <c r="H4299" s="466"/>
    </row>
    <row r="4300" spans="7:8" s="9" customFormat="1">
      <c r="G4300" s="466"/>
      <c r="H4300" s="466"/>
    </row>
    <row r="4301" spans="7:8" s="9" customFormat="1">
      <c r="G4301" s="466"/>
      <c r="H4301" s="466"/>
    </row>
    <row r="4302" spans="7:8" s="9" customFormat="1">
      <c r="G4302" s="466"/>
      <c r="H4302" s="466"/>
    </row>
    <row r="4303" spans="7:8" s="9" customFormat="1">
      <c r="G4303" s="466"/>
      <c r="H4303" s="466"/>
    </row>
    <row r="4304" spans="7:8" s="9" customFormat="1">
      <c r="G4304" s="466"/>
      <c r="H4304" s="466"/>
    </row>
    <row r="4305" spans="7:8" s="9" customFormat="1">
      <c r="G4305" s="466"/>
      <c r="H4305" s="466"/>
    </row>
    <row r="4306" spans="7:8" s="9" customFormat="1">
      <c r="G4306" s="466"/>
      <c r="H4306" s="466"/>
    </row>
    <row r="4307" spans="7:8" s="9" customFormat="1">
      <c r="G4307" s="466"/>
      <c r="H4307" s="466"/>
    </row>
    <row r="4308" spans="7:8" s="9" customFormat="1">
      <c r="G4308" s="466"/>
      <c r="H4308" s="466"/>
    </row>
    <row r="4309" spans="7:8" s="9" customFormat="1">
      <c r="G4309" s="466"/>
      <c r="H4309" s="466"/>
    </row>
    <row r="4310" spans="7:8" s="9" customFormat="1">
      <c r="G4310" s="466"/>
      <c r="H4310" s="466"/>
    </row>
    <row r="4311" spans="7:8" s="9" customFormat="1">
      <c r="G4311" s="466"/>
      <c r="H4311" s="466"/>
    </row>
    <row r="4312" spans="7:8" s="9" customFormat="1">
      <c r="G4312" s="466"/>
      <c r="H4312" s="466"/>
    </row>
    <row r="4313" spans="7:8" s="9" customFormat="1">
      <c r="G4313" s="466"/>
      <c r="H4313" s="466"/>
    </row>
    <row r="4314" spans="7:8" s="9" customFormat="1">
      <c r="G4314" s="466"/>
      <c r="H4314" s="466"/>
    </row>
    <row r="4315" spans="7:8" s="9" customFormat="1">
      <c r="G4315" s="466"/>
      <c r="H4315" s="466"/>
    </row>
    <row r="4316" spans="7:8" s="9" customFormat="1">
      <c r="G4316" s="466"/>
      <c r="H4316" s="466"/>
    </row>
    <row r="4317" spans="7:8" s="9" customFormat="1">
      <c r="G4317" s="466"/>
      <c r="H4317" s="466"/>
    </row>
    <row r="4318" spans="7:8" s="9" customFormat="1">
      <c r="G4318" s="466"/>
      <c r="H4318" s="466"/>
    </row>
    <row r="4319" spans="7:8" s="9" customFormat="1">
      <c r="G4319" s="466"/>
      <c r="H4319" s="466"/>
    </row>
    <row r="4320" spans="7:8" s="9" customFormat="1">
      <c r="G4320" s="466"/>
      <c r="H4320" s="466"/>
    </row>
    <row r="4321" spans="7:8" s="9" customFormat="1">
      <c r="G4321" s="466"/>
      <c r="H4321" s="466"/>
    </row>
    <row r="4322" spans="7:8" s="9" customFormat="1">
      <c r="G4322" s="466"/>
      <c r="H4322" s="466"/>
    </row>
    <row r="4323" spans="7:8" s="9" customFormat="1">
      <c r="G4323" s="466"/>
      <c r="H4323" s="466"/>
    </row>
    <row r="4324" spans="7:8" s="9" customFormat="1">
      <c r="G4324" s="466"/>
      <c r="H4324" s="466"/>
    </row>
    <row r="4325" spans="7:8" s="9" customFormat="1">
      <c r="G4325" s="466"/>
      <c r="H4325" s="466"/>
    </row>
    <row r="4326" spans="7:8" s="9" customFormat="1">
      <c r="G4326" s="466"/>
      <c r="H4326" s="466"/>
    </row>
    <row r="4327" spans="7:8" s="9" customFormat="1">
      <c r="G4327" s="466"/>
      <c r="H4327" s="466"/>
    </row>
    <row r="4328" spans="7:8" s="9" customFormat="1">
      <c r="G4328" s="466"/>
      <c r="H4328" s="466"/>
    </row>
    <row r="4329" spans="7:8" s="9" customFormat="1">
      <c r="G4329" s="466"/>
      <c r="H4329" s="466"/>
    </row>
    <row r="4330" spans="7:8" s="9" customFormat="1">
      <c r="G4330" s="466"/>
      <c r="H4330" s="466"/>
    </row>
    <row r="4331" spans="7:8" s="9" customFormat="1">
      <c r="G4331" s="466"/>
      <c r="H4331" s="466"/>
    </row>
    <row r="4332" spans="7:8" s="9" customFormat="1">
      <c r="G4332" s="466"/>
      <c r="H4332" s="466"/>
    </row>
    <row r="4333" spans="7:8" s="9" customFormat="1">
      <c r="G4333" s="466"/>
      <c r="H4333" s="466"/>
    </row>
    <row r="4334" spans="7:8" s="9" customFormat="1">
      <c r="G4334" s="466"/>
      <c r="H4334" s="466"/>
    </row>
    <row r="4335" spans="7:8" s="9" customFormat="1">
      <c r="G4335" s="466"/>
      <c r="H4335" s="466"/>
    </row>
    <row r="4336" spans="7:8" s="9" customFormat="1">
      <c r="G4336" s="466"/>
      <c r="H4336" s="466"/>
    </row>
    <row r="4337" spans="7:8" s="9" customFormat="1">
      <c r="G4337" s="466"/>
      <c r="H4337" s="466"/>
    </row>
    <row r="4338" spans="7:8" s="9" customFormat="1">
      <c r="G4338" s="466"/>
      <c r="H4338" s="466"/>
    </row>
    <row r="4339" spans="7:8" s="9" customFormat="1">
      <c r="G4339" s="466"/>
      <c r="H4339" s="466"/>
    </row>
    <row r="4340" spans="7:8" s="9" customFormat="1">
      <c r="G4340" s="466"/>
      <c r="H4340" s="466"/>
    </row>
    <row r="4341" spans="7:8" s="9" customFormat="1">
      <c r="G4341" s="466"/>
      <c r="H4341" s="466"/>
    </row>
    <row r="4342" spans="7:8" s="9" customFormat="1">
      <c r="G4342" s="466"/>
      <c r="H4342" s="466"/>
    </row>
    <row r="4343" spans="7:8" s="9" customFormat="1">
      <c r="G4343" s="466"/>
      <c r="H4343" s="466"/>
    </row>
    <row r="4344" spans="7:8" s="9" customFormat="1">
      <c r="G4344" s="466"/>
      <c r="H4344" s="466"/>
    </row>
    <row r="4345" spans="7:8" s="9" customFormat="1">
      <c r="G4345" s="466"/>
      <c r="H4345" s="466"/>
    </row>
    <row r="4346" spans="7:8" s="9" customFormat="1">
      <c r="G4346" s="466"/>
      <c r="H4346" s="466"/>
    </row>
    <row r="4347" spans="7:8" s="9" customFormat="1">
      <c r="G4347" s="466"/>
      <c r="H4347" s="466"/>
    </row>
    <row r="4348" spans="7:8" s="9" customFormat="1">
      <c r="G4348" s="466"/>
      <c r="H4348" s="466"/>
    </row>
    <row r="4349" spans="7:8" s="9" customFormat="1">
      <c r="G4349" s="466"/>
      <c r="H4349" s="466"/>
    </row>
    <row r="4350" spans="7:8" s="9" customFormat="1">
      <c r="G4350" s="466"/>
      <c r="H4350" s="466"/>
    </row>
    <row r="4351" spans="7:8" s="9" customFormat="1">
      <c r="G4351" s="466"/>
      <c r="H4351" s="466"/>
    </row>
    <row r="4352" spans="7:8" s="9" customFormat="1">
      <c r="G4352" s="466"/>
      <c r="H4352" s="466"/>
    </row>
    <row r="4353" spans="7:8" s="9" customFormat="1">
      <c r="G4353" s="466"/>
      <c r="H4353" s="466"/>
    </row>
    <row r="4354" spans="7:8" s="9" customFormat="1">
      <c r="G4354" s="466"/>
      <c r="H4354" s="466"/>
    </row>
    <row r="4355" spans="7:8" s="9" customFormat="1">
      <c r="G4355" s="466"/>
      <c r="H4355" s="466"/>
    </row>
    <row r="4356" spans="7:8" s="9" customFormat="1">
      <c r="G4356" s="466"/>
      <c r="H4356" s="466"/>
    </row>
    <row r="4357" spans="7:8" s="9" customFormat="1">
      <c r="G4357" s="466"/>
      <c r="H4357" s="466"/>
    </row>
    <row r="4358" spans="7:8" s="9" customFormat="1">
      <c r="G4358" s="466"/>
      <c r="H4358" s="466"/>
    </row>
    <row r="4359" spans="7:8" s="9" customFormat="1">
      <c r="G4359" s="466"/>
      <c r="H4359" s="466"/>
    </row>
    <row r="4360" spans="7:8" s="9" customFormat="1">
      <c r="G4360" s="466"/>
      <c r="H4360" s="466"/>
    </row>
    <row r="4361" spans="7:8" s="9" customFormat="1">
      <c r="G4361" s="466"/>
      <c r="H4361" s="466"/>
    </row>
    <row r="4362" spans="7:8" s="9" customFormat="1">
      <c r="G4362" s="466"/>
      <c r="H4362" s="466"/>
    </row>
    <row r="4363" spans="7:8" s="9" customFormat="1">
      <c r="G4363" s="466"/>
      <c r="H4363" s="466"/>
    </row>
    <row r="4364" spans="7:8" s="9" customFormat="1">
      <c r="G4364" s="466"/>
      <c r="H4364" s="466"/>
    </row>
    <row r="4365" spans="7:8" s="9" customFormat="1">
      <c r="G4365" s="466"/>
      <c r="H4365" s="466"/>
    </row>
    <row r="4366" spans="7:8" s="9" customFormat="1">
      <c r="G4366" s="466"/>
      <c r="H4366" s="466"/>
    </row>
    <row r="4367" spans="7:8" s="9" customFormat="1">
      <c r="G4367" s="466"/>
      <c r="H4367" s="466"/>
    </row>
    <row r="4368" spans="7:8" s="9" customFormat="1">
      <c r="G4368" s="466"/>
      <c r="H4368" s="466"/>
    </row>
    <row r="4369" spans="7:8" s="9" customFormat="1">
      <c r="G4369" s="466"/>
      <c r="H4369" s="466"/>
    </row>
    <row r="4370" spans="7:8" s="9" customFormat="1">
      <c r="G4370" s="466"/>
      <c r="H4370" s="466"/>
    </row>
    <row r="4371" spans="7:8" s="9" customFormat="1">
      <c r="G4371" s="466"/>
      <c r="H4371" s="466"/>
    </row>
    <row r="4372" spans="7:8" s="9" customFormat="1">
      <c r="G4372" s="466"/>
      <c r="H4372" s="466"/>
    </row>
    <row r="4373" spans="7:8" s="9" customFormat="1">
      <c r="G4373" s="466"/>
      <c r="H4373" s="466"/>
    </row>
    <row r="4374" spans="7:8" s="9" customFormat="1">
      <c r="G4374" s="466"/>
      <c r="H4374" s="466"/>
    </row>
    <row r="4375" spans="7:8" s="9" customFormat="1">
      <c r="G4375" s="466"/>
      <c r="H4375" s="466"/>
    </row>
    <row r="4376" spans="7:8" s="9" customFormat="1">
      <c r="G4376" s="466"/>
      <c r="H4376" s="466"/>
    </row>
    <row r="4377" spans="7:8" s="9" customFormat="1">
      <c r="G4377" s="466"/>
      <c r="H4377" s="466"/>
    </row>
    <row r="4378" spans="7:8" s="9" customFormat="1">
      <c r="G4378" s="466"/>
      <c r="H4378" s="466"/>
    </row>
    <row r="4379" spans="7:8" s="9" customFormat="1">
      <c r="G4379" s="466"/>
      <c r="H4379" s="466"/>
    </row>
    <row r="4380" spans="7:8" s="9" customFormat="1">
      <c r="G4380" s="466"/>
      <c r="H4380" s="466"/>
    </row>
    <row r="4381" spans="7:8" s="9" customFormat="1">
      <c r="G4381" s="466"/>
      <c r="H4381" s="466"/>
    </row>
    <row r="4382" spans="7:8" s="9" customFormat="1">
      <c r="G4382" s="466"/>
      <c r="H4382" s="466"/>
    </row>
    <row r="4383" spans="7:8" s="9" customFormat="1">
      <c r="G4383" s="466"/>
      <c r="H4383" s="466"/>
    </row>
    <row r="4384" spans="7:8" s="9" customFormat="1">
      <c r="G4384" s="466"/>
      <c r="H4384" s="466"/>
    </row>
    <row r="4385" spans="7:8" s="9" customFormat="1">
      <c r="G4385" s="466"/>
      <c r="H4385" s="466"/>
    </row>
    <row r="4386" spans="7:8" s="9" customFormat="1">
      <c r="G4386" s="466"/>
      <c r="H4386" s="466"/>
    </row>
    <row r="4387" spans="7:8" s="9" customFormat="1">
      <c r="G4387" s="466"/>
      <c r="H4387" s="466"/>
    </row>
    <row r="4388" spans="7:8" s="9" customFormat="1">
      <c r="G4388" s="466"/>
      <c r="H4388" s="466"/>
    </row>
    <row r="4389" spans="7:8" s="9" customFormat="1">
      <c r="G4389" s="466"/>
      <c r="H4389" s="466"/>
    </row>
    <row r="4390" spans="7:8" s="9" customFormat="1">
      <c r="G4390" s="466"/>
      <c r="H4390" s="466"/>
    </row>
    <row r="4391" spans="7:8" s="9" customFormat="1">
      <c r="G4391" s="466"/>
      <c r="H4391" s="466"/>
    </row>
    <row r="4392" spans="7:8" s="9" customFormat="1">
      <c r="G4392" s="466"/>
      <c r="H4392" s="466"/>
    </row>
    <row r="4393" spans="7:8" s="9" customFormat="1">
      <c r="G4393" s="466"/>
      <c r="H4393" s="466"/>
    </row>
    <row r="4394" spans="7:8" s="9" customFormat="1">
      <c r="G4394" s="466"/>
      <c r="H4394" s="466"/>
    </row>
    <row r="4395" spans="7:8" s="9" customFormat="1">
      <c r="G4395" s="466"/>
      <c r="H4395" s="466"/>
    </row>
    <row r="4396" spans="7:8" s="9" customFormat="1">
      <c r="G4396" s="466"/>
      <c r="H4396" s="466"/>
    </row>
    <row r="4397" spans="7:8" s="9" customFormat="1">
      <c r="G4397" s="466"/>
      <c r="H4397" s="466"/>
    </row>
    <row r="4398" spans="7:8" s="9" customFormat="1">
      <c r="G4398" s="466"/>
      <c r="H4398" s="466"/>
    </row>
    <row r="4399" spans="7:8" s="9" customFormat="1">
      <c r="G4399" s="466"/>
      <c r="H4399" s="466"/>
    </row>
    <row r="4400" spans="7:8" s="9" customFormat="1">
      <c r="G4400" s="466"/>
      <c r="H4400" s="466"/>
    </row>
    <row r="4401" spans="7:8" s="9" customFormat="1">
      <c r="G4401" s="466"/>
      <c r="H4401" s="466"/>
    </row>
    <row r="4402" spans="7:8" s="9" customFormat="1">
      <c r="G4402" s="466"/>
      <c r="H4402" s="466"/>
    </row>
    <row r="4403" spans="7:8" s="9" customFormat="1">
      <c r="G4403" s="466"/>
      <c r="H4403" s="466"/>
    </row>
    <row r="4404" spans="7:8" s="9" customFormat="1">
      <c r="G4404" s="466"/>
      <c r="H4404" s="466"/>
    </row>
    <row r="4405" spans="7:8" s="9" customFormat="1">
      <c r="G4405" s="466"/>
      <c r="H4405" s="466"/>
    </row>
    <row r="4406" spans="7:8" s="9" customFormat="1">
      <c r="G4406" s="466"/>
      <c r="H4406" s="466"/>
    </row>
    <row r="4407" spans="7:8" s="9" customFormat="1">
      <c r="G4407" s="466"/>
      <c r="H4407" s="466"/>
    </row>
    <row r="4408" spans="7:8" s="9" customFormat="1">
      <c r="G4408" s="466"/>
      <c r="H4408" s="466"/>
    </row>
    <row r="4409" spans="7:8" s="9" customFormat="1">
      <c r="G4409" s="466"/>
      <c r="H4409" s="466"/>
    </row>
    <row r="4410" spans="7:8" s="9" customFormat="1">
      <c r="G4410" s="466"/>
      <c r="H4410" s="466"/>
    </row>
    <row r="4411" spans="7:8" s="9" customFormat="1">
      <c r="G4411" s="466"/>
      <c r="H4411" s="466"/>
    </row>
    <row r="4412" spans="7:8" s="9" customFormat="1">
      <c r="G4412" s="466"/>
      <c r="H4412" s="466"/>
    </row>
    <row r="4413" spans="7:8" s="9" customFormat="1">
      <c r="G4413" s="466"/>
      <c r="H4413" s="466"/>
    </row>
    <row r="4414" spans="7:8" s="9" customFormat="1">
      <c r="G4414" s="466"/>
      <c r="H4414" s="466"/>
    </row>
    <row r="4415" spans="7:8" s="9" customFormat="1">
      <c r="G4415" s="466"/>
      <c r="H4415" s="466"/>
    </row>
    <row r="4416" spans="7:8" s="9" customFormat="1">
      <c r="G4416" s="466"/>
      <c r="H4416" s="466"/>
    </row>
    <row r="4417" spans="7:8" s="9" customFormat="1">
      <c r="G4417" s="466"/>
      <c r="H4417" s="466"/>
    </row>
    <row r="4418" spans="7:8" s="9" customFormat="1">
      <c r="G4418" s="466"/>
      <c r="H4418" s="466"/>
    </row>
    <row r="4419" spans="7:8" s="9" customFormat="1">
      <c r="G4419" s="466"/>
      <c r="H4419" s="466"/>
    </row>
    <row r="4420" spans="7:8" s="9" customFormat="1">
      <c r="G4420" s="466"/>
      <c r="H4420" s="466"/>
    </row>
    <row r="4421" spans="7:8" s="9" customFormat="1">
      <c r="G4421" s="466"/>
      <c r="H4421" s="466"/>
    </row>
    <row r="4422" spans="7:8" s="9" customFormat="1">
      <c r="G4422" s="466"/>
      <c r="H4422" s="466"/>
    </row>
    <row r="4423" spans="7:8" s="9" customFormat="1">
      <c r="G4423" s="466"/>
      <c r="H4423" s="466"/>
    </row>
    <row r="4424" spans="7:8" s="9" customFormat="1">
      <c r="G4424" s="466"/>
      <c r="H4424" s="466"/>
    </row>
    <row r="4425" spans="7:8" s="9" customFormat="1">
      <c r="G4425" s="466"/>
      <c r="H4425" s="466"/>
    </row>
    <row r="4426" spans="7:8" s="9" customFormat="1">
      <c r="G4426" s="466"/>
      <c r="H4426" s="466"/>
    </row>
    <row r="4427" spans="7:8" s="9" customFormat="1">
      <c r="G4427" s="466"/>
      <c r="H4427" s="466"/>
    </row>
    <row r="4428" spans="7:8" s="9" customFormat="1">
      <c r="G4428" s="466"/>
      <c r="H4428" s="466"/>
    </row>
    <row r="4429" spans="7:8" s="9" customFormat="1">
      <c r="G4429" s="466"/>
      <c r="H4429" s="466"/>
    </row>
    <row r="4430" spans="7:8" s="9" customFormat="1">
      <c r="G4430" s="466"/>
      <c r="H4430" s="466"/>
    </row>
    <row r="4431" spans="7:8" s="9" customFormat="1">
      <c r="G4431" s="466"/>
      <c r="H4431" s="466"/>
    </row>
    <row r="4432" spans="7:8" s="9" customFormat="1">
      <c r="G4432" s="466"/>
      <c r="H4432" s="466"/>
    </row>
    <row r="4433" spans="7:8" s="9" customFormat="1">
      <c r="G4433" s="466"/>
      <c r="H4433" s="466"/>
    </row>
    <row r="4434" spans="7:8" s="9" customFormat="1">
      <c r="G4434" s="466"/>
      <c r="H4434" s="466"/>
    </row>
    <row r="4435" spans="7:8" s="9" customFormat="1">
      <c r="G4435" s="466"/>
      <c r="H4435" s="466"/>
    </row>
    <row r="4436" spans="7:8" s="9" customFormat="1">
      <c r="G4436" s="466"/>
      <c r="H4436" s="466"/>
    </row>
    <row r="4437" spans="7:8" s="9" customFormat="1">
      <c r="G4437" s="466"/>
      <c r="H4437" s="466"/>
    </row>
    <row r="4438" spans="7:8" s="9" customFormat="1">
      <c r="G4438" s="466"/>
      <c r="H4438" s="466"/>
    </row>
    <row r="4439" spans="7:8" s="9" customFormat="1">
      <c r="G4439" s="466"/>
      <c r="H4439" s="466"/>
    </row>
    <row r="4440" spans="7:8" s="9" customFormat="1">
      <c r="G4440" s="466"/>
      <c r="H4440" s="466"/>
    </row>
    <row r="4441" spans="7:8" s="9" customFormat="1">
      <c r="G4441" s="466"/>
      <c r="H4441" s="466"/>
    </row>
    <row r="4442" spans="7:8" s="9" customFormat="1">
      <c r="G4442" s="466"/>
      <c r="H4442" s="466"/>
    </row>
    <row r="4443" spans="7:8" s="9" customFormat="1">
      <c r="G4443" s="466"/>
      <c r="H4443" s="466"/>
    </row>
    <row r="4444" spans="7:8" s="9" customFormat="1">
      <c r="G4444" s="466"/>
      <c r="H4444" s="466"/>
    </row>
    <row r="4445" spans="7:8" s="9" customFormat="1">
      <c r="G4445" s="466"/>
      <c r="H4445" s="466"/>
    </row>
    <row r="4446" spans="7:8" s="9" customFormat="1">
      <c r="G4446" s="466"/>
      <c r="H4446" s="466"/>
    </row>
    <row r="4447" spans="7:8" s="9" customFormat="1">
      <c r="G4447" s="466"/>
      <c r="H4447" s="466"/>
    </row>
    <row r="4448" spans="7:8" s="9" customFormat="1">
      <c r="G4448" s="466"/>
      <c r="H4448" s="466"/>
    </row>
    <row r="4449" spans="7:8" s="9" customFormat="1">
      <c r="G4449" s="466"/>
      <c r="H4449" s="466"/>
    </row>
    <row r="4450" spans="7:8" s="9" customFormat="1">
      <c r="G4450" s="466"/>
      <c r="H4450" s="466"/>
    </row>
    <row r="4451" spans="7:8" s="9" customFormat="1">
      <c r="G4451" s="466"/>
      <c r="H4451" s="466"/>
    </row>
    <row r="4452" spans="7:8" s="9" customFormat="1">
      <c r="G4452" s="466"/>
      <c r="H4452" s="466"/>
    </row>
    <row r="4453" spans="7:8" s="9" customFormat="1">
      <c r="G4453" s="466"/>
      <c r="H4453" s="466"/>
    </row>
    <row r="4454" spans="7:8" s="9" customFormat="1">
      <c r="G4454" s="466"/>
      <c r="H4454" s="466"/>
    </row>
    <row r="4455" spans="7:8" s="9" customFormat="1">
      <c r="G4455" s="466"/>
      <c r="H4455" s="466"/>
    </row>
    <row r="4456" spans="7:8" s="9" customFormat="1">
      <c r="G4456" s="466"/>
      <c r="H4456" s="466"/>
    </row>
    <row r="4457" spans="7:8" s="9" customFormat="1">
      <c r="G4457" s="466"/>
      <c r="H4457" s="466"/>
    </row>
    <row r="4458" spans="7:8" s="9" customFormat="1">
      <c r="G4458" s="466"/>
      <c r="H4458" s="466"/>
    </row>
    <row r="4459" spans="7:8" s="9" customFormat="1">
      <c r="G4459" s="466"/>
      <c r="H4459" s="466"/>
    </row>
    <row r="4460" spans="7:8" s="9" customFormat="1">
      <c r="G4460" s="466"/>
      <c r="H4460" s="466"/>
    </row>
    <row r="4461" spans="7:8" s="9" customFormat="1">
      <c r="G4461" s="466"/>
      <c r="H4461" s="466"/>
    </row>
    <row r="4462" spans="7:8" s="9" customFormat="1">
      <c r="G4462" s="466"/>
      <c r="H4462" s="466"/>
    </row>
    <row r="4463" spans="7:8" s="9" customFormat="1">
      <c r="G4463" s="466"/>
      <c r="H4463" s="466"/>
    </row>
    <row r="4464" spans="7:8" s="9" customFormat="1">
      <c r="G4464" s="466"/>
      <c r="H4464" s="466"/>
    </row>
    <row r="4465" spans="7:8" s="9" customFormat="1">
      <c r="G4465" s="466"/>
      <c r="H4465" s="466"/>
    </row>
    <row r="4466" spans="7:8" s="9" customFormat="1">
      <c r="G4466" s="466"/>
      <c r="H4466" s="466"/>
    </row>
    <row r="4467" spans="7:8" s="9" customFormat="1">
      <c r="G4467" s="466"/>
      <c r="H4467" s="466"/>
    </row>
    <row r="4468" spans="7:8" s="9" customFormat="1">
      <c r="G4468" s="466"/>
      <c r="H4468" s="466"/>
    </row>
    <row r="4469" spans="7:8" s="9" customFormat="1">
      <c r="G4469" s="466"/>
      <c r="H4469" s="466"/>
    </row>
    <row r="4470" spans="7:8" s="9" customFormat="1">
      <c r="G4470" s="466"/>
      <c r="H4470" s="466"/>
    </row>
    <row r="4471" spans="7:8" s="9" customFormat="1">
      <c r="G4471" s="466"/>
      <c r="H4471" s="466"/>
    </row>
    <row r="4472" spans="7:8" s="9" customFormat="1">
      <c r="G4472" s="466"/>
      <c r="H4472" s="466"/>
    </row>
    <row r="4473" spans="7:8" s="9" customFormat="1">
      <c r="G4473" s="466"/>
      <c r="H4473" s="466"/>
    </row>
    <row r="4474" spans="7:8" s="9" customFormat="1">
      <c r="G4474" s="466"/>
      <c r="H4474" s="466"/>
    </row>
    <row r="4475" spans="7:8" s="9" customFormat="1">
      <c r="G4475" s="466"/>
      <c r="H4475" s="466"/>
    </row>
    <row r="4476" spans="7:8" s="9" customFormat="1">
      <c r="G4476" s="466"/>
      <c r="H4476" s="466"/>
    </row>
    <row r="4477" spans="7:8" s="9" customFormat="1">
      <c r="G4477" s="466"/>
      <c r="H4477" s="466"/>
    </row>
    <row r="4478" spans="7:8" s="9" customFormat="1">
      <c r="G4478" s="466"/>
      <c r="H4478" s="466"/>
    </row>
    <row r="4479" spans="7:8" s="9" customFormat="1">
      <c r="G4479" s="466"/>
      <c r="H4479" s="466"/>
    </row>
    <row r="4480" spans="7:8" s="9" customFormat="1">
      <c r="G4480" s="466"/>
      <c r="H4480" s="466"/>
    </row>
    <row r="4481" spans="7:8" s="9" customFormat="1">
      <c r="G4481" s="466"/>
      <c r="H4481" s="466"/>
    </row>
    <row r="4482" spans="7:8" s="9" customFormat="1">
      <c r="G4482" s="466"/>
      <c r="H4482" s="466"/>
    </row>
    <row r="4483" spans="7:8" s="9" customFormat="1">
      <c r="G4483" s="466"/>
      <c r="H4483" s="466"/>
    </row>
    <row r="4484" spans="7:8" s="9" customFormat="1">
      <c r="G4484" s="466"/>
      <c r="H4484" s="466"/>
    </row>
    <row r="4485" spans="7:8" s="9" customFormat="1">
      <c r="G4485" s="466"/>
      <c r="H4485" s="466"/>
    </row>
    <row r="4486" spans="7:8" s="9" customFormat="1">
      <c r="G4486" s="466"/>
      <c r="H4486" s="466"/>
    </row>
    <row r="4487" spans="7:8" s="9" customFormat="1">
      <c r="G4487" s="466"/>
      <c r="H4487" s="466"/>
    </row>
    <row r="4488" spans="7:8" s="9" customFormat="1">
      <c r="G4488" s="466"/>
      <c r="H4488" s="466"/>
    </row>
    <row r="4489" spans="7:8" s="9" customFormat="1">
      <c r="G4489" s="466"/>
      <c r="H4489" s="466"/>
    </row>
    <row r="4490" spans="7:8" s="9" customFormat="1">
      <c r="G4490" s="466"/>
      <c r="H4490" s="466"/>
    </row>
    <row r="4491" spans="7:8" s="9" customFormat="1">
      <c r="G4491" s="466"/>
      <c r="H4491" s="466"/>
    </row>
    <row r="4492" spans="7:8" s="9" customFormat="1">
      <c r="G4492" s="466"/>
      <c r="H4492" s="466"/>
    </row>
    <row r="4493" spans="7:8" s="9" customFormat="1">
      <c r="G4493" s="466"/>
      <c r="H4493" s="466"/>
    </row>
    <row r="4494" spans="7:8" s="9" customFormat="1">
      <c r="G4494" s="466"/>
      <c r="H4494" s="466"/>
    </row>
    <row r="4495" spans="7:8" s="9" customFormat="1">
      <c r="G4495" s="466"/>
      <c r="H4495" s="466"/>
    </row>
    <row r="4496" spans="7:8" s="9" customFormat="1">
      <c r="G4496" s="466"/>
      <c r="H4496" s="466"/>
    </row>
    <row r="4497" spans="7:8" s="9" customFormat="1">
      <c r="G4497" s="466"/>
      <c r="H4497" s="466"/>
    </row>
    <row r="4498" spans="7:8" s="9" customFormat="1">
      <c r="G4498" s="466"/>
      <c r="H4498" s="466"/>
    </row>
    <row r="4499" spans="7:8" s="9" customFormat="1">
      <c r="G4499" s="466"/>
      <c r="H4499" s="466"/>
    </row>
    <row r="4500" spans="7:8" s="9" customFormat="1">
      <c r="G4500" s="466"/>
      <c r="H4500" s="466"/>
    </row>
    <row r="4501" spans="7:8" s="9" customFormat="1">
      <c r="G4501" s="466"/>
      <c r="H4501" s="466"/>
    </row>
    <row r="4502" spans="7:8" s="9" customFormat="1">
      <c r="G4502" s="466"/>
      <c r="H4502" s="466"/>
    </row>
    <row r="4503" spans="7:8" s="9" customFormat="1">
      <c r="G4503" s="466"/>
      <c r="H4503" s="466"/>
    </row>
    <row r="4504" spans="7:8" s="9" customFormat="1">
      <c r="G4504" s="466"/>
      <c r="H4504" s="466"/>
    </row>
    <row r="4505" spans="7:8" s="9" customFormat="1">
      <c r="G4505" s="466"/>
      <c r="H4505" s="466"/>
    </row>
    <row r="4506" spans="7:8" s="9" customFormat="1">
      <c r="G4506" s="466"/>
      <c r="H4506" s="466"/>
    </row>
    <row r="4507" spans="7:8" s="9" customFormat="1">
      <c r="G4507" s="466"/>
      <c r="H4507" s="466"/>
    </row>
    <row r="4508" spans="7:8" s="9" customFormat="1">
      <c r="G4508" s="466"/>
      <c r="H4508" s="466"/>
    </row>
    <row r="4509" spans="7:8" s="9" customFormat="1">
      <c r="G4509" s="466"/>
      <c r="H4509" s="466"/>
    </row>
    <row r="4510" spans="7:8" s="9" customFormat="1">
      <c r="G4510" s="466"/>
      <c r="H4510" s="466"/>
    </row>
    <row r="4511" spans="7:8" s="9" customFormat="1">
      <c r="G4511" s="466"/>
      <c r="H4511" s="466"/>
    </row>
    <row r="4512" spans="7:8" s="9" customFormat="1">
      <c r="G4512" s="466"/>
      <c r="H4512" s="466"/>
    </row>
    <row r="4513" spans="7:8" s="9" customFormat="1">
      <c r="G4513" s="466"/>
      <c r="H4513" s="466"/>
    </row>
    <row r="4514" spans="7:8" s="9" customFormat="1">
      <c r="G4514" s="466"/>
      <c r="H4514" s="466"/>
    </row>
    <row r="4515" spans="7:8" s="9" customFormat="1">
      <c r="G4515" s="466"/>
      <c r="H4515" s="466"/>
    </row>
    <row r="4516" spans="7:8" s="9" customFormat="1">
      <c r="G4516" s="466"/>
      <c r="H4516" s="466"/>
    </row>
    <row r="4517" spans="7:8" s="9" customFormat="1">
      <c r="G4517" s="466"/>
      <c r="H4517" s="466"/>
    </row>
    <row r="4518" spans="7:8" s="9" customFormat="1">
      <c r="G4518" s="466"/>
      <c r="H4518" s="466"/>
    </row>
    <row r="4519" spans="7:8" s="9" customFormat="1">
      <c r="G4519" s="466"/>
      <c r="H4519" s="466"/>
    </row>
    <row r="4520" spans="7:8" s="9" customFormat="1">
      <c r="G4520" s="466"/>
      <c r="H4520" s="466"/>
    </row>
    <row r="4521" spans="7:8" s="9" customFormat="1">
      <c r="G4521" s="466"/>
      <c r="H4521" s="466"/>
    </row>
    <row r="4522" spans="7:8" s="9" customFormat="1">
      <c r="G4522" s="466"/>
      <c r="H4522" s="466"/>
    </row>
    <row r="4523" spans="7:8" s="9" customFormat="1">
      <c r="G4523" s="466"/>
      <c r="H4523" s="466"/>
    </row>
    <row r="4524" spans="7:8" s="9" customFormat="1">
      <c r="G4524" s="466"/>
      <c r="H4524" s="466"/>
    </row>
    <row r="4525" spans="7:8" s="9" customFormat="1">
      <c r="G4525" s="466"/>
      <c r="H4525" s="466"/>
    </row>
    <row r="4526" spans="7:8" s="9" customFormat="1">
      <c r="G4526" s="466"/>
      <c r="H4526" s="466"/>
    </row>
    <row r="4527" spans="7:8" s="9" customFormat="1">
      <c r="G4527" s="466"/>
      <c r="H4527" s="466"/>
    </row>
    <row r="4528" spans="7:8" s="9" customFormat="1">
      <c r="G4528" s="466"/>
      <c r="H4528" s="466"/>
    </row>
    <row r="4529" spans="7:8" s="9" customFormat="1">
      <c r="G4529" s="466"/>
      <c r="H4529" s="466"/>
    </row>
    <row r="4530" spans="7:8" s="9" customFormat="1">
      <c r="G4530" s="466"/>
      <c r="H4530" s="466"/>
    </row>
    <row r="4531" spans="7:8" s="9" customFormat="1">
      <c r="G4531" s="466"/>
      <c r="H4531" s="466"/>
    </row>
    <row r="4532" spans="7:8" s="9" customFormat="1">
      <c r="G4532" s="466"/>
      <c r="H4532" s="466"/>
    </row>
    <row r="4533" spans="7:8" s="9" customFormat="1">
      <c r="G4533" s="466"/>
      <c r="H4533" s="466"/>
    </row>
    <row r="4534" spans="7:8" s="9" customFormat="1">
      <c r="G4534" s="466"/>
      <c r="H4534" s="466"/>
    </row>
    <row r="4535" spans="7:8" s="9" customFormat="1">
      <c r="G4535" s="466"/>
      <c r="H4535" s="466"/>
    </row>
    <row r="4536" spans="7:8" s="9" customFormat="1">
      <c r="G4536" s="466"/>
      <c r="H4536" s="466"/>
    </row>
    <row r="4537" spans="7:8" s="9" customFormat="1">
      <c r="G4537" s="466"/>
      <c r="H4537" s="466"/>
    </row>
    <row r="4538" spans="7:8" s="9" customFormat="1">
      <c r="G4538" s="466"/>
      <c r="H4538" s="466"/>
    </row>
    <row r="4539" spans="7:8" s="9" customFormat="1">
      <c r="G4539" s="466"/>
      <c r="H4539" s="466"/>
    </row>
    <row r="4540" spans="7:8" s="9" customFormat="1">
      <c r="G4540" s="466"/>
      <c r="H4540" s="466"/>
    </row>
    <row r="4541" spans="7:8" s="9" customFormat="1">
      <c r="G4541" s="466"/>
      <c r="H4541" s="466"/>
    </row>
    <row r="4542" spans="7:8" s="9" customFormat="1">
      <c r="G4542" s="466"/>
      <c r="H4542" s="466"/>
    </row>
    <row r="4543" spans="7:8" s="9" customFormat="1">
      <c r="G4543" s="466"/>
      <c r="H4543" s="466"/>
    </row>
    <row r="4544" spans="7:8" s="9" customFormat="1">
      <c r="G4544" s="466"/>
      <c r="H4544" s="466"/>
    </row>
    <row r="4545" spans="7:8" s="9" customFormat="1">
      <c r="G4545" s="466"/>
      <c r="H4545" s="466"/>
    </row>
    <row r="4546" spans="7:8" s="9" customFormat="1">
      <c r="G4546" s="466"/>
      <c r="H4546" s="466"/>
    </row>
    <row r="4547" spans="7:8" s="9" customFormat="1">
      <c r="G4547" s="466"/>
      <c r="H4547" s="466"/>
    </row>
    <row r="4548" spans="7:8" s="9" customFormat="1">
      <c r="G4548" s="466"/>
      <c r="H4548" s="466"/>
    </row>
    <row r="4549" spans="7:8" s="9" customFormat="1">
      <c r="G4549" s="466"/>
      <c r="H4549" s="466"/>
    </row>
    <row r="4550" spans="7:8" s="9" customFormat="1">
      <c r="G4550" s="466"/>
      <c r="H4550" s="466"/>
    </row>
    <row r="4551" spans="7:8" s="9" customFormat="1">
      <c r="G4551" s="466"/>
      <c r="H4551" s="466"/>
    </row>
    <row r="4552" spans="7:8" s="9" customFormat="1">
      <c r="G4552" s="466"/>
      <c r="H4552" s="466"/>
    </row>
    <row r="4553" spans="7:8" s="9" customFormat="1">
      <c r="G4553" s="466"/>
      <c r="H4553" s="466"/>
    </row>
    <row r="4554" spans="7:8" s="9" customFormat="1">
      <c r="G4554" s="466"/>
      <c r="H4554" s="466"/>
    </row>
    <row r="4555" spans="7:8" s="9" customFormat="1">
      <c r="G4555" s="466"/>
      <c r="H4555" s="466"/>
    </row>
    <row r="4556" spans="7:8" s="9" customFormat="1">
      <c r="G4556" s="466"/>
      <c r="H4556" s="466"/>
    </row>
    <row r="4557" spans="7:8" s="9" customFormat="1">
      <c r="G4557" s="466"/>
      <c r="H4557" s="466"/>
    </row>
    <row r="4558" spans="7:8" s="9" customFormat="1">
      <c r="G4558" s="466"/>
      <c r="H4558" s="466"/>
    </row>
    <row r="4559" spans="7:8" s="9" customFormat="1">
      <c r="G4559" s="466"/>
      <c r="H4559" s="466"/>
    </row>
    <row r="4560" spans="7:8" s="9" customFormat="1">
      <c r="G4560" s="466"/>
      <c r="H4560" s="466"/>
    </row>
    <row r="4561" spans="7:8" s="9" customFormat="1">
      <c r="G4561" s="466"/>
      <c r="H4561" s="466"/>
    </row>
    <row r="4562" spans="7:8" s="9" customFormat="1">
      <c r="G4562" s="466"/>
      <c r="H4562" s="466"/>
    </row>
    <row r="4563" spans="7:8" s="9" customFormat="1">
      <c r="G4563" s="466"/>
      <c r="H4563" s="466"/>
    </row>
    <row r="4564" spans="7:8" s="9" customFormat="1">
      <c r="G4564" s="466"/>
      <c r="H4564" s="466"/>
    </row>
    <row r="4565" spans="7:8" s="9" customFormat="1">
      <c r="G4565" s="466"/>
      <c r="H4565" s="466"/>
    </row>
    <row r="4566" spans="7:8" s="9" customFormat="1">
      <c r="G4566" s="466"/>
      <c r="H4566" s="466"/>
    </row>
    <row r="4567" spans="7:8" s="9" customFormat="1">
      <c r="G4567" s="466"/>
      <c r="H4567" s="466"/>
    </row>
    <row r="4568" spans="7:8" s="9" customFormat="1">
      <c r="G4568" s="466"/>
      <c r="H4568" s="466"/>
    </row>
    <row r="4569" spans="7:8" s="9" customFormat="1">
      <c r="G4569" s="466"/>
      <c r="H4569" s="466"/>
    </row>
    <row r="4570" spans="7:8" s="9" customFormat="1">
      <c r="G4570" s="466"/>
      <c r="H4570" s="466"/>
    </row>
    <row r="4571" spans="7:8" s="9" customFormat="1">
      <c r="G4571" s="466"/>
      <c r="H4571" s="466"/>
    </row>
    <row r="4572" spans="7:8" s="9" customFormat="1">
      <c r="G4572" s="466"/>
      <c r="H4572" s="466"/>
    </row>
    <row r="4573" spans="7:8" s="9" customFormat="1">
      <c r="G4573" s="466"/>
      <c r="H4573" s="466"/>
    </row>
    <row r="4574" spans="7:8" s="9" customFormat="1">
      <c r="G4574" s="466"/>
      <c r="H4574" s="466"/>
    </row>
    <row r="4575" spans="7:8" s="9" customFormat="1">
      <c r="G4575" s="466"/>
      <c r="H4575" s="466"/>
    </row>
    <row r="4576" spans="7:8" s="9" customFormat="1">
      <c r="G4576" s="466"/>
      <c r="H4576" s="466"/>
    </row>
    <row r="4577" spans="7:8" s="9" customFormat="1">
      <c r="G4577" s="466"/>
      <c r="H4577" s="466"/>
    </row>
    <row r="4578" spans="7:8" s="9" customFormat="1">
      <c r="G4578" s="466"/>
      <c r="H4578" s="466"/>
    </row>
    <row r="4579" spans="7:8" s="9" customFormat="1">
      <c r="G4579" s="466"/>
      <c r="H4579" s="466"/>
    </row>
    <row r="4580" spans="7:8" s="9" customFormat="1">
      <c r="G4580" s="466"/>
      <c r="H4580" s="466"/>
    </row>
    <row r="4581" spans="7:8" s="9" customFormat="1">
      <c r="G4581" s="466"/>
      <c r="H4581" s="466"/>
    </row>
    <row r="4582" spans="7:8" s="9" customFormat="1">
      <c r="G4582" s="466"/>
      <c r="H4582" s="466"/>
    </row>
    <row r="4583" spans="7:8" s="9" customFormat="1">
      <c r="G4583" s="466"/>
      <c r="H4583" s="466"/>
    </row>
    <row r="4584" spans="7:8" s="9" customFormat="1">
      <c r="G4584" s="466"/>
      <c r="H4584" s="466"/>
    </row>
    <row r="4585" spans="7:8" s="9" customFormat="1">
      <c r="G4585" s="466"/>
      <c r="H4585" s="466"/>
    </row>
    <row r="4586" spans="7:8" s="9" customFormat="1">
      <c r="G4586" s="466"/>
      <c r="H4586" s="466"/>
    </row>
    <row r="4587" spans="7:8" s="9" customFormat="1">
      <c r="G4587" s="466"/>
      <c r="H4587" s="466"/>
    </row>
    <row r="4588" spans="7:8" s="9" customFormat="1">
      <c r="G4588" s="466"/>
      <c r="H4588" s="466"/>
    </row>
    <row r="4589" spans="7:8" s="9" customFormat="1">
      <c r="G4589" s="466"/>
      <c r="H4589" s="466"/>
    </row>
    <row r="4590" spans="7:8" s="9" customFormat="1">
      <c r="G4590" s="466"/>
      <c r="H4590" s="466"/>
    </row>
    <row r="4591" spans="7:8" s="9" customFormat="1">
      <c r="G4591" s="466"/>
      <c r="H4591" s="466"/>
    </row>
    <row r="4592" spans="7:8" s="9" customFormat="1">
      <c r="G4592" s="466"/>
      <c r="H4592" s="466"/>
    </row>
    <row r="4593" spans="7:8" s="9" customFormat="1">
      <c r="G4593" s="466"/>
      <c r="H4593" s="466"/>
    </row>
    <row r="4594" spans="7:8" s="9" customFormat="1">
      <c r="G4594" s="466"/>
      <c r="H4594" s="466"/>
    </row>
    <row r="4595" spans="7:8" s="9" customFormat="1">
      <c r="G4595" s="466"/>
      <c r="H4595" s="466"/>
    </row>
    <row r="4596" spans="7:8" s="9" customFormat="1">
      <c r="G4596" s="466"/>
      <c r="H4596" s="466"/>
    </row>
    <row r="4597" spans="7:8" s="9" customFormat="1">
      <c r="G4597" s="466"/>
      <c r="H4597" s="466"/>
    </row>
    <row r="4598" spans="7:8" s="9" customFormat="1">
      <c r="G4598" s="466"/>
      <c r="H4598" s="466"/>
    </row>
    <row r="4599" spans="7:8" s="9" customFormat="1">
      <c r="G4599" s="466"/>
      <c r="H4599" s="466"/>
    </row>
    <row r="4600" spans="7:8" s="9" customFormat="1">
      <c r="G4600" s="466"/>
      <c r="H4600" s="466"/>
    </row>
    <row r="4601" spans="7:8" s="9" customFormat="1">
      <c r="G4601" s="466"/>
      <c r="H4601" s="466"/>
    </row>
    <row r="4602" spans="7:8" s="9" customFormat="1">
      <c r="G4602" s="466"/>
      <c r="H4602" s="466"/>
    </row>
    <row r="4603" spans="7:8" s="9" customFormat="1">
      <c r="G4603" s="466"/>
      <c r="H4603" s="466"/>
    </row>
    <row r="4604" spans="7:8" s="9" customFormat="1">
      <c r="G4604" s="466"/>
      <c r="H4604" s="466"/>
    </row>
    <row r="4605" spans="7:8" s="9" customFormat="1">
      <c r="G4605" s="466"/>
      <c r="H4605" s="466"/>
    </row>
    <row r="4606" spans="7:8" s="9" customFormat="1">
      <c r="G4606" s="466"/>
      <c r="H4606" s="466"/>
    </row>
    <row r="4607" spans="7:8" s="9" customFormat="1">
      <c r="G4607" s="466"/>
      <c r="H4607" s="466"/>
    </row>
    <row r="4608" spans="7:8" s="9" customFormat="1">
      <c r="G4608" s="466"/>
      <c r="H4608" s="466"/>
    </row>
    <row r="4609" spans="7:8" s="9" customFormat="1">
      <c r="G4609" s="466"/>
      <c r="H4609" s="466"/>
    </row>
    <row r="4610" spans="7:8" s="9" customFormat="1">
      <c r="G4610" s="466"/>
      <c r="H4610" s="466"/>
    </row>
    <row r="4611" spans="7:8" s="9" customFormat="1">
      <c r="G4611" s="466"/>
      <c r="H4611" s="466"/>
    </row>
    <row r="4612" spans="7:8" s="9" customFormat="1">
      <c r="G4612" s="466"/>
      <c r="H4612" s="466"/>
    </row>
    <row r="4613" spans="7:8" s="9" customFormat="1">
      <c r="G4613" s="466"/>
      <c r="H4613" s="466"/>
    </row>
    <row r="4614" spans="7:8" s="9" customFormat="1">
      <c r="G4614" s="466"/>
      <c r="H4614" s="466"/>
    </row>
    <row r="4615" spans="7:8" s="9" customFormat="1">
      <c r="G4615" s="466"/>
      <c r="H4615" s="466"/>
    </row>
    <row r="4616" spans="7:8" s="9" customFormat="1">
      <c r="G4616" s="466"/>
      <c r="H4616" s="466"/>
    </row>
    <row r="4617" spans="7:8" s="9" customFormat="1">
      <c r="G4617" s="466"/>
      <c r="H4617" s="466"/>
    </row>
    <row r="4618" spans="7:8" s="9" customFormat="1">
      <c r="G4618" s="466"/>
      <c r="H4618" s="466"/>
    </row>
    <row r="4619" spans="7:8" s="9" customFormat="1">
      <c r="G4619" s="466"/>
      <c r="H4619" s="466"/>
    </row>
    <row r="4620" spans="7:8" s="9" customFormat="1">
      <c r="G4620" s="466"/>
      <c r="H4620" s="466"/>
    </row>
    <row r="4621" spans="7:8" s="9" customFormat="1">
      <c r="G4621" s="466"/>
      <c r="H4621" s="466"/>
    </row>
    <row r="4622" spans="7:8" s="9" customFormat="1">
      <c r="G4622" s="466"/>
      <c r="H4622" s="466"/>
    </row>
    <row r="4623" spans="7:8" s="9" customFormat="1">
      <c r="G4623" s="466"/>
      <c r="H4623" s="466"/>
    </row>
    <row r="4624" spans="7:8" s="9" customFormat="1">
      <c r="G4624" s="466"/>
      <c r="H4624" s="466"/>
    </row>
    <row r="4625" spans="7:8" s="9" customFormat="1">
      <c r="G4625" s="466"/>
      <c r="H4625" s="466"/>
    </row>
    <row r="4626" spans="7:8" s="9" customFormat="1">
      <c r="G4626" s="466"/>
      <c r="H4626" s="466"/>
    </row>
    <row r="4627" spans="7:8" s="9" customFormat="1">
      <c r="G4627" s="466"/>
      <c r="H4627" s="466"/>
    </row>
    <row r="4628" spans="7:8" s="9" customFormat="1">
      <c r="G4628" s="466"/>
      <c r="H4628" s="466"/>
    </row>
    <row r="4629" spans="7:8" s="9" customFormat="1">
      <c r="G4629" s="466"/>
      <c r="H4629" s="466"/>
    </row>
    <row r="4630" spans="7:8" s="9" customFormat="1">
      <c r="G4630" s="466"/>
      <c r="H4630" s="466"/>
    </row>
    <row r="4631" spans="7:8" s="9" customFormat="1">
      <c r="G4631" s="466"/>
      <c r="H4631" s="466"/>
    </row>
    <row r="4632" spans="7:8" s="9" customFormat="1">
      <c r="G4632" s="466"/>
      <c r="H4632" s="466"/>
    </row>
    <row r="4633" spans="7:8" s="9" customFormat="1">
      <c r="G4633" s="466"/>
      <c r="H4633" s="466"/>
    </row>
    <row r="4634" spans="7:8" s="9" customFormat="1">
      <c r="G4634" s="466"/>
      <c r="H4634" s="466"/>
    </row>
    <row r="4635" spans="7:8" s="9" customFormat="1">
      <c r="G4635" s="466"/>
      <c r="H4635" s="466"/>
    </row>
    <row r="4636" spans="7:8" s="9" customFormat="1">
      <c r="G4636" s="466"/>
      <c r="H4636" s="466"/>
    </row>
    <row r="4637" spans="7:8" s="9" customFormat="1">
      <c r="G4637" s="466"/>
      <c r="H4637" s="466"/>
    </row>
    <row r="4638" spans="7:8" s="9" customFormat="1">
      <c r="G4638" s="466"/>
      <c r="H4638" s="466"/>
    </row>
    <row r="4639" spans="7:8" s="9" customFormat="1">
      <c r="G4639" s="466"/>
      <c r="H4639" s="466"/>
    </row>
    <row r="4640" spans="7:8" s="9" customFormat="1">
      <c r="G4640" s="466"/>
      <c r="H4640" s="466"/>
    </row>
    <row r="4641" spans="7:8" s="9" customFormat="1">
      <c r="G4641" s="466"/>
      <c r="H4641" s="466"/>
    </row>
    <row r="4642" spans="7:8" s="9" customFormat="1">
      <c r="G4642" s="466"/>
      <c r="H4642" s="466"/>
    </row>
    <row r="4643" spans="7:8" s="9" customFormat="1">
      <c r="G4643" s="466"/>
      <c r="H4643" s="466"/>
    </row>
    <row r="4644" spans="7:8" s="9" customFormat="1">
      <c r="G4644" s="466"/>
      <c r="H4644" s="466"/>
    </row>
    <row r="4645" spans="7:8" s="9" customFormat="1">
      <c r="G4645" s="466"/>
      <c r="H4645" s="466"/>
    </row>
    <row r="4646" spans="7:8" s="9" customFormat="1">
      <c r="G4646" s="466"/>
      <c r="H4646" s="466"/>
    </row>
    <row r="4647" spans="7:8" s="9" customFormat="1">
      <c r="G4647" s="466"/>
      <c r="H4647" s="466"/>
    </row>
    <row r="4648" spans="7:8" s="9" customFormat="1">
      <c r="G4648" s="466"/>
      <c r="H4648" s="466"/>
    </row>
    <row r="4649" spans="7:8" s="9" customFormat="1">
      <c r="G4649" s="466"/>
      <c r="H4649" s="466"/>
    </row>
    <row r="4650" spans="7:8" s="9" customFormat="1">
      <c r="G4650" s="466"/>
      <c r="H4650" s="466"/>
    </row>
    <row r="4651" spans="7:8" s="9" customFormat="1">
      <c r="G4651" s="466"/>
      <c r="H4651" s="466"/>
    </row>
    <row r="4652" spans="7:8" s="9" customFormat="1">
      <c r="G4652" s="466"/>
      <c r="H4652" s="466"/>
    </row>
    <row r="4653" spans="7:8" s="9" customFormat="1">
      <c r="G4653" s="466"/>
      <c r="H4653" s="466"/>
    </row>
    <row r="4654" spans="7:8" s="9" customFormat="1">
      <c r="G4654" s="466"/>
      <c r="H4654" s="466"/>
    </row>
    <row r="4655" spans="7:8" s="9" customFormat="1">
      <c r="G4655" s="466"/>
      <c r="H4655" s="466"/>
    </row>
    <row r="4656" spans="7:8" s="9" customFormat="1">
      <c r="G4656" s="466"/>
      <c r="H4656" s="466"/>
    </row>
    <row r="4657" spans="7:8" s="9" customFormat="1">
      <c r="G4657" s="466"/>
      <c r="H4657" s="466"/>
    </row>
    <row r="4658" spans="7:8" s="9" customFormat="1">
      <c r="G4658" s="466"/>
      <c r="H4658" s="466"/>
    </row>
    <row r="4659" spans="7:8" s="9" customFormat="1">
      <c r="G4659" s="466"/>
      <c r="H4659" s="466"/>
    </row>
    <row r="4660" spans="7:8" s="9" customFormat="1">
      <c r="G4660" s="466"/>
      <c r="H4660" s="466"/>
    </row>
    <row r="4661" spans="7:8" s="9" customFormat="1">
      <c r="G4661" s="466"/>
      <c r="H4661" s="466"/>
    </row>
    <row r="4662" spans="7:8" s="9" customFormat="1">
      <c r="G4662" s="466"/>
      <c r="H4662" s="466"/>
    </row>
    <row r="4663" spans="7:8" s="9" customFormat="1">
      <c r="G4663" s="466"/>
      <c r="H4663" s="466"/>
    </row>
    <row r="4664" spans="7:8" s="9" customFormat="1">
      <c r="G4664" s="466"/>
      <c r="H4664" s="466"/>
    </row>
    <row r="4665" spans="7:8" s="9" customFormat="1">
      <c r="G4665" s="466"/>
      <c r="H4665" s="466"/>
    </row>
    <row r="4666" spans="7:8" s="9" customFormat="1">
      <c r="G4666" s="466"/>
      <c r="H4666" s="466"/>
    </row>
    <row r="4667" spans="7:8" s="9" customFormat="1">
      <c r="G4667" s="466"/>
      <c r="H4667" s="466"/>
    </row>
    <row r="4668" spans="7:8" s="9" customFormat="1">
      <c r="G4668" s="466"/>
      <c r="H4668" s="466"/>
    </row>
    <row r="4669" spans="7:8" s="9" customFormat="1">
      <c r="G4669" s="466"/>
      <c r="H4669" s="466"/>
    </row>
    <row r="4670" spans="7:8" s="9" customFormat="1">
      <c r="G4670" s="466"/>
      <c r="H4670" s="466"/>
    </row>
    <row r="4671" spans="7:8" s="9" customFormat="1">
      <c r="G4671" s="466"/>
      <c r="H4671" s="466"/>
    </row>
    <row r="4672" spans="7:8" s="9" customFormat="1">
      <c r="G4672" s="466"/>
      <c r="H4672" s="466"/>
    </row>
    <row r="4673" spans="7:8" s="9" customFormat="1">
      <c r="G4673" s="466"/>
      <c r="H4673" s="466"/>
    </row>
    <row r="4674" spans="7:8" s="9" customFormat="1">
      <c r="G4674" s="466"/>
      <c r="H4674" s="466"/>
    </row>
    <row r="4675" spans="7:8" s="9" customFormat="1">
      <c r="G4675" s="466"/>
      <c r="H4675" s="466"/>
    </row>
    <row r="4676" spans="7:8" s="9" customFormat="1">
      <c r="G4676" s="466"/>
      <c r="H4676" s="466"/>
    </row>
    <row r="4677" spans="7:8" s="9" customFormat="1">
      <c r="G4677" s="466"/>
      <c r="H4677" s="466"/>
    </row>
    <row r="4678" spans="7:8" s="9" customFormat="1">
      <c r="G4678" s="466"/>
      <c r="H4678" s="466"/>
    </row>
    <row r="4679" spans="7:8" s="9" customFormat="1">
      <c r="G4679" s="466"/>
      <c r="H4679" s="466"/>
    </row>
    <row r="4680" spans="7:8" s="9" customFormat="1">
      <c r="G4680" s="466"/>
      <c r="H4680" s="466"/>
    </row>
    <row r="4681" spans="7:8" s="9" customFormat="1">
      <c r="G4681" s="466"/>
      <c r="H4681" s="466"/>
    </row>
    <row r="4682" spans="7:8" s="9" customFormat="1">
      <c r="G4682" s="466"/>
      <c r="H4682" s="466"/>
    </row>
    <row r="4683" spans="7:8" s="9" customFormat="1">
      <c r="G4683" s="466"/>
      <c r="H4683" s="466"/>
    </row>
    <row r="4684" spans="7:8" s="9" customFormat="1">
      <c r="G4684" s="466"/>
      <c r="H4684" s="466"/>
    </row>
    <row r="4685" spans="7:8" s="9" customFormat="1">
      <c r="G4685" s="466"/>
      <c r="H4685" s="466"/>
    </row>
    <row r="4686" spans="7:8" s="9" customFormat="1">
      <c r="G4686" s="466"/>
      <c r="H4686" s="466"/>
    </row>
    <row r="4687" spans="7:8" s="9" customFormat="1">
      <c r="G4687" s="466"/>
      <c r="H4687" s="466"/>
    </row>
    <row r="4688" spans="7:8" s="9" customFormat="1">
      <c r="G4688" s="466"/>
      <c r="H4688" s="466"/>
    </row>
    <row r="4689" spans="7:8" s="9" customFormat="1">
      <c r="G4689" s="466"/>
      <c r="H4689" s="466"/>
    </row>
    <row r="4690" spans="7:8" s="9" customFormat="1">
      <c r="G4690" s="466"/>
      <c r="H4690" s="466"/>
    </row>
    <row r="4691" spans="7:8" s="9" customFormat="1">
      <c r="G4691" s="466"/>
      <c r="H4691" s="466"/>
    </row>
    <row r="4692" spans="7:8" s="9" customFormat="1">
      <c r="G4692" s="466"/>
      <c r="H4692" s="466"/>
    </row>
    <row r="4693" spans="7:8" s="9" customFormat="1">
      <c r="G4693" s="466"/>
      <c r="H4693" s="466"/>
    </row>
    <row r="4694" spans="7:8" s="9" customFormat="1">
      <c r="G4694" s="466"/>
      <c r="H4694" s="466"/>
    </row>
    <row r="4695" spans="7:8" s="9" customFormat="1">
      <c r="G4695" s="466"/>
      <c r="H4695" s="466"/>
    </row>
    <row r="4696" spans="7:8" s="9" customFormat="1">
      <c r="G4696" s="466"/>
      <c r="H4696" s="466"/>
    </row>
    <row r="4697" spans="7:8" s="9" customFormat="1">
      <c r="G4697" s="466"/>
      <c r="H4697" s="466"/>
    </row>
    <row r="4698" spans="7:8" s="9" customFormat="1">
      <c r="G4698" s="466"/>
      <c r="H4698" s="466"/>
    </row>
    <row r="4699" spans="7:8" s="9" customFormat="1">
      <c r="G4699" s="466"/>
      <c r="H4699" s="466"/>
    </row>
    <row r="4700" spans="7:8" s="9" customFormat="1">
      <c r="G4700" s="466"/>
      <c r="H4700" s="466"/>
    </row>
    <row r="4701" spans="7:8" s="9" customFormat="1">
      <c r="G4701" s="466"/>
      <c r="H4701" s="466"/>
    </row>
    <row r="4702" spans="7:8" s="9" customFormat="1">
      <c r="G4702" s="466"/>
      <c r="H4702" s="466"/>
    </row>
    <row r="4703" spans="7:8" s="9" customFormat="1">
      <c r="G4703" s="466"/>
      <c r="H4703" s="466"/>
    </row>
    <row r="4704" spans="7:8" s="9" customFormat="1">
      <c r="G4704" s="466"/>
      <c r="H4704" s="466"/>
    </row>
    <row r="4705" spans="7:8" s="9" customFormat="1">
      <c r="G4705" s="466"/>
      <c r="H4705" s="466"/>
    </row>
    <row r="4706" spans="7:8" s="9" customFormat="1">
      <c r="G4706" s="466"/>
      <c r="H4706" s="466"/>
    </row>
    <row r="4707" spans="7:8" s="9" customFormat="1">
      <c r="G4707" s="466"/>
      <c r="H4707" s="466"/>
    </row>
    <row r="4708" spans="7:8" s="9" customFormat="1">
      <c r="G4708" s="466"/>
      <c r="H4708" s="466"/>
    </row>
    <row r="4709" spans="7:8" s="9" customFormat="1">
      <c r="G4709" s="466"/>
      <c r="H4709" s="466"/>
    </row>
    <row r="4710" spans="7:8" s="9" customFormat="1">
      <c r="G4710" s="466"/>
      <c r="H4710" s="466"/>
    </row>
    <row r="4711" spans="7:8" s="9" customFormat="1">
      <c r="G4711" s="466"/>
      <c r="H4711" s="466"/>
    </row>
    <row r="4712" spans="7:8" s="9" customFormat="1">
      <c r="G4712" s="466"/>
      <c r="H4712" s="466"/>
    </row>
    <row r="4713" spans="7:8" s="9" customFormat="1">
      <c r="G4713" s="466"/>
      <c r="H4713" s="466"/>
    </row>
    <row r="4714" spans="7:8" s="9" customFormat="1">
      <c r="G4714" s="466"/>
      <c r="H4714" s="466"/>
    </row>
    <row r="4715" spans="7:8" s="9" customFormat="1">
      <c r="G4715" s="466"/>
      <c r="H4715" s="466"/>
    </row>
    <row r="4716" spans="7:8" s="9" customFormat="1">
      <c r="G4716" s="466"/>
      <c r="H4716" s="466"/>
    </row>
    <row r="4717" spans="7:8" s="9" customFormat="1">
      <c r="G4717" s="466"/>
      <c r="H4717" s="466"/>
    </row>
    <row r="4718" spans="7:8" s="9" customFormat="1">
      <c r="G4718" s="466"/>
      <c r="H4718" s="466"/>
    </row>
    <row r="4719" spans="7:8" s="9" customFormat="1">
      <c r="G4719" s="466"/>
      <c r="H4719" s="466"/>
    </row>
    <row r="4720" spans="7:8" s="9" customFormat="1">
      <c r="G4720" s="466"/>
      <c r="H4720" s="466"/>
    </row>
    <row r="4721" spans="7:8" s="9" customFormat="1">
      <c r="G4721" s="466"/>
      <c r="H4721" s="466"/>
    </row>
    <row r="4722" spans="7:8" s="9" customFormat="1">
      <c r="G4722" s="466"/>
      <c r="H4722" s="466"/>
    </row>
    <row r="4723" spans="7:8" s="9" customFormat="1">
      <c r="G4723" s="466"/>
      <c r="H4723" s="466"/>
    </row>
    <row r="4724" spans="7:8" s="9" customFormat="1">
      <c r="G4724" s="466"/>
      <c r="H4724" s="466"/>
    </row>
    <row r="4725" spans="7:8" s="9" customFormat="1">
      <c r="G4725" s="466"/>
      <c r="H4725" s="466"/>
    </row>
    <row r="4726" spans="7:8" s="9" customFormat="1">
      <c r="G4726" s="466"/>
      <c r="H4726" s="466"/>
    </row>
    <row r="4727" spans="7:8" s="9" customFormat="1">
      <c r="G4727" s="466"/>
      <c r="H4727" s="466"/>
    </row>
    <row r="4728" spans="7:8" s="9" customFormat="1">
      <c r="G4728" s="466"/>
      <c r="H4728" s="466"/>
    </row>
    <row r="4729" spans="7:8" s="9" customFormat="1">
      <c r="G4729" s="466"/>
      <c r="H4729" s="466"/>
    </row>
    <row r="4730" spans="7:8" s="9" customFormat="1">
      <c r="G4730" s="466"/>
      <c r="H4730" s="466"/>
    </row>
    <row r="4731" spans="7:8" s="9" customFormat="1">
      <c r="G4731" s="466"/>
      <c r="H4731" s="466"/>
    </row>
    <row r="4732" spans="7:8" s="9" customFormat="1">
      <c r="G4732" s="466"/>
      <c r="H4732" s="466"/>
    </row>
    <row r="4733" spans="7:8" s="9" customFormat="1">
      <c r="G4733" s="466"/>
      <c r="H4733" s="466"/>
    </row>
    <row r="4734" spans="7:8" s="9" customFormat="1">
      <c r="G4734" s="466"/>
      <c r="H4734" s="466"/>
    </row>
    <row r="4735" spans="7:8" s="9" customFormat="1">
      <c r="G4735" s="466"/>
      <c r="H4735" s="466"/>
    </row>
    <row r="4736" spans="7:8" s="9" customFormat="1">
      <c r="G4736" s="466"/>
      <c r="H4736" s="466"/>
    </row>
    <row r="4737" spans="7:8" s="9" customFormat="1">
      <c r="G4737" s="466"/>
      <c r="H4737" s="466"/>
    </row>
    <row r="4738" spans="7:8" s="9" customFormat="1">
      <c r="G4738" s="466"/>
      <c r="H4738" s="466"/>
    </row>
    <row r="4739" spans="7:8" s="9" customFormat="1">
      <c r="G4739" s="466"/>
      <c r="H4739" s="466"/>
    </row>
    <row r="4740" spans="7:8" s="9" customFormat="1">
      <c r="G4740" s="466"/>
      <c r="H4740" s="466"/>
    </row>
    <row r="4741" spans="7:8" s="9" customFormat="1">
      <c r="G4741" s="466"/>
      <c r="H4741" s="466"/>
    </row>
    <row r="4742" spans="7:8" s="9" customFormat="1">
      <c r="G4742" s="466"/>
      <c r="H4742" s="466"/>
    </row>
    <row r="4743" spans="7:8" s="9" customFormat="1">
      <c r="G4743" s="466"/>
      <c r="H4743" s="466"/>
    </row>
    <row r="4744" spans="7:8" s="9" customFormat="1">
      <c r="G4744" s="466"/>
      <c r="H4744" s="466"/>
    </row>
    <row r="4745" spans="7:8" s="9" customFormat="1">
      <c r="G4745" s="466"/>
      <c r="H4745" s="466"/>
    </row>
    <row r="4746" spans="7:8" s="9" customFormat="1">
      <c r="G4746" s="466"/>
      <c r="H4746" s="466"/>
    </row>
    <row r="4747" spans="7:8" s="9" customFormat="1">
      <c r="G4747" s="466"/>
      <c r="H4747" s="466"/>
    </row>
    <row r="4748" spans="7:8" s="9" customFormat="1">
      <c r="G4748" s="466"/>
      <c r="H4748" s="466"/>
    </row>
    <row r="4749" spans="7:8" s="9" customFormat="1">
      <c r="G4749" s="466"/>
      <c r="H4749" s="466"/>
    </row>
    <row r="4750" spans="7:8" s="9" customFormat="1">
      <c r="G4750" s="466"/>
      <c r="H4750" s="466"/>
    </row>
    <row r="4751" spans="7:8" s="9" customFormat="1">
      <c r="G4751" s="466"/>
      <c r="H4751" s="466"/>
    </row>
    <row r="4752" spans="7:8" s="9" customFormat="1">
      <c r="G4752" s="466"/>
      <c r="H4752" s="466"/>
    </row>
    <row r="4753" spans="7:8" s="9" customFormat="1">
      <c r="G4753" s="466"/>
      <c r="H4753" s="466"/>
    </row>
    <row r="4754" spans="7:8" s="9" customFormat="1">
      <c r="G4754" s="466"/>
      <c r="H4754" s="466"/>
    </row>
    <row r="4755" spans="7:8" s="9" customFormat="1">
      <c r="G4755" s="466"/>
      <c r="H4755" s="466"/>
    </row>
    <row r="4756" spans="7:8" s="9" customFormat="1">
      <c r="G4756" s="466"/>
      <c r="H4756" s="466"/>
    </row>
    <row r="4757" spans="7:8" s="9" customFormat="1">
      <c r="G4757" s="466"/>
      <c r="H4757" s="466"/>
    </row>
    <row r="4758" spans="7:8" s="9" customFormat="1">
      <c r="G4758" s="466"/>
      <c r="H4758" s="466"/>
    </row>
    <row r="4759" spans="7:8" s="9" customFormat="1">
      <c r="G4759" s="466"/>
      <c r="H4759" s="466"/>
    </row>
    <row r="4760" spans="7:8" s="9" customFormat="1">
      <c r="G4760" s="466"/>
      <c r="H4760" s="466"/>
    </row>
    <row r="4761" spans="7:8" s="9" customFormat="1">
      <c r="G4761" s="466"/>
      <c r="H4761" s="466"/>
    </row>
    <row r="4762" spans="7:8" s="9" customFormat="1">
      <c r="G4762" s="466"/>
      <c r="H4762" s="466"/>
    </row>
    <row r="4763" spans="7:8" s="9" customFormat="1">
      <c r="G4763" s="466"/>
      <c r="H4763" s="466"/>
    </row>
    <row r="4764" spans="7:8" s="9" customFormat="1">
      <c r="G4764" s="466"/>
      <c r="H4764" s="466"/>
    </row>
    <row r="4765" spans="7:8" s="9" customFormat="1">
      <c r="G4765" s="466"/>
      <c r="H4765" s="466"/>
    </row>
    <row r="4766" spans="7:8" s="9" customFormat="1">
      <c r="G4766" s="466"/>
      <c r="H4766" s="466"/>
    </row>
    <row r="4767" spans="7:8" s="9" customFormat="1">
      <c r="G4767" s="466"/>
      <c r="H4767" s="466"/>
    </row>
    <row r="4768" spans="7:8" s="9" customFormat="1">
      <c r="G4768" s="466"/>
      <c r="H4768" s="466"/>
    </row>
    <row r="4769" spans="7:8" s="9" customFormat="1">
      <c r="G4769" s="466"/>
      <c r="H4769" s="466"/>
    </row>
    <row r="4770" spans="7:8" s="9" customFormat="1">
      <c r="G4770" s="466"/>
      <c r="H4770" s="466"/>
    </row>
    <row r="4771" spans="7:8" s="9" customFormat="1">
      <c r="G4771" s="466"/>
      <c r="H4771" s="466"/>
    </row>
    <row r="4772" spans="7:8" s="9" customFormat="1">
      <c r="G4772" s="466"/>
      <c r="H4772" s="466"/>
    </row>
    <row r="4773" spans="7:8" s="9" customFormat="1">
      <c r="G4773" s="466"/>
      <c r="H4773" s="466"/>
    </row>
    <row r="4774" spans="7:8" s="9" customFormat="1">
      <c r="G4774" s="466"/>
      <c r="H4774" s="466"/>
    </row>
    <row r="4775" spans="7:8" s="9" customFormat="1">
      <c r="G4775" s="466"/>
      <c r="H4775" s="466"/>
    </row>
    <row r="4776" spans="7:8" s="9" customFormat="1">
      <c r="G4776" s="466"/>
      <c r="H4776" s="466"/>
    </row>
    <row r="4777" spans="7:8" s="9" customFormat="1">
      <c r="G4777" s="466"/>
      <c r="H4777" s="466"/>
    </row>
    <row r="4778" spans="7:8" s="9" customFormat="1">
      <c r="G4778" s="466"/>
      <c r="H4778" s="466"/>
    </row>
    <row r="4779" spans="7:8" s="9" customFormat="1">
      <c r="G4779" s="466"/>
      <c r="H4779" s="466"/>
    </row>
    <row r="4780" spans="7:8" s="9" customFormat="1">
      <c r="G4780" s="466"/>
      <c r="H4780" s="466"/>
    </row>
    <row r="4781" spans="7:8" s="9" customFormat="1">
      <c r="G4781" s="466"/>
      <c r="H4781" s="466"/>
    </row>
    <row r="4782" spans="7:8" s="9" customFormat="1">
      <c r="G4782" s="466"/>
      <c r="H4782" s="466"/>
    </row>
    <row r="4783" spans="7:8" s="9" customFormat="1">
      <c r="G4783" s="466"/>
      <c r="H4783" s="466"/>
    </row>
    <row r="4784" spans="7:8" s="9" customFormat="1">
      <c r="G4784" s="466"/>
      <c r="H4784" s="466"/>
    </row>
    <row r="4785" spans="7:8" s="9" customFormat="1">
      <c r="G4785" s="466"/>
      <c r="H4785" s="466"/>
    </row>
    <row r="4786" spans="7:8" s="9" customFormat="1">
      <c r="G4786" s="466"/>
      <c r="H4786" s="466"/>
    </row>
    <row r="4787" spans="7:8" s="9" customFormat="1">
      <c r="G4787" s="466"/>
      <c r="H4787" s="466"/>
    </row>
    <row r="4788" spans="7:8" s="9" customFormat="1">
      <c r="G4788" s="466"/>
      <c r="H4788" s="466"/>
    </row>
    <row r="4789" spans="7:8" s="9" customFormat="1">
      <c r="G4789" s="466"/>
      <c r="H4789" s="466"/>
    </row>
    <row r="4790" spans="7:8" s="9" customFormat="1">
      <c r="G4790" s="466"/>
      <c r="H4790" s="466"/>
    </row>
    <row r="4791" spans="7:8" s="9" customFormat="1">
      <c r="G4791" s="466"/>
      <c r="H4791" s="466"/>
    </row>
    <row r="4792" spans="7:8" s="9" customFormat="1">
      <c r="G4792" s="466"/>
      <c r="H4792" s="466"/>
    </row>
    <row r="4793" spans="7:8" s="9" customFormat="1">
      <c r="G4793" s="466"/>
      <c r="H4793" s="466"/>
    </row>
    <row r="4794" spans="7:8" s="9" customFormat="1">
      <c r="G4794" s="466"/>
      <c r="H4794" s="466"/>
    </row>
    <row r="4795" spans="7:8" s="9" customFormat="1">
      <c r="G4795" s="466"/>
      <c r="H4795" s="466"/>
    </row>
    <row r="4796" spans="7:8" s="9" customFormat="1">
      <c r="G4796" s="466"/>
      <c r="H4796" s="466"/>
    </row>
    <row r="4797" spans="7:8" s="9" customFormat="1">
      <c r="G4797" s="466"/>
      <c r="H4797" s="466"/>
    </row>
    <row r="4798" spans="7:8" s="9" customFormat="1">
      <c r="G4798" s="466"/>
      <c r="H4798" s="466"/>
    </row>
    <row r="4799" spans="7:8" s="9" customFormat="1">
      <c r="G4799" s="466"/>
      <c r="H4799" s="466"/>
    </row>
    <row r="4800" spans="7:8" s="9" customFormat="1">
      <c r="G4800" s="466"/>
      <c r="H4800" s="466"/>
    </row>
    <row r="4801" spans="1:44" s="9" customFormat="1">
      <c r="G4801" s="466"/>
      <c r="H4801" s="466"/>
    </row>
    <row r="4802" spans="1:44" s="9" customFormat="1">
      <c r="G4802" s="466"/>
      <c r="H4802" s="466"/>
    </row>
    <row r="4803" spans="1:44" s="9" customFormat="1">
      <c r="G4803" s="466"/>
      <c r="H4803" s="466"/>
    </row>
    <row r="4804" spans="1:44" s="9" customFormat="1">
      <c r="G4804" s="466"/>
      <c r="H4804" s="466"/>
    </row>
    <row r="4805" spans="1:44" s="9" customFormat="1">
      <c r="G4805" s="466"/>
      <c r="H4805" s="466"/>
    </row>
    <row r="4806" spans="1:44" s="9" customFormat="1">
      <c r="G4806" s="466"/>
      <c r="H4806" s="466"/>
    </row>
    <row r="4807" spans="1:44">
      <c r="A4807" s="9"/>
      <c r="B4807" s="9"/>
      <c r="C4807" s="9"/>
      <c r="D4807" s="9"/>
      <c r="E4807" s="9"/>
      <c r="F4807" s="9"/>
      <c r="G4807" s="466"/>
      <c r="H4807" s="466"/>
      <c r="I4807" s="9"/>
      <c r="J4807" s="9"/>
      <c r="K4807" s="9"/>
      <c r="L4807" s="9"/>
      <c r="M4807" s="9"/>
      <c r="N4807" s="9"/>
      <c r="O4807" s="9"/>
      <c r="P4807" s="9"/>
      <c r="Q4807" s="9"/>
      <c r="R4807" s="9"/>
      <c r="S4807" s="9"/>
      <c r="T4807" s="9"/>
      <c r="U4807" s="9"/>
      <c r="V4807" s="9"/>
      <c r="W4807" s="9"/>
      <c r="X4807" s="9"/>
      <c r="Y4807" s="9"/>
      <c r="Z4807" s="9"/>
      <c r="AA4807" s="9"/>
      <c r="AB4807" s="9"/>
      <c r="AC4807" s="9"/>
      <c r="AD4807" s="9"/>
      <c r="AE4807" s="9"/>
      <c r="AF4807" s="9"/>
      <c r="AG4807" s="9"/>
      <c r="AH4807" s="9"/>
      <c r="AI4807" s="9"/>
      <c r="AJ4807" s="9"/>
      <c r="AK4807" s="9"/>
      <c r="AL4807" s="9"/>
      <c r="AM4807" s="9"/>
      <c r="AN4807" s="9"/>
      <c r="AO4807" s="9"/>
      <c r="AP4807" s="9"/>
      <c r="AQ4807" s="9"/>
      <c r="AR4807" s="9"/>
    </row>
    <row r="4808" spans="1:44">
      <c r="A4808" s="9"/>
      <c r="B4808" s="9"/>
      <c r="C4808" s="9"/>
      <c r="D4808" s="9"/>
      <c r="E4808" s="9"/>
      <c r="F4808" s="9"/>
      <c r="G4808" s="466"/>
      <c r="H4808" s="466"/>
      <c r="I4808" s="9"/>
      <c r="J4808" s="9"/>
      <c r="K4808" s="9"/>
      <c r="L4808" s="9"/>
      <c r="M4808" s="9"/>
      <c r="N4808" s="9"/>
      <c r="O4808" s="9"/>
      <c r="P4808" s="9"/>
      <c r="Q4808" s="9"/>
      <c r="R4808" s="9"/>
      <c r="S4808" s="9"/>
      <c r="T4808" s="9"/>
      <c r="U4808" s="9"/>
      <c r="V4808" s="9"/>
      <c r="W4808" s="9"/>
      <c r="X4808" s="9"/>
      <c r="Y4808" s="9"/>
      <c r="Z4808" s="9"/>
      <c r="AA4808" s="9"/>
      <c r="AB4808" s="9"/>
      <c r="AC4808" s="9"/>
      <c r="AD4808" s="9"/>
      <c r="AE4808" s="9"/>
      <c r="AF4808" s="9"/>
      <c r="AG4808" s="9"/>
      <c r="AH4808" s="9"/>
      <c r="AI4808" s="9"/>
      <c r="AJ4808" s="9"/>
      <c r="AK4808" s="9"/>
      <c r="AL4808" s="9"/>
      <c r="AM4808" s="9"/>
      <c r="AN4808" s="9"/>
      <c r="AO4808" s="9"/>
      <c r="AP4808" s="9"/>
      <c r="AQ4808" s="9"/>
      <c r="AR4808" s="9"/>
    </row>
    <row r="4809" spans="1:44">
      <c r="A4809" s="9"/>
      <c r="B4809" s="9"/>
      <c r="C4809" s="9"/>
      <c r="D4809" s="9"/>
      <c r="E4809" s="9"/>
      <c r="F4809" s="9"/>
      <c r="G4809" s="466"/>
      <c r="H4809" s="466"/>
      <c r="I4809" s="9"/>
      <c r="J4809" s="9"/>
      <c r="K4809" s="9"/>
      <c r="L4809" s="9"/>
      <c r="M4809" s="9"/>
      <c r="N4809" s="9"/>
      <c r="O4809" s="9"/>
      <c r="P4809" s="9"/>
      <c r="Q4809" s="9"/>
      <c r="R4809" s="9"/>
      <c r="S4809" s="9"/>
      <c r="T4809" s="9"/>
      <c r="U4809" s="9"/>
      <c r="V4809" s="9"/>
      <c r="W4809" s="9"/>
      <c r="X4809" s="9"/>
      <c r="Y4809" s="9"/>
      <c r="Z4809" s="9"/>
      <c r="AA4809" s="9"/>
      <c r="AB4809" s="9"/>
      <c r="AC4809" s="9"/>
      <c r="AD4809" s="9"/>
      <c r="AE4809" s="9"/>
      <c r="AF4809" s="9"/>
      <c r="AG4809" s="9"/>
      <c r="AH4809" s="9"/>
      <c r="AI4809" s="9"/>
      <c r="AJ4809" s="9"/>
      <c r="AK4809" s="9"/>
      <c r="AL4809" s="9"/>
      <c r="AM4809" s="9"/>
      <c r="AN4809" s="9"/>
      <c r="AO4809" s="9"/>
      <c r="AP4809" s="9"/>
      <c r="AQ4809" s="9"/>
      <c r="AR4809" s="9"/>
    </row>
    <row r="4810" spans="1:44">
      <c r="A4810" s="9"/>
      <c r="B4810" s="9"/>
      <c r="C4810" s="9"/>
      <c r="D4810" s="9"/>
      <c r="E4810" s="9"/>
      <c r="F4810" s="9"/>
      <c r="G4810" s="466"/>
      <c r="H4810" s="466"/>
      <c r="I4810" s="9"/>
      <c r="J4810" s="9"/>
      <c r="K4810" s="9"/>
      <c r="L4810" s="9"/>
      <c r="M4810" s="9"/>
      <c r="N4810" s="9"/>
      <c r="O4810" s="9"/>
      <c r="P4810" s="9"/>
      <c r="Q4810" s="9"/>
      <c r="R4810" s="9"/>
      <c r="S4810" s="9"/>
      <c r="T4810" s="9"/>
      <c r="U4810" s="9"/>
      <c r="V4810" s="9"/>
      <c r="W4810" s="9"/>
      <c r="X4810" s="9"/>
      <c r="Y4810" s="9"/>
      <c r="Z4810" s="9"/>
      <c r="AA4810" s="9"/>
      <c r="AB4810" s="9"/>
      <c r="AC4810" s="9"/>
      <c r="AD4810" s="9"/>
      <c r="AE4810" s="9"/>
      <c r="AF4810" s="9"/>
      <c r="AG4810" s="9"/>
      <c r="AH4810" s="9"/>
      <c r="AI4810" s="9"/>
      <c r="AJ4810" s="9"/>
      <c r="AK4810" s="9"/>
      <c r="AL4810" s="9"/>
      <c r="AM4810" s="9"/>
      <c r="AN4810" s="9"/>
      <c r="AO4810" s="9"/>
      <c r="AP4810" s="9"/>
      <c r="AQ4810" s="9"/>
      <c r="AR4810" s="9"/>
    </row>
    <row r="4811" spans="1:44">
      <c r="A4811" s="9"/>
      <c r="B4811" s="9"/>
      <c r="C4811" s="9"/>
      <c r="D4811" s="9"/>
      <c r="E4811" s="9"/>
      <c r="F4811" s="9"/>
      <c r="G4811" s="466"/>
      <c r="H4811" s="466"/>
      <c r="I4811" s="9"/>
      <c r="J4811" s="9"/>
      <c r="K4811" s="9"/>
      <c r="L4811" s="9"/>
      <c r="M4811" s="9"/>
      <c r="N4811" s="9"/>
      <c r="O4811" s="9"/>
      <c r="P4811" s="9"/>
      <c r="Q4811" s="9"/>
      <c r="R4811" s="9"/>
      <c r="S4811" s="9"/>
      <c r="T4811" s="9"/>
      <c r="U4811" s="9"/>
      <c r="V4811" s="9"/>
      <c r="W4811" s="9"/>
      <c r="X4811" s="9"/>
      <c r="Y4811" s="9"/>
      <c r="Z4811" s="9"/>
      <c r="AA4811" s="9"/>
      <c r="AB4811" s="9"/>
      <c r="AC4811" s="9"/>
      <c r="AD4811" s="9"/>
      <c r="AE4811" s="9"/>
      <c r="AF4811" s="9"/>
      <c r="AG4811" s="9"/>
      <c r="AH4811" s="9"/>
      <c r="AI4811" s="9"/>
      <c r="AJ4811" s="9"/>
      <c r="AK4811" s="9"/>
      <c r="AL4811" s="9"/>
      <c r="AM4811" s="9"/>
      <c r="AN4811" s="9"/>
      <c r="AO4811" s="9"/>
      <c r="AP4811" s="9"/>
      <c r="AQ4811" s="9"/>
      <c r="AR4811" s="9"/>
    </row>
    <row r="4812" spans="1:44">
      <c r="A4812" s="9"/>
      <c r="B4812" s="9"/>
      <c r="C4812" s="9"/>
      <c r="D4812" s="9"/>
      <c r="E4812" s="9"/>
      <c r="F4812" s="9"/>
      <c r="G4812" s="466"/>
      <c r="H4812" s="466"/>
      <c r="I4812" s="9"/>
      <c r="J4812" s="9"/>
      <c r="K4812" s="9"/>
      <c r="L4812" s="9"/>
      <c r="M4812" s="9"/>
      <c r="N4812" s="9"/>
      <c r="O4812" s="9"/>
      <c r="P4812" s="9"/>
      <c r="Q4812" s="9"/>
      <c r="R4812" s="9"/>
      <c r="S4812" s="9"/>
      <c r="T4812" s="9"/>
      <c r="U4812" s="9"/>
      <c r="V4812" s="9"/>
      <c r="W4812" s="9"/>
      <c r="X4812" s="9"/>
      <c r="Y4812" s="9"/>
      <c r="Z4812" s="9"/>
      <c r="AA4812" s="9"/>
      <c r="AB4812" s="9"/>
      <c r="AC4812" s="9"/>
      <c r="AD4812" s="9"/>
      <c r="AE4812" s="9"/>
      <c r="AF4812" s="9"/>
      <c r="AG4812" s="9"/>
      <c r="AH4812" s="9"/>
      <c r="AI4812" s="9"/>
      <c r="AJ4812" s="9"/>
      <c r="AK4812" s="9"/>
      <c r="AL4812" s="9"/>
      <c r="AM4812" s="9"/>
      <c r="AN4812" s="9"/>
      <c r="AO4812" s="9"/>
      <c r="AP4812" s="9"/>
      <c r="AQ4812" s="9"/>
      <c r="AR4812" s="9"/>
    </row>
    <row r="4813" spans="1:44">
      <c r="A4813" s="9"/>
      <c r="B4813" s="9"/>
      <c r="C4813" s="9"/>
      <c r="D4813" s="9"/>
      <c r="E4813" s="9"/>
      <c r="F4813" s="9"/>
      <c r="G4813" s="466"/>
      <c r="H4813" s="466"/>
      <c r="I4813" s="9"/>
      <c r="J4813" s="9"/>
      <c r="K4813" s="9"/>
      <c r="L4813" s="9"/>
      <c r="M4813" s="9"/>
      <c r="N4813" s="9"/>
      <c r="O4813" s="9"/>
      <c r="P4813" s="9"/>
      <c r="Q4813" s="9"/>
      <c r="R4813" s="9"/>
      <c r="S4813" s="9"/>
      <c r="T4813" s="9"/>
      <c r="U4813" s="9"/>
      <c r="V4813" s="9"/>
      <c r="W4813" s="9"/>
      <c r="X4813" s="9"/>
      <c r="Y4813" s="9"/>
      <c r="Z4813" s="9"/>
      <c r="AA4813" s="9"/>
      <c r="AB4813" s="9"/>
      <c r="AC4813" s="9"/>
      <c r="AD4813" s="9"/>
      <c r="AE4813" s="9"/>
      <c r="AF4813" s="9"/>
      <c r="AG4813" s="9"/>
      <c r="AH4813" s="9"/>
      <c r="AI4813" s="9"/>
      <c r="AJ4813" s="9"/>
      <c r="AK4813" s="9"/>
      <c r="AL4813" s="9"/>
      <c r="AM4813" s="9"/>
      <c r="AN4813" s="9"/>
      <c r="AO4813" s="9"/>
      <c r="AP4813" s="9"/>
      <c r="AQ4813" s="9"/>
      <c r="AR4813" s="9"/>
    </row>
    <row r="4814" spans="1:44">
      <c r="A4814" s="9"/>
      <c r="B4814" s="9"/>
      <c r="C4814" s="9"/>
      <c r="D4814" s="9"/>
      <c r="E4814" s="9"/>
      <c r="F4814" s="9"/>
      <c r="G4814" s="466"/>
      <c r="H4814" s="466"/>
      <c r="I4814" s="9"/>
      <c r="J4814" s="9"/>
      <c r="K4814" s="9"/>
      <c r="L4814" s="9"/>
      <c r="M4814" s="9"/>
      <c r="N4814" s="9"/>
      <c r="O4814" s="9"/>
      <c r="P4814" s="9"/>
      <c r="Q4814" s="9"/>
      <c r="R4814" s="9"/>
      <c r="S4814" s="9"/>
      <c r="T4814" s="9"/>
      <c r="U4814" s="9"/>
      <c r="V4814" s="9"/>
      <c r="W4814" s="9"/>
      <c r="X4814" s="9"/>
      <c r="Y4814" s="9"/>
      <c r="Z4814" s="9"/>
      <c r="AA4814" s="9"/>
      <c r="AB4814" s="9"/>
      <c r="AC4814" s="9"/>
      <c r="AD4814" s="9"/>
      <c r="AE4814" s="9"/>
      <c r="AF4814" s="9"/>
      <c r="AG4814" s="9"/>
      <c r="AH4814" s="9"/>
      <c r="AI4814" s="9"/>
      <c r="AJ4814" s="9"/>
      <c r="AK4814" s="9"/>
      <c r="AL4814" s="9"/>
      <c r="AM4814" s="9"/>
      <c r="AN4814" s="9"/>
      <c r="AO4814" s="9"/>
      <c r="AP4814" s="9"/>
      <c r="AQ4814" s="9"/>
      <c r="AR4814" s="9"/>
    </row>
    <row r="4815" spans="1:44">
      <c r="A4815" s="9"/>
      <c r="B4815" s="9"/>
      <c r="C4815" s="9"/>
      <c r="D4815" s="9"/>
      <c r="E4815" s="9"/>
      <c r="F4815" s="9"/>
      <c r="G4815" s="466"/>
      <c r="H4815" s="466"/>
      <c r="I4815" s="9"/>
      <c r="J4815" s="9"/>
      <c r="K4815" s="9"/>
      <c r="L4815" s="9"/>
      <c r="M4815" s="9"/>
      <c r="N4815" s="9"/>
      <c r="O4815" s="9"/>
      <c r="P4815" s="9"/>
      <c r="Q4815" s="9"/>
      <c r="R4815" s="9"/>
      <c r="S4815" s="9"/>
      <c r="T4815" s="9"/>
      <c r="U4815" s="9"/>
      <c r="V4815" s="9"/>
      <c r="W4815" s="9"/>
      <c r="X4815" s="9"/>
      <c r="Y4815" s="9"/>
      <c r="Z4815" s="9"/>
      <c r="AA4815" s="9"/>
      <c r="AB4815" s="9"/>
      <c r="AC4815" s="9"/>
      <c r="AD4815" s="9"/>
      <c r="AE4815" s="9"/>
      <c r="AF4815" s="9"/>
      <c r="AG4815" s="9"/>
      <c r="AH4815" s="9"/>
      <c r="AI4815" s="9"/>
      <c r="AJ4815" s="9"/>
      <c r="AK4815" s="9"/>
      <c r="AL4815" s="9"/>
      <c r="AM4815" s="9"/>
      <c r="AN4815" s="9"/>
      <c r="AO4815" s="9"/>
      <c r="AP4815" s="9"/>
      <c r="AQ4815" s="9"/>
      <c r="AR4815" s="9"/>
    </row>
    <row r="4816" spans="1:44">
      <c r="A4816" s="9"/>
      <c r="B4816" s="9"/>
      <c r="C4816" s="9"/>
      <c r="D4816" s="9"/>
      <c r="E4816" s="9"/>
      <c r="F4816" s="9"/>
      <c r="G4816" s="466"/>
      <c r="H4816" s="466"/>
      <c r="I4816" s="9"/>
      <c r="J4816" s="9"/>
      <c r="K4816" s="9"/>
      <c r="L4816" s="9"/>
      <c r="M4816" s="9"/>
      <c r="N4816" s="9"/>
      <c r="O4816" s="9"/>
      <c r="P4816" s="9"/>
      <c r="Q4816" s="9"/>
      <c r="R4816" s="9"/>
      <c r="S4816" s="9"/>
      <c r="T4816" s="9"/>
      <c r="U4816" s="9"/>
      <c r="V4816" s="9"/>
      <c r="W4816" s="9"/>
      <c r="X4816" s="9"/>
      <c r="Y4816" s="9"/>
      <c r="Z4816" s="9"/>
      <c r="AA4816" s="9"/>
      <c r="AB4816" s="9"/>
      <c r="AC4816" s="9"/>
      <c r="AD4816" s="9"/>
      <c r="AE4816" s="9"/>
      <c r="AF4816" s="9"/>
      <c r="AG4816" s="9"/>
      <c r="AH4816" s="9"/>
      <c r="AI4816" s="9"/>
      <c r="AJ4816" s="9"/>
      <c r="AK4816" s="9"/>
      <c r="AL4816" s="9"/>
      <c r="AM4816" s="9"/>
      <c r="AN4816" s="9"/>
      <c r="AO4816" s="9"/>
      <c r="AP4816" s="9"/>
      <c r="AQ4816" s="9"/>
      <c r="AR4816" s="9"/>
    </row>
    <row r="4817" spans="1:44">
      <c r="A4817" s="9"/>
      <c r="B4817" s="9"/>
      <c r="C4817" s="9"/>
      <c r="D4817" s="9"/>
      <c r="E4817" s="9"/>
      <c r="F4817" s="9"/>
      <c r="G4817" s="466"/>
      <c r="H4817" s="466"/>
      <c r="I4817" s="9"/>
      <c r="J4817" s="9"/>
      <c r="K4817" s="9"/>
      <c r="L4817" s="9"/>
      <c r="M4817" s="9"/>
      <c r="N4817" s="9"/>
      <c r="O4817" s="9"/>
      <c r="P4817" s="9"/>
      <c r="Q4817" s="9"/>
      <c r="R4817" s="9"/>
      <c r="S4817" s="9"/>
      <c r="T4817" s="9"/>
      <c r="U4817" s="9"/>
      <c r="V4817" s="9"/>
      <c r="W4817" s="9"/>
      <c r="X4817" s="9"/>
      <c r="Y4817" s="9"/>
      <c r="Z4817" s="9"/>
      <c r="AA4817" s="9"/>
      <c r="AB4817" s="9"/>
      <c r="AC4817" s="9"/>
      <c r="AD4817" s="9"/>
      <c r="AE4817" s="9"/>
      <c r="AF4817" s="9"/>
      <c r="AG4817" s="9"/>
      <c r="AH4817" s="9"/>
      <c r="AI4817" s="9"/>
      <c r="AJ4817" s="9"/>
      <c r="AK4817" s="9"/>
      <c r="AL4817" s="9"/>
      <c r="AM4817" s="9"/>
      <c r="AN4817" s="9"/>
      <c r="AO4817" s="9"/>
      <c r="AP4817" s="9"/>
      <c r="AQ4817" s="9"/>
      <c r="AR4817" s="9"/>
    </row>
    <row r="4818" spans="1:44">
      <c r="A4818" s="9"/>
      <c r="B4818" s="9"/>
      <c r="C4818" s="9"/>
      <c r="D4818" s="9"/>
      <c r="E4818" s="9"/>
      <c r="F4818" s="9"/>
      <c r="G4818" s="466"/>
      <c r="H4818" s="466"/>
      <c r="I4818" s="9"/>
      <c r="J4818" s="9"/>
      <c r="K4818" s="9"/>
      <c r="L4818" s="9"/>
      <c r="M4818" s="9"/>
      <c r="N4818" s="9"/>
      <c r="O4818" s="9"/>
      <c r="P4818" s="9"/>
      <c r="Q4818" s="9"/>
      <c r="R4818" s="9"/>
      <c r="S4818" s="9"/>
      <c r="T4818" s="9"/>
      <c r="U4818" s="9"/>
      <c r="V4818" s="9"/>
      <c r="W4818" s="9"/>
      <c r="X4818" s="9"/>
      <c r="Y4818" s="9"/>
      <c r="Z4818" s="9"/>
      <c r="AA4818" s="9"/>
      <c r="AB4818" s="9"/>
      <c r="AC4818" s="9"/>
      <c r="AD4818" s="9"/>
      <c r="AE4818" s="9"/>
      <c r="AF4818" s="9"/>
      <c r="AG4818" s="9"/>
      <c r="AH4818" s="9"/>
      <c r="AI4818" s="9"/>
      <c r="AJ4818" s="9"/>
      <c r="AK4818" s="9"/>
      <c r="AL4818" s="9"/>
      <c r="AM4818" s="9"/>
      <c r="AN4818" s="9"/>
      <c r="AO4818" s="9"/>
      <c r="AP4818" s="9"/>
      <c r="AQ4818" s="9"/>
      <c r="AR4818" s="9"/>
    </row>
    <row r="4819" spans="1:44">
      <c r="A4819" s="9"/>
      <c r="B4819" s="9"/>
      <c r="C4819" s="9"/>
      <c r="D4819" s="9"/>
      <c r="E4819" s="9"/>
      <c r="F4819" s="9"/>
      <c r="G4819" s="466"/>
      <c r="H4819" s="466"/>
      <c r="I4819" s="9"/>
      <c r="J4819" s="9"/>
      <c r="K4819" s="9"/>
      <c r="L4819" s="9"/>
      <c r="M4819" s="9"/>
      <c r="N4819" s="9"/>
      <c r="O4819" s="9"/>
      <c r="P4819" s="9"/>
      <c r="Q4819" s="9"/>
      <c r="R4819" s="9"/>
      <c r="S4819" s="9"/>
      <c r="T4819" s="9"/>
      <c r="U4819" s="9"/>
      <c r="V4819" s="9"/>
      <c r="W4819" s="9"/>
      <c r="X4819" s="9"/>
      <c r="Y4819" s="9"/>
      <c r="Z4819" s="9"/>
      <c r="AA4819" s="9"/>
      <c r="AB4819" s="9"/>
      <c r="AC4819" s="9"/>
      <c r="AD4819" s="9"/>
      <c r="AE4819" s="9"/>
      <c r="AF4819" s="9"/>
      <c r="AG4819" s="9"/>
      <c r="AH4819" s="9"/>
      <c r="AI4819" s="9"/>
      <c r="AJ4819" s="9"/>
      <c r="AK4819" s="9"/>
      <c r="AL4819" s="9"/>
      <c r="AM4819" s="9"/>
      <c r="AN4819" s="9"/>
      <c r="AO4819" s="9"/>
      <c r="AP4819" s="9"/>
      <c r="AQ4819" s="9"/>
      <c r="AR4819" s="9"/>
    </row>
    <row r="4820" spans="1:44">
      <c r="A4820" s="9"/>
      <c r="B4820" s="9"/>
      <c r="C4820" s="9"/>
      <c r="D4820" s="9"/>
      <c r="E4820" s="9"/>
      <c r="F4820" s="9"/>
      <c r="G4820" s="466"/>
      <c r="H4820" s="466"/>
      <c r="I4820" s="9"/>
      <c r="J4820" s="9"/>
      <c r="K4820" s="9"/>
      <c r="L4820" s="9"/>
      <c r="M4820" s="9"/>
      <c r="N4820" s="9"/>
      <c r="O4820" s="9"/>
      <c r="P4820" s="9"/>
      <c r="Q4820" s="9"/>
      <c r="R4820" s="9"/>
      <c r="S4820" s="9"/>
      <c r="T4820" s="9"/>
      <c r="U4820" s="9"/>
      <c r="V4820" s="9"/>
      <c r="W4820" s="9"/>
      <c r="X4820" s="9"/>
      <c r="Y4820" s="9"/>
      <c r="Z4820" s="9"/>
      <c r="AA4820" s="9"/>
      <c r="AB4820" s="9"/>
      <c r="AC4820" s="9"/>
      <c r="AD4820" s="9"/>
      <c r="AE4820" s="9"/>
      <c r="AF4820" s="9"/>
      <c r="AG4820" s="9"/>
      <c r="AH4820" s="9"/>
      <c r="AI4820" s="9"/>
      <c r="AJ4820" s="9"/>
      <c r="AK4820" s="9"/>
      <c r="AL4820" s="9"/>
      <c r="AM4820" s="9"/>
      <c r="AN4820" s="9"/>
      <c r="AO4820" s="9"/>
      <c r="AP4820" s="9"/>
      <c r="AQ4820" s="9"/>
      <c r="AR4820" s="9"/>
    </row>
    <row r="4821" spans="1:44">
      <c r="A4821" s="9"/>
      <c r="B4821" s="9"/>
      <c r="C4821" s="9"/>
      <c r="D4821" s="9"/>
      <c r="E4821" s="9"/>
      <c r="F4821" s="9"/>
      <c r="G4821" s="466"/>
      <c r="H4821" s="466"/>
      <c r="I4821" s="9"/>
      <c r="J4821" s="9"/>
      <c r="K4821" s="9"/>
      <c r="L4821" s="9"/>
      <c r="M4821" s="9"/>
      <c r="N4821" s="9"/>
      <c r="O4821" s="9"/>
      <c r="P4821" s="9"/>
      <c r="Q4821" s="9"/>
      <c r="R4821" s="9"/>
      <c r="S4821" s="9"/>
      <c r="T4821" s="9"/>
      <c r="U4821" s="9"/>
      <c r="V4821" s="9"/>
      <c r="W4821" s="9"/>
      <c r="X4821" s="9"/>
      <c r="Y4821" s="9"/>
      <c r="Z4821" s="9"/>
      <c r="AA4821" s="9"/>
      <c r="AB4821" s="9"/>
      <c r="AC4821" s="9"/>
      <c r="AD4821" s="9"/>
      <c r="AE4821" s="9"/>
      <c r="AF4821" s="9"/>
      <c r="AG4821" s="9"/>
      <c r="AH4821" s="9"/>
      <c r="AI4821" s="9"/>
      <c r="AJ4821" s="9"/>
      <c r="AK4821" s="9"/>
      <c r="AL4821" s="9"/>
      <c r="AM4821" s="9"/>
      <c r="AN4821" s="9"/>
      <c r="AO4821" s="9"/>
      <c r="AP4821" s="9"/>
      <c r="AQ4821" s="9"/>
      <c r="AR4821" s="9"/>
    </row>
    <row r="4822" spans="1:44">
      <c r="A4822" s="9"/>
      <c r="B4822" s="9"/>
      <c r="C4822" s="9"/>
      <c r="D4822" s="9"/>
      <c r="E4822" s="9"/>
      <c r="F4822" s="9"/>
      <c r="G4822" s="466"/>
      <c r="H4822" s="466"/>
      <c r="I4822" s="9"/>
      <c r="J4822" s="9"/>
      <c r="K4822" s="9"/>
      <c r="L4822" s="9"/>
      <c r="M4822" s="9"/>
      <c r="N4822" s="9"/>
      <c r="O4822" s="9"/>
      <c r="P4822" s="9"/>
      <c r="Q4822" s="9"/>
      <c r="R4822" s="9"/>
      <c r="S4822" s="9"/>
      <c r="T4822" s="9"/>
      <c r="U4822" s="9"/>
      <c r="V4822" s="9"/>
      <c r="W4822" s="9"/>
      <c r="X4822" s="9"/>
      <c r="Y4822" s="9"/>
      <c r="Z4822" s="9"/>
      <c r="AA4822" s="9"/>
      <c r="AB4822" s="9"/>
      <c r="AC4822" s="9"/>
      <c r="AD4822" s="9"/>
      <c r="AE4822" s="9"/>
      <c r="AF4822" s="9"/>
      <c r="AG4822" s="9"/>
      <c r="AH4822" s="9"/>
      <c r="AI4822" s="9"/>
      <c r="AJ4822" s="9"/>
      <c r="AK4822" s="9"/>
      <c r="AL4822" s="9"/>
      <c r="AM4822" s="9"/>
      <c r="AN4822" s="9"/>
      <c r="AO4822" s="9"/>
      <c r="AP4822" s="9"/>
      <c r="AQ4822" s="9"/>
      <c r="AR4822" s="9"/>
    </row>
    <row r="4823" spans="1:44">
      <c r="A4823" s="9"/>
      <c r="B4823" s="9"/>
      <c r="C4823" s="9"/>
      <c r="D4823" s="9"/>
      <c r="E4823" s="9"/>
      <c r="F4823" s="9"/>
      <c r="G4823" s="466"/>
      <c r="H4823" s="466"/>
      <c r="I4823" s="9"/>
      <c r="J4823" s="9"/>
      <c r="K4823" s="9"/>
      <c r="L4823" s="9"/>
      <c r="M4823" s="9"/>
      <c r="N4823" s="9"/>
      <c r="O4823" s="9"/>
      <c r="P4823" s="9"/>
      <c r="Q4823" s="9"/>
      <c r="R4823" s="9"/>
      <c r="S4823" s="9"/>
      <c r="T4823" s="9"/>
      <c r="U4823" s="9"/>
      <c r="V4823" s="9"/>
      <c r="W4823" s="9"/>
      <c r="X4823" s="9"/>
      <c r="Y4823" s="9"/>
      <c r="Z4823" s="9"/>
      <c r="AA4823" s="9"/>
      <c r="AB4823" s="9"/>
      <c r="AC4823" s="9"/>
      <c r="AD4823" s="9"/>
      <c r="AE4823" s="9"/>
      <c r="AF4823" s="9"/>
      <c r="AG4823" s="9"/>
      <c r="AH4823" s="9"/>
      <c r="AI4823" s="9"/>
      <c r="AJ4823" s="9"/>
      <c r="AK4823" s="9"/>
      <c r="AL4823" s="9"/>
      <c r="AM4823" s="9"/>
      <c r="AN4823" s="9"/>
      <c r="AO4823" s="9"/>
      <c r="AP4823" s="9"/>
      <c r="AQ4823" s="9"/>
      <c r="AR4823" s="9"/>
    </row>
    <row r="4824" spans="1:44">
      <c r="A4824" s="9"/>
      <c r="B4824" s="9"/>
      <c r="C4824" s="9"/>
      <c r="D4824" s="9"/>
      <c r="E4824" s="9"/>
      <c r="F4824" s="9"/>
      <c r="G4824" s="466"/>
      <c r="H4824" s="466"/>
      <c r="I4824" s="9"/>
      <c r="J4824" s="9"/>
      <c r="K4824" s="9"/>
      <c r="L4824" s="9"/>
      <c r="M4824" s="9"/>
      <c r="N4824" s="9"/>
      <c r="O4824" s="9"/>
      <c r="P4824" s="9"/>
      <c r="Q4824" s="9"/>
      <c r="R4824" s="9"/>
      <c r="S4824" s="9"/>
      <c r="T4824" s="9"/>
      <c r="U4824" s="9"/>
      <c r="V4824" s="9"/>
      <c r="W4824" s="9"/>
      <c r="X4824" s="9"/>
      <c r="Y4824" s="9"/>
      <c r="Z4824" s="9"/>
      <c r="AA4824" s="9"/>
      <c r="AB4824" s="9"/>
      <c r="AC4824" s="9"/>
      <c r="AD4824" s="9"/>
      <c r="AE4824" s="9"/>
      <c r="AF4824" s="9"/>
      <c r="AG4824" s="9"/>
      <c r="AH4824" s="9"/>
      <c r="AI4824" s="9"/>
      <c r="AJ4824" s="9"/>
      <c r="AK4824" s="9"/>
      <c r="AL4824" s="9"/>
      <c r="AM4824" s="9"/>
      <c r="AN4824" s="9"/>
      <c r="AO4824" s="9"/>
      <c r="AP4824" s="9"/>
      <c r="AQ4824" s="9"/>
      <c r="AR4824" s="9"/>
    </row>
    <row r="4825" spans="1:44">
      <c r="A4825" s="9"/>
      <c r="B4825" s="9"/>
      <c r="C4825" s="9"/>
      <c r="D4825" s="9"/>
      <c r="E4825" s="9"/>
      <c r="F4825" s="9"/>
      <c r="G4825" s="466"/>
      <c r="H4825" s="466"/>
      <c r="I4825" s="9"/>
      <c r="J4825" s="9"/>
      <c r="K4825" s="9"/>
      <c r="L4825" s="9"/>
      <c r="M4825" s="9"/>
      <c r="N4825" s="9"/>
      <c r="O4825" s="9"/>
      <c r="P4825" s="9"/>
      <c r="Q4825" s="9"/>
      <c r="R4825" s="9"/>
      <c r="S4825" s="9"/>
      <c r="T4825" s="9"/>
      <c r="U4825" s="9"/>
      <c r="V4825" s="9"/>
      <c r="W4825" s="9"/>
      <c r="X4825" s="9"/>
      <c r="Y4825" s="9"/>
      <c r="Z4825" s="9"/>
      <c r="AA4825" s="9"/>
      <c r="AB4825" s="9"/>
      <c r="AC4825" s="9"/>
      <c r="AD4825" s="9"/>
      <c r="AE4825" s="9"/>
      <c r="AF4825" s="9"/>
      <c r="AG4825" s="9"/>
      <c r="AH4825" s="9"/>
      <c r="AI4825" s="9"/>
      <c r="AJ4825" s="9"/>
      <c r="AK4825" s="9"/>
      <c r="AL4825" s="9"/>
      <c r="AM4825" s="9"/>
      <c r="AN4825" s="9"/>
      <c r="AO4825" s="9"/>
      <c r="AP4825" s="9"/>
      <c r="AQ4825" s="9"/>
      <c r="AR4825" s="9"/>
    </row>
    <row r="4826" spans="1:44">
      <c r="A4826" s="9"/>
      <c r="B4826" s="9"/>
      <c r="C4826" s="9"/>
      <c r="D4826" s="9"/>
      <c r="E4826" s="9"/>
      <c r="F4826" s="9"/>
      <c r="G4826" s="466"/>
      <c r="H4826" s="466"/>
      <c r="I4826" s="9"/>
      <c r="J4826" s="9"/>
      <c r="K4826" s="9"/>
      <c r="L4826" s="9"/>
      <c r="M4826" s="9"/>
      <c r="N4826" s="9"/>
      <c r="O4826" s="9"/>
      <c r="P4826" s="9"/>
      <c r="Q4826" s="9"/>
      <c r="R4826" s="9"/>
      <c r="S4826" s="9"/>
      <c r="T4826" s="9"/>
      <c r="U4826" s="9"/>
      <c r="V4826" s="9"/>
      <c r="W4826" s="9"/>
      <c r="X4826" s="9"/>
      <c r="Y4826" s="9"/>
      <c r="Z4826" s="9"/>
      <c r="AA4826" s="9"/>
      <c r="AB4826" s="9"/>
      <c r="AC4826" s="9"/>
      <c r="AD4826" s="9"/>
      <c r="AE4826" s="9"/>
      <c r="AF4826" s="9"/>
      <c r="AG4826" s="9"/>
      <c r="AH4826" s="9"/>
      <c r="AI4826" s="9"/>
      <c r="AJ4826" s="9"/>
      <c r="AK4826" s="9"/>
      <c r="AL4826" s="9"/>
      <c r="AM4826" s="9"/>
      <c r="AN4826" s="9"/>
      <c r="AO4826" s="9"/>
      <c r="AP4826" s="9"/>
      <c r="AQ4826" s="9"/>
      <c r="AR4826" s="9"/>
    </row>
    <row r="4827" spans="1:44">
      <c r="A4827" s="9"/>
      <c r="B4827" s="9"/>
      <c r="C4827" s="9"/>
      <c r="D4827" s="9"/>
      <c r="E4827" s="9"/>
      <c r="F4827" s="9"/>
      <c r="G4827" s="466"/>
      <c r="H4827" s="466"/>
      <c r="I4827" s="9"/>
      <c r="J4827" s="9"/>
      <c r="K4827" s="9"/>
      <c r="L4827" s="9"/>
      <c r="M4827" s="9"/>
      <c r="N4827" s="9"/>
      <c r="O4827" s="9"/>
      <c r="P4827" s="9"/>
      <c r="Q4827" s="9"/>
      <c r="R4827" s="9"/>
      <c r="S4827" s="9"/>
      <c r="T4827" s="9"/>
      <c r="U4827" s="9"/>
      <c r="V4827" s="9"/>
      <c r="W4827" s="9"/>
      <c r="X4827" s="9"/>
      <c r="Y4827" s="9"/>
      <c r="Z4827" s="9"/>
      <c r="AA4827" s="9"/>
      <c r="AB4827" s="9"/>
      <c r="AC4827" s="9"/>
      <c r="AD4827" s="9"/>
      <c r="AE4827" s="9"/>
      <c r="AF4827" s="9"/>
      <c r="AG4827" s="9"/>
      <c r="AH4827" s="9"/>
      <c r="AI4827" s="9"/>
      <c r="AJ4827" s="9"/>
      <c r="AK4827" s="9"/>
      <c r="AL4827" s="9"/>
      <c r="AM4827" s="9"/>
      <c r="AN4827" s="9"/>
      <c r="AO4827" s="9"/>
      <c r="AP4827" s="9"/>
      <c r="AQ4827" s="9"/>
      <c r="AR4827" s="9"/>
    </row>
    <row r="4828" spans="1:44">
      <c r="A4828" s="9"/>
      <c r="B4828" s="9"/>
      <c r="C4828" s="9"/>
      <c r="D4828" s="9"/>
      <c r="E4828" s="9"/>
      <c r="F4828" s="9"/>
      <c r="G4828" s="466"/>
      <c r="H4828" s="466"/>
      <c r="I4828" s="9"/>
      <c r="J4828" s="9"/>
      <c r="K4828" s="9"/>
      <c r="L4828" s="9"/>
      <c r="M4828" s="9"/>
      <c r="N4828" s="9"/>
      <c r="O4828" s="9"/>
      <c r="P4828" s="9"/>
      <c r="Q4828" s="9"/>
      <c r="R4828" s="9"/>
      <c r="S4828" s="9"/>
      <c r="T4828" s="9"/>
      <c r="U4828" s="9"/>
      <c r="V4828" s="9"/>
      <c r="W4828" s="9"/>
      <c r="X4828" s="9"/>
      <c r="Y4828" s="9"/>
      <c r="Z4828" s="9"/>
      <c r="AA4828" s="9"/>
      <c r="AB4828" s="9"/>
      <c r="AC4828" s="9"/>
      <c r="AD4828" s="9"/>
      <c r="AE4828" s="9"/>
      <c r="AF4828" s="9"/>
      <c r="AG4828" s="9"/>
      <c r="AH4828" s="9"/>
      <c r="AI4828" s="9"/>
      <c r="AJ4828" s="9"/>
      <c r="AK4828" s="9"/>
      <c r="AL4828" s="9"/>
      <c r="AM4828" s="9"/>
      <c r="AN4828" s="9"/>
      <c r="AO4828" s="9"/>
      <c r="AP4828" s="9"/>
      <c r="AQ4828" s="9"/>
      <c r="AR4828" s="9"/>
    </row>
    <row r="4829" spans="1:44">
      <c r="A4829" s="9"/>
      <c r="B4829" s="9"/>
      <c r="C4829" s="9"/>
      <c r="D4829" s="9"/>
      <c r="E4829" s="9"/>
      <c r="F4829" s="9"/>
      <c r="G4829" s="466"/>
      <c r="H4829" s="466"/>
      <c r="I4829" s="9"/>
      <c r="J4829" s="9"/>
      <c r="K4829" s="9"/>
      <c r="L4829" s="9"/>
      <c r="M4829" s="9"/>
      <c r="N4829" s="9"/>
      <c r="O4829" s="9"/>
      <c r="P4829" s="9"/>
      <c r="Q4829" s="9"/>
      <c r="R4829" s="9"/>
      <c r="S4829" s="9"/>
      <c r="T4829" s="9"/>
      <c r="U4829" s="9"/>
      <c r="V4829" s="9"/>
      <c r="W4829" s="9"/>
      <c r="X4829" s="9"/>
      <c r="Y4829" s="9"/>
      <c r="Z4829" s="9"/>
      <c r="AA4829" s="9"/>
      <c r="AB4829" s="9"/>
      <c r="AC4829" s="9"/>
      <c r="AD4829" s="9"/>
      <c r="AE4829" s="9"/>
      <c r="AF4829" s="9"/>
      <c r="AG4829" s="9"/>
      <c r="AH4829" s="9"/>
      <c r="AI4829" s="9"/>
      <c r="AJ4829" s="9"/>
      <c r="AK4829" s="9"/>
      <c r="AL4829" s="9"/>
      <c r="AM4829" s="9"/>
      <c r="AN4829" s="9"/>
      <c r="AO4829" s="9"/>
      <c r="AP4829" s="9"/>
      <c r="AQ4829" s="9"/>
      <c r="AR4829" s="9"/>
    </row>
    <row r="4830" spans="1:44">
      <c r="A4830" s="9"/>
      <c r="B4830" s="9"/>
      <c r="C4830" s="9"/>
      <c r="D4830" s="9"/>
      <c r="E4830" s="9"/>
      <c r="F4830" s="9"/>
      <c r="G4830" s="466"/>
      <c r="H4830" s="466"/>
      <c r="I4830" s="9"/>
      <c r="J4830" s="9"/>
      <c r="K4830" s="9"/>
      <c r="L4830" s="9"/>
      <c r="M4830" s="9"/>
      <c r="N4830" s="9"/>
      <c r="O4830" s="9"/>
      <c r="P4830" s="9"/>
      <c r="Q4830" s="9"/>
      <c r="R4830" s="9"/>
      <c r="S4830" s="9"/>
      <c r="T4830" s="9"/>
      <c r="U4830" s="9"/>
      <c r="V4830" s="9"/>
      <c r="W4830" s="9"/>
      <c r="X4830" s="9"/>
      <c r="Y4830" s="9"/>
      <c r="Z4830" s="9"/>
      <c r="AA4830" s="9"/>
      <c r="AB4830" s="9"/>
      <c r="AC4830" s="9"/>
      <c r="AD4830" s="9"/>
      <c r="AE4830" s="9"/>
      <c r="AF4830" s="9"/>
      <c r="AG4830" s="9"/>
      <c r="AH4830" s="9"/>
      <c r="AI4830" s="9"/>
      <c r="AJ4830" s="9"/>
      <c r="AK4830" s="9"/>
      <c r="AL4830" s="9"/>
      <c r="AM4830" s="9"/>
      <c r="AN4830" s="9"/>
      <c r="AO4830" s="9"/>
      <c r="AP4830" s="9"/>
      <c r="AQ4830" s="9"/>
      <c r="AR4830" s="9"/>
    </row>
    <row r="4831" spans="1:44">
      <c r="A4831" s="9"/>
      <c r="B4831" s="9"/>
      <c r="C4831" s="9"/>
      <c r="D4831" s="9"/>
      <c r="E4831" s="9"/>
      <c r="F4831" s="9"/>
      <c r="G4831" s="466"/>
      <c r="H4831" s="466"/>
      <c r="I4831" s="9"/>
      <c r="J4831" s="9"/>
      <c r="K4831" s="9"/>
      <c r="L4831" s="9"/>
      <c r="M4831" s="9"/>
      <c r="N4831" s="9"/>
      <c r="O4831" s="9"/>
      <c r="P4831" s="9"/>
      <c r="Q4831" s="9"/>
      <c r="R4831" s="9"/>
      <c r="S4831" s="9"/>
      <c r="T4831" s="9"/>
      <c r="U4831" s="9"/>
      <c r="V4831" s="9"/>
      <c r="W4831" s="9"/>
      <c r="X4831" s="9"/>
      <c r="Y4831" s="9"/>
      <c r="Z4831" s="9"/>
      <c r="AA4831" s="9"/>
      <c r="AB4831" s="9"/>
      <c r="AC4831" s="9"/>
      <c r="AD4831" s="9"/>
      <c r="AE4831" s="9"/>
      <c r="AF4831" s="9"/>
      <c r="AG4831" s="9"/>
      <c r="AH4831" s="9"/>
      <c r="AI4831" s="9"/>
      <c r="AJ4831" s="9"/>
      <c r="AK4831" s="9"/>
      <c r="AL4831" s="9"/>
      <c r="AM4831" s="9"/>
      <c r="AN4831" s="9"/>
      <c r="AO4831" s="9"/>
      <c r="AP4831" s="9"/>
      <c r="AQ4831" s="9"/>
      <c r="AR4831" s="9"/>
    </row>
    <row r="4832" spans="1:44">
      <c r="A4832" s="9"/>
      <c r="B4832" s="9"/>
      <c r="C4832" s="9"/>
      <c r="D4832" s="9"/>
      <c r="E4832" s="9"/>
      <c r="F4832" s="9"/>
      <c r="G4832" s="466"/>
      <c r="H4832" s="466"/>
      <c r="I4832" s="9"/>
      <c r="J4832" s="9"/>
      <c r="K4832" s="9"/>
      <c r="L4832" s="9"/>
      <c r="M4832" s="9"/>
      <c r="N4832" s="9"/>
      <c r="O4832" s="9"/>
      <c r="P4832" s="9"/>
      <c r="Q4832" s="9"/>
      <c r="R4832" s="9"/>
      <c r="S4832" s="9"/>
      <c r="T4832" s="9"/>
      <c r="U4832" s="9"/>
      <c r="V4832" s="9"/>
      <c r="W4832" s="9"/>
      <c r="X4832" s="9"/>
      <c r="Y4832" s="9"/>
      <c r="Z4832" s="9"/>
      <c r="AA4832" s="9"/>
      <c r="AB4832" s="9"/>
      <c r="AC4832" s="9"/>
      <c r="AD4832" s="9"/>
      <c r="AE4832" s="9"/>
      <c r="AF4832" s="9"/>
      <c r="AG4832" s="9"/>
      <c r="AH4832" s="9"/>
      <c r="AI4832" s="9"/>
      <c r="AJ4832" s="9"/>
      <c r="AK4832" s="9"/>
      <c r="AL4832" s="9"/>
      <c r="AM4832" s="9"/>
      <c r="AN4832" s="9"/>
      <c r="AO4832" s="9"/>
      <c r="AP4832" s="9"/>
      <c r="AQ4832" s="9"/>
      <c r="AR4832" s="9"/>
    </row>
    <row r="4833" spans="1:44">
      <c r="A4833" s="9"/>
      <c r="B4833" s="9"/>
      <c r="C4833" s="9"/>
      <c r="D4833" s="9"/>
      <c r="E4833" s="9"/>
      <c r="F4833" s="9"/>
      <c r="G4833" s="466"/>
      <c r="H4833" s="466"/>
      <c r="I4833" s="9"/>
      <c r="J4833" s="9"/>
      <c r="K4833" s="9"/>
      <c r="L4833" s="9"/>
      <c r="M4833" s="9"/>
      <c r="N4833" s="9"/>
      <c r="O4833" s="9"/>
      <c r="P4833" s="9"/>
      <c r="Q4833" s="9"/>
      <c r="R4833" s="9"/>
      <c r="S4833" s="9"/>
      <c r="T4833" s="9"/>
      <c r="U4833" s="9"/>
      <c r="V4833" s="9"/>
      <c r="W4833" s="9"/>
      <c r="X4833" s="9"/>
      <c r="Y4833" s="9"/>
      <c r="Z4833" s="9"/>
      <c r="AA4833" s="9"/>
      <c r="AB4833" s="9"/>
      <c r="AC4833" s="9"/>
      <c r="AD4833" s="9"/>
      <c r="AE4833" s="9"/>
      <c r="AF4833" s="9"/>
      <c r="AG4833" s="9"/>
      <c r="AH4833" s="9"/>
      <c r="AI4833" s="9"/>
      <c r="AJ4833" s="9"/>
      <c r="AK4833" s="9"/>
      <c r="AL4833" s="9"/>
      <c r="AM4833" s="9"/>
      <c r="AN4833" s="9"/>
      <c r="AO4833" s="9"/>
      <c r="AP4833" s="9"/>
      <c r="AQ4833" s="9"/>
      <c r="AR4833" s="9"/>
    </row>
    <row r="4834" spans="1:44">
      <c r="A4834" s="9"/>
      <c r="B4834" s="9"/>
      <c r="C4834" s="9"/>
      <c r="D4834" s="9"/>
      <c r="E4834" s="9"/>
      <c r="F4834" s="9"/>
      <c r="G4834" s="466"/>
      <c r="H4834" s="466"/>
      <c r="I4834" s="9"/>
      <c r="J4834" s="9"/>
      <c r="K4834" s="9"/>
      <c r="L4834" s="9"/>
      <c r="M4834" s="9"/>
      <c r="N4834" s="9"/>
      <c r="O4834" s="9"/>
      <c r="P4834" s="9"/>
      <c r="Q4834" s="9"/>
      <c r="R4834" s="9"/>
      <c r="S4834" s="9"/>
      <c r="T4834" s="9"/>
      <c r="U4834" s="9"/>
      <c r="V4834" s="9"/>
      <c r="W4834" s="9"/>
      <c r="X4834" s="9"/>
      <c r="Y4834" s="9"/>
      <c r="Z4834" s="9"/>
      <c r="AA4834" s="9"/>
      <c r="AB4834" s="9"/>
      <c r="AC4834" s="9"/>
      <c r="AD4834" s="9"/>
      <c r="AE4834" s="9"/>
      <c r="AF4834" s="9"/>
      <c r="AG4834" s="9"/>
      <c r="AH4834" s="9"/>
      <c r="AI4834" s="9"/>
      <c r="AJ4834" s="9"/>
      <c r="AK4834" s="9"/>
      <c r="AL4834" s="9"/>
      <c r="AM4834" s="9"/>
      <c r="AN4834" s="9"/>
      <c r="AO4834" s="9"/>
      <c r="AP4834" s="9"/>
      <c r="AQ4834" s="9"/>
      <c r="AR4834" s="9"/>
    </row>
    <row r="4835" spans="1:44">
      <c r="A4835" s="9"/>
      <c r="B4835" s="9"/>
      <c r="C4835" s="9"/>
      <c r="D4835" s="9"/>
      <c r="E4835" s="9"/>
      <c r="F4835" s="9"/>
      <c r="G4835" s="466"/>
      <c r="H4835" s="466"/>
      <c r="I4835" s="9"/>
      <c r="J4835" s="9"/>
      <c r="K4835" s="9"/>
      <c r="L4835" s="9"/>
      <c r="M4835" s="9"/>
      <c r="N4835" s="9"/>
      <c r="O4835" s="9"/>
      <c r="P4835" s="9"/>
      <c r="Q4835" s="9"/>
      <c r="R4835" s="9"/>
      <c r="S4835" s="9"/>
      <c r="T4835" s="9"/>
      <c r="U4835" s="9"/>
      <c r="V4835" s="9"/>
      <c r="W4835" s="9"/>
      <c r="X4835" s="9"/>
      <c r="Y4835" s="9"/>
      <c r="Z4835" s="9"/>
      <c r="AA4835" s="9"/>
      <c r="AB4835" s="9"/>
      <c r="AC4835" s="9"/>
      <c r="AD4835" s="9"/>
      <c r="AE4835" s="9"/>
      <c r="AF4835" s="9"/>
      <c r="AG4835" s="9"/>
      <c r="AH4835" s="9"/>
      <c r="AI4835" s="9"/>
      <c r="AJ4835" s="9"/>
      <c r="AK4835" s="9"/>
      <c r="AL4835" s="9"/>
      <c r="AM4835" s="9"/>
      <c r="AN4835" s="9"/>
      <c r="AO4835" s="9"/>
      <c r="AP4835" s="9"/>
      <c r="AQ4835" s="9"/>
      <c r="AR4835" s="9"/>
    </row>
    <row r="4836" spans="1:44">
      <c r="A4836" s="9"/>
      <c r="B4836" s="9"/>
      <c r="C4836" s="9"/>
      <c r="D4836" s="9"/>
      <c r="E4836" s="9"/>
      <c r="F4836" s="9"/>
      <c r="G4836" s="466"/>
      <c r="H4836" s="466"/>
      <c r="I4836" s="9"/>
      <c r="J4836" s="9"/>
      <c r="K4836" s="9"/>
      <c r="L4836" s="9"/>
      <c r="M4836" s="9"/>
      <c r="N4836" s="9"/>
      <c r="O4836" s="9"/>
      <c r="P4836" s="9"/>
      <c r="Q4836" s="9"/>
      <c r="R4836" s="9"/>
      <c r="S4836" s="9"/>
      <c r="T4836" s="9"/>
      <c r="U4836" s="9"/>
      <c r="V4836" s="9"/>
      <c r="W4836" s="9"/>
      <c r="X4836" s="9"/>
      <c r="Y4836" s="9"/>
      <c r="Z4836" s="9"/>
      <c r="AA4836" s="9"/>
      <c r="AB4836" s="9"/>
      <c r="AC4836" s="9"/>
      <c r="AD4836" s="9"/>
      <c r="AE4836" s="9"/>
      <c r="AF4836" s="9"/>
      <c r="AG4836" s="9"/>
      <c r="AH4836" s="9"/>
      <c r="AI4836" s="9"/>
      <c r="AJ4836" s="9"/>
      <c r="AK4836" s="9"/>
      <c r="AL4836" s="9"/>
      <c r="AM4836" s="9"/>
      <c r="AN4836" s="9"/>
      <c r="AO4836" s="9"/>
      <c r="AP4836" s="9"/>
      <c r="AQ4836" s="9"/>
      <c r="AR4836" s="9"/>
    </row>
    <row r="4837" spans="1:44">
      <c r="A4837" s="9"/>
      <c r="B4837" s="9"/>
      <c r="C4837" s="9"/>
      <c r="D4837" s="9"/>
      <c r="E4837" s="9"/>
      <c r="F4837" s="9"/>
      <c r="G4837" s="466"/>
      <c r="H4837" s="466"/>
      <c r="I4837" s="9"/>
      <c r="J4837" s="9"/>
      <c r="K4837" s="9"/>
      <c r="L4837" s="9"/>
      <c r="M4837" s="9"/>
      <c r="N4837" s="9"/>
      <c r="O4837" s="9"/>
      <c r="P4837" s="9"/>
      <c r="Q4837" s="9"/>
      <c r="R4837" s="9"/>
      <c r="S4837" s="9"/>
      <c r="T4837" s="9"/>
      <c r="U4837" s="9"/>
      <c r="V4837" s="9"/>
      <c r="W4837" s="9"/>
      <c r="X4837" s="9"/>
      <c r="Y4837" s="9"/>
      <c r="Z4837" s="9"/>
      <c r="AA4837" s="9"/>
      <c r="AB4837" s="9"/>
      <c r="AC4837" s="9"/>
      <c r="AD4837" s="9"/>
      <c r="AE4837" s="9"/>
      <c r="AF4837" s="9"/>
      <c r="AG4837" s="9"/>
      <c r="AH4837" s="9"/>
      <c r="AI4837" s="9"/>
      <c r="AJ4837" s="9"/>
      <c r="AK4837" s="9"/>
      <c r="AL4837" s="9"/>
      <c r="AM4837" s="9"/>
      <c r="AN4837" s="9"/>
      <c r="AO4837" s="9"/>
      <c r="AP4837" s="9"/>
      <c r="AQ4837" s="9"/>
      <c r="AR4837" s="9"/>
    </row>
    <row r="4838" spans="1:44">
      <c r="A4838" s="9"/>
      <c r="B4838" s="9"/>
      <c r="C4838" s="9"/>
      <c r="D4838" s="9"/>
      <c r="E4838" s="9"/>
      <c r="F4838" s="9"/>
      <c r="G4838" s="466"/>
      <c r="H4838" s="466"/>
      <c r="I4838" s="9"/>
      <c r="J4838" s="9"/>
      <c r="K4838" s="9"/>
      <c r="L4838" s="9"/>
      <c r="M4838" s="9"/>
      <c r="N4838" s="9"/>
      <c r="O4838" s="9"/>
      <c r="P4838" s="9"/>
      <c r="Q4838" s="9"/>
      <c r="R4838" s="9"/>
      <c r="S4838" s="9"/>
      <c r="T4838" s="9"/>
      <c r="U4838" s="9"/>
      <c r="V4838" s="9"/>
      <c r="W4838" s="9"/>
      <c r="X4838" s="9"/>
      <c r="Y4838" s="9"/>
      <c r="Z4838" s="9"/>
      <c r="AA4838" s="9"/>
      <c r="AB4838" s="9"/>
      <c r="AC4838" s="9"/>
      <c r="AD4838" s="9"/>
      <c r="AE4838" s="9"/>
      <c r="AF4838" s="9"/>
      <c r="AG4838" s="9"/>
      <c r="AH4838" s="9"/>
      <c r="AI4838" s="9"/>
      <c r="AJ4838" s="9"/>
      <c r="AK4838" s="9"/>
      <c r="AL4838" s="9"/>
      <c r="AM4838" s="9"/>
      <c r="AN4838" s="9"/>
      <c r="AO4838" s="9"/>
      <c r="AP4838" s="9"/>
      <c r="AQ4838" s="9"/>
      <c r="AR4838" s="9"/>
    </row>
    <row r="4839" spans="1:44">
      <c r="A4839" s="9"/>
      <c r="B4839" s="9"/>
      <c r="C4839" s="9"/>
      <c r="D4839" s="9"/>
      <c r="E4839" s="9"/>
      <c r="F4839" s="9"/>
      <c r="G4839" s="466"/>
      <c r="H4839" s="466"/>
      <c r="I4839" s="9"/>
      <c r="J4839" s="9"/>
      <c r="K4839" s="9"/>
      <c r="L4839" s="9"/>
      <c r="M4839" s="9"/>
      <c r="N4839" s="9"/>
      <c r="O4839" s="9"/>
      <c r="P4839" s="9"/>
      <c r="Q4839" s="9"/>
      <c r="R4839" s="9"/>
      <c r="S4839" s="9"/>
      <c r="T4839" s="9"/>
      <c r="U4839" s="9"/>
      <c r="V4839" s="9"/>
      <c r="W4839" s="9"/>
      <c r="X4839" s="9"/>
      <c r="Y4839" s="9"/>
      <c r="Z4839" s="9"/>
      <c r="AA4839" s="9"/>
      <c r="AB4839" s="9"/>
      <c r="AC4839" s="9"/>
      <c r="AD4839" s="9"/>
      <c r="AE4839" s="9"/>
      <c r="AF4839" s="9"/>
      <c r="AG4839" s="9"/>
      <c r="AH4839" s="9"/>
      <c r="AI4839" s="9"/>
      <c r="AJ4839" s="9"/>
      <c r="AK4839" s="9"/>
      <c r="AL4839" s="9"/>
      <c r="AM4839" s="9"/>
      <c r="AN4839" s="9"/>
      <c r="AO4839" s="9"/>
      <c r="AP4839" s="9"/>
      <c r="AQ4839" s="9"/>
      <c r="AR4839" s="9"/>
    </row>
    <row r="4840" spans="1:44">
      <c r="A4840" s="9"/>
      <c r="B4840" s="9"/>
      <c r="C4840" s="9"/>
      <c r="D4840" s="9"/>
      <c r="E4840" s="9"/>
      <c r="F4840" s="9"/>
      <c r="G4840" s="466"/>
      <c r="H4840" s="466"/>
      <c r="I4840" s="9"/>
      <c r="J4840" s="9"/>
      <c r="K4840" s="9"/>
      <c r="L4840" s="9"/>
      <c r="M4840" s="9"/>
      <c r="N4840" s="9"/>
      <c r="O4840" s="9"/>
      <c r="P4840" s="9"/>
      <c r="Q4840" s="9"/>
      <c r="R4840" s="9"/>
      <c r="S4840" s="9"/>
      <c r="T4840" s="9"/>
      <c r="U4840" s="9"/>
      <c r="V4840" s="9"/>
      <c r="W4840" s="9"/>
      <c r="X4840" s="9"/>
      <c r="Y4840" s="9"/>
      <c r="Z4840" s="9"/>
      <c r="AA4840" s="9"/>
      <c r="AB4840" s="9"/>
      <c r="AC4840" s="9"/>
      <c r="AD4840" s="9"/>
      <c r="AE4840" s="9"/>
      <c r="AF4840" s="9"/>
      <c r="AG4840" s="9"/>
      <c r="AH4840" s="9"/>
      <c r="AI4840" s="9"/>
      <c r="AJ4840" s="9"/>
      <c r="AK4840" s="9"/>
      <c r="AL4840" s="9"/>
      <c r="AM4840" s="9"/>
      <c r="AN4840" s="9"/>
      <c r="AO4840" s="9"/>
      <c r="AP4840" s="9"/>
      <c r="AQ4840" s="9"/>
      <c r="AR4840" s="9"/>
    </row>
    <row r="4841" spans="1:44">
      <c r="A4841" s="9"/>
      <c r="B4841" s="9"/>
      <c r="C4841" s="9"/>
      <c r="D4841" s="9"/>
      <c r="E4841" s="9"/>
      <c r="F4841" s="9"/>
      <c r="G4841" s="466"/>
      <c r="H4841" s="466"/>
      <c r="I4841" s="9"/>
      <c r="J4841" s="9"/>
      <c r="K4841" s="9"/>
      <c r="L4841" s="9"/>
      <c r="M4841" s="9"/>
      <c r="N4841" s="9"/>
      <c r="O4841" s="9"/>
      <c r="P4841" s="9"/>
      <c r="Q4841" s="9"/>
      <c r="R4841" s="9"/>
      <c r="S4841" s="9"/>
      <c r="T4841" s="9"/>
      <c r="U4841" s="9"/>
      <c r="V4841" s="9"/>
      <c r="W4841" s="9"/>
      <c r="X4841" s="9"/>
      <c r="Y4841" s="9"/>
      <c r="Z4841" s="9"/>
      <c r="AA4841" s="9"/>
      <c r="AB4841" s="9"/>
      <c r="AC4841" s="9"/>
      <c r="AD4841" s="9"/>
      <c r="AE4841" s="9"/>
      <c r="AF4841" s="9"/>
      <c r="AG4841" s="9"/>
      <c r="AH4841" s="9"/>
      <c r="AI4841" s="9"/>
      <c r="AJ4841" s="9"/>
      <c r="AK4841" s="9"/>
      <c r="AL4841" s="9"/>
      <c r="AM4841" s="9"/>
      <c r="AN4841" s="9"/>
      <c r="AO4841" s="9"/>
      <c r="AP4841" s="9"/>
      <c r="AQ4841" s="9"/>
      <c r="AR4841" s="9"/>
    </row>
    <row r="4842" spans="1:44">
      <c r="A4842" s="9"/>
      <c r="B4842" s="9"/>
      <c r="C4842" s="9"/>
      <c r="D4842" s="9"/>
      <c r="E4842" s="9"/>
      <c r="F4842" s="9"/>
      <c r="G4842" s="466"/>
      <c r="H4842" s="466"/>
      <c r="I4842" s="9"/>
      <c r="J4842" s="9"/>
      <c r="K4842" s="9"/>
      <c r="L4842" s="9"/>
      <c r="M4842" s="9"/>
      <c r="N4842" s="9"/>
      <c r="O4842" s="9"/>
      <c r="P4842" s="9"/>
      <c r="Q4842" s="9"/>
      <c r="R4842" s="9"/>
      <c r="S4842" s="9"/>
      <c r="T4842" s="9"/>
      <c r="U4842" s="9"/>
      <c r="V4842" s="9"/>
      <c r="W4842" s="9"/>
      <c r="X4842" s="9"/>
      <c r="Y4842" s="9"/>
      <c r="Z4842" s="9"/>
      <c r="AA4842" s="9"/>
      <c r="AB4842" s="9"/>
      <c r="AC4842" s="9"/>
      <c r="AD4842" s="9"/>
      <c r="AE4842" s="9"/>
      <c r="AF4842" s="9"/>
      <c r="AG4842" s="9"/>
      <c r="AH4842" s="9"/>
      <c r="AI4842" s="9"/>
      <c r="AJ4842" s="9"/>
      <c r="AK4842" s="9"/>
      <c r="AL4842" s="9"/>
      <c r="AM4842" s="9"/>
      <c r="AN4842" s="9"/>
      <c r="AO4842" s="9"/>
      <c r="AP4842" s="9"/>
      <c r="AQ4842" s="9"/>
      <c r="AR4842" s="9"/>
    </row>
    <row r="4843" spans="1:44">
      <c r="A4843" s="9"/>
      <c r="B4843" s="9"/>
      <c r="C4843" s="9"/>
      <c r="D4843" s="9"/>
      <c r="E4843" s="9"/>
      <c r="F4843" s="9"/>
      <c r="G4843" s="466"/>
      <c r="H4843" s="466"/>
      <c r="I4843" s="9"/>
      <c r="J4843" s="9"/>
      <c r="K4843" s="9"/>
      <c r="L4843" s="9"/>
      <c r="M4843" s="9"/>
      <c r="N4843" s="9"/>
      <c r="O4843" s="9"/>
      <c r="P4843" s="9"/>
      <c r="Q4843" s="9"/>
      <c r="R4843" s="9"/>
      <c r="S4843" s="9"/>
      <c r="T4843" s="9"/>
      <c r="U4843" s="9"/>
      <c r="V4843" s="9"/>
      <c r="W4843" s="9"/>
      <c r="X4843" s="9"/>
      <c r="Y4843" s="9"/>
      <c r="Z4843" s="9"/>
      <c r="AA4843" s="9"/>
      <c r="AB4843" s="9"/>
      <c r="AC4843" s="9"/>
      <c r="AD4843" s="9"/>
      <c r="AE4843" s="9"/>
      <c r="AF4843" s="9"/>
      <c r="AG4843" s="9"/>
      <c r="AH4843" s="9"/>
      <c r="AI4843" s="9"/>
      <c r="AJ4843" s="9"/>
      <c r="AK4843" s="9"/>
      <c r="AL4843" s="9"/>
      <c r="AM4843" s="9"/>
      <c r="AN4843" s="9"/>
      <c r="AO4843" s="9"/>
      <c r="AP4843" s="9"/>
      <c r="AQ4843" s="9"/>
      <c r="AR4843" s="9"/>
    </row>
    <row r="4844" spans="1:44">
      <c r="A4844" s="9"/>
      <c r="B4844" s="9"/>
      <c r="C4844" s="9"/>
      <c r="D4844" s="9"/>
      <c r="E4844" s="9"/>
      <c r="F4844" s="9"/>
      <c r="G4844" s="466"/>
      <c r="H4844" s="466"/>
      <c r="I4844" s="9"/>
      <c r="J4844" s="9"/>
      <c r="K4844" s="9"/>
      <c r="L4844" s="9"/>
      <c r="M4844" s="9"/>
      <c r="N4844" s="9"/>
      <c r="O4844" s="9"/>
      <c r="P4844" s="9"/>
      <c r="Q4844" s="9"/>
      <c r="R4844" s="9"/>
      <c r="S4844" s="9"/>
      <c r="T4844" s="9"/>
      <c r="U4844" s="9"/>
      <c r="V4844" s="9"/>
      <c r="W4844" s="9"/>
      <c r="X4844" s="9"/>
      <c r="Y4844" s="9"/>
      <c r="Z4844" s="9"/>
      <c r="AA4844" s="9"/>
      <c r="AB4844" s="9"/>
      <c r="AC4844" s="9"/>
      <c r="AD4844" s="9"/>
      <c r="AE4844" s="9"/>
      <c r="AF4844" s="9"/>
      <c r="AG4844" s="9"/>
      <c r="AH4844" s="9"/>
      <c r="AI4844" s="9"/>
      <c r="AJ4844" s="9"/>
      <c r="AK4844" s="9"/>
      <c r="AL4844" s="9"/>
      <c r="AM4844" s="9"/>
      <c r="AN4844" s="9"/>
      <c r="AO4844" s="9"/>
      <c r="AP4844" s="9"/>
      <c r="AQ4844" s="9"/>
      <c r="AR4844" s="9"/>
    </row>
    <row r="4845" spans="1:44">
      <c r="A4845" s="9"/>
      <c r="B4845" s="9"/>
      <c r="C4845" s="9"/>
      <c r="D4845" s="9"/>
      <c r="E4845" s="9"/>
      <c r="F4845" s="9"/>
      <c r="G4845" s="466"/>
      <c r="H4845" s="466"/>
      <c r="I4845" s="9"/>
      <c r="J4845" s="9"/>
      <c r="K4845" s="9"/>
      <c r="L4845" s="9"/>
      <c r="M4845" s="9"/>
      <c r="N4845" s="9"/>
      <c r="O4845" s="9"/>
      <c r="P4845" s="9"/>
      <c r="Q4845" s="9"/>
      <c r="R4845" s="9"/>
      <c r="S4845" s="9"/>
      <c r="T4845" s="9"/>
      <c r="U4845" s="9"/>
      <c r="V4845" s="9"/>
      <c r="W4845" s="9"/>
      <c r="X4845" s="9"/>
      <c r="Y4845" s="9"/>
      <c r="Z4845" s="9"/>
      <c r="AA4845" s="9"/>
      <c r="AB4845" s="9"/>
      <c r="AC4845" s="9"/>
      <c r="AD4845" s="9"/>
      <c r="AE4845" s="9"/>
      <c r="AF4845" s="9"/>
      <c r="AG4845" s="9"/>
      <c r="AH4845" s="9"/>
      <c r="AI4845" s="9"/>
      <c r="AJ4845" s="9"/>
      <c r="AK4845" s="9"/>
      <c r="AL4845" s="9"/>
      <c r="AM4845" s="9"/>
      <c r="AN4845" s="9"/>
      <c r="AO4845" s="9"/>
      <c r="AP4845" s="9"/>
      <c r="AQ4845" s="9"/>
      <c r="AR4845" s="9"/>
    </row>
    <row r="4846" spans="1:44">
      <c r="A4846" s="9"/>
      <c r="B4846" s="9"/>
      <c r="C4846" s="9"/>
      <c r="D4846" s="9"/>
      <c r="E4846" s="9"/>
      <c r="F4846" s="9"/>
      <c r="G4846" s="466"/>
      <c r="H4846" s="466"/>
      <c r="I4846" s="9"/>
      <c r="J4846" s="9"/>
      <c r="K4846" s="9"/>
      <c r="L4846" s="9"/>
      <c r="M4846" s="9"/>
      <c r="N4846" s="9"/>
      <c r="O4846" s="9"/>
      <c r="P4846" s="9"/>
      <c r="Q4846" s="9"/>
      <c r="R4846" s="9"/>
      <c r="S4846" s="9"/>
      <c r="T4846" s="9"/>
      <c r="U4846" s="9"/>
      <c r="V4846" s="9"/>
      <c r="W4846" s="9"/>
      <c r="X4846" s="9"/>
      <c r="Y4846" s="9"/>
      <c r="Z4846" s="9"/>
      <c r="AA4846" s="9"/>
      <c r="AB4846" s="9"/>
      <c r="AC4846" s="9"/>
      <c r="AD4846" s="9"/>
      <c r="AE4846" s="9"/>
      <c r="AF4846" s="9"/>
      <c r="AG4846" s="9"/>
      <c r="AH4846" s="9"/>
      <c r="AI4846" s="9"/>
      <c r="AJ4846" s="9"/>
      <c r="AK4846" s="9"/>
      <c r="AL4846" s="9"/>
      <c r="AM4846" s="9"/>
      <c r="AN4846" s="9"/>
      <c r="AO4846" s="9"/>
      <c r="AP4846" s="9"/>
      <c r="AQ4846" s="9"/>
      <c r="AR4846" s="9"/>
    </row>
    <row r="4847" spans="1:44">
      <c r="A4847" s="9"/>
      <c r="B4847" s="9"/>
      <c r="C4847" s="9"/>
      <c r="D4847" s="9"/>
      <c r="E4847" s="9"/>
      <c r="F4847" s="9"/>
      <c r="G4847" s="466"/>
      <c r="H4847" s="466"/>
      <c r="I4847" s="9"/>
      <c r="J4847" s="9"/>
      <c r="K4847" s="9"/>
      <c r="L4847" s="9"/>
      <c r="M4847" s="9"/>
      <c r="N4847" s="9"/>
      <c r="O4847" s="9"/>
      <c r="P4847" s="9"/>
      <c r="Q4847" s="9"/>
      <c r="R4847" s="9"/>
      <c r="S4847" s="9"/>
      <c r="T4847" s="9"/>
      <c r="U4847" s="9"/>
      <c r="V4847" s="9"/>
      <c r="W4847" s="9"/>
      <c r="X4847" s="9"/>
      <c r="Y4847" s="9"/>
      <c r="Z4847" s="9"/>
      <c r="AA4847" s="9"/>
      <c r="AB4847" s="9"/>
      <c r="AC4847" s="9"/>
      <c r="AD4847" s="9"/>
      <c r="AE4847" s="9"/>
      <c r="AF4847" s="9"/>
      <c r="AG4847" s="9"/>
      <c r="AH4847" s="9"/>
      <c r="AI4847" s="9"/>
      <c r="AJ4847" s="9"/>
      <c r="AK4847" s="9"/>
      <c r="AL4847" s="9"/>
      <c r="AM4847" s="9"/>
      <c r="AN4847" s="9"/>
      <c r="AO4847" s="9"/>
      <c r="AP4847" s="9"/>
      <c r="AQ4847" s="9"/>
      <c r="AR4847" s="9"/>
    </row>
    <row r="4848" spans="1:44">
      <c r="A4848" s="9"/>
      <c r="B4848" s="9"/>
      <c r="C4848" s="9"/>
      <c r="D4848" s="9"/>
      <c r="E4848" s="9"/>
      <c r="F4848" s="9"/>
      <c r="G4848" s="466"/>
      <c r="H4848" s="466"/>
      <c r="I4848" s="9"/>
      <c r="J4848" s="9"/>
      <c r="K4848" s="9"/>
      <c r="L4848" s="9"/>
      <c r="M4848" s="9"/>
      <c r="N4848" s="9"/>
      <c r="O4848" s="9"/>
      <c r="P4848" s="9"/>
      <c r="Q4848" s="9"/>
      <c r="R4848" s="9"/>
      <c r="S4848" s="9"/>
      <c r="T4848" s="9"/>
      <c r="U4848" s="9"/>
      <c r="V4848" s="9"/>
      <c r="W4848" s="9"/>
      <c r="X4848" s="9"/>
      <c r="Y4848" s="9"/>
      <c r="Z4848" s="9"/>
      <c r="AA4848" s="9"/>
      <c r="AB4848" s="9"/>
      <c r="AC4848" s="9"/>
      <c r="AD4848" s="9"/>
      <c r="AE4848" s="9"/>
      <c r="AF4848" s="9"/>
      <c r="AG4848" s="9"/>
      <c r="AH4848" s="9"/>
      <c r="AI4848" s="9"/>
      <c r="AJ4848" s="9"/>
      <c r="AK4848" s="9"/>
      <c r="AL4848" s="9"/>
      <c r="AM4848" s="9"/>
      <c r="AN4848" s="9"/>
      <c r="AO4848" s="9"/>
      <c r="AP4848" s="9"/>
      <c r="AQ4848" s="9"/>
      <c r="AR4848" s="9"/>
    </row>
    <row r="4849" spans="1:44">
      <c r="A4849" s="9"/>
      <c r="B4849" s="9"/>
      <c r="C4849" s="9"/>
      <c r="D4849" s="9"/>
      <c r="E4849" s="9"/>
      <c r="F4849" s="9"/>
      <c r="G4849" s="466"/>
      <c r="H4849" s="466"/>
      <c r="I4849" s="9"/>
      <c r="J4849" s="9"/>
      <c r="K4849" s="9"/>
      <c r="L4849" s="9"/>
      <c r="M4849" s="9"/>
      <c r="N4849" s="9"/>
      <c r="O4849" s="9"/>
      <c r="P4849" s="9"/>
      <c r="Q4849" s="9"/>
      <c r="R4849" s="9"/>
      <c r="S4849" s="9"/>
      <c r="T4849" s="9"/>
      <c r="U4849" s="9"/>
      <c r="V4849" s="9"/>
      <c r="W4849" s="9"/>
      <c r="X4849" s="9"/>
      <c r="Y4849" s="9"/>
      <c r="Z4849" s="9"/>
      <c r="AA4849" s="9"/>
      <c r="AB4849" s="9"/>
      <c r="AC4849" s="9"/>
      <c r="AD4849" s="9"/>
      <c r="AE4849" s="9"/>
      <c r="AF4849" s="9"/>
      <c r="AG4849" s="9"/>
      <c r="AH4849" s="9"/>
      <c r="AI4849" s="9"/>
      <c r="AJ4849" s="9"/>
      <c r="AK4849" s="9"/>
      <c r="AL4849" s="9"/>
      <c r="AM4849" s="9"/>
      <c r="AN4849" s="9"/>
      <c r="AO4849" s="9"/>
      <c r="AP4849" s="9"/>
      <c r="AQ4849" s="9"/>
      <c r="AR4849" s="9"/>
    </row>
    <row r="4850" spans="1:44">
      <c r="A4850" s="9"/>
      <c r="B4850" s="9"/>
      <c r="C4850" s="9"/>
      <c r="D4850" s="9"/>
      <c r="E4850" s="9"/>
      <c r="F4850" s="9"/>
      <c r="G4850" s="466"/>
      <c r="H4850" s="466"/>
      <c r="I4850" s="9"/>
      <c r="J4850" s="9"/>
      <c r="K4850" s="9"/>
      <c r="L4850" s="9"/>
      <c r="M4850" s="9"/>
      <c r="N4850" s="9"/>
      <c r="O4850" s="9"/>
      <c r="P4850" s="9"/>
      <c r="Q4850" s="9"/>
      <c r="R4850" s="9"/>
      <c r="S4850" s="9"/>
      <c r="T4850" s="9"/>
      <c r="U4850" s="9"/>
      <c r="V4850" s="9"/>
      <c r="W4850" s="9"/>
      <c r="X4850" s="9"/>
      <c r="Y4850" s="9"/>
      <c r="Z4850" s="9"/>
      <c r="AA4850" s="9"/>
      <c r="AB4850" s="9"/>
      <c r="AC4850" s="9"/>
      <c r="AD4850" s="9"/>
      <c r="AE4850" s="9"/>
      <c r="AF4850" s="9"/>
      <c r="AG4850" s="9"/>
      <c r="AH4850" s="9"/>
      <c r="AI4850" s="9"/>
      <c r="AJ4850" s="9"/>
      <c r="AK4850" s="9"/>
      <c r="AL4850" s="9"/>
      <c r="AM4850" s="9"/>
      <c r="AN4850" s="9"/>
      <c r="AO4850" s="9"/>
      <c r="AP4850" s="9"/>
      <c r="AQ4850" s="9"/>
      <c r="AR4850" s="9"/>
    </row>
    <row r="4851" spans="1:44">
      <c r="A4851" s="9"/>
      <c r="B4851" s="9"/>
      <c r="C4851" s="9"/>
      <c r="D4851" s="9"/>
      <c r="E4851" s="9"/>
      <c r="F4851" s="9"/>
      <c r="G4851" s="466"/>
      <c r="H4851" s="466"/>
      <c r="I4851" s="9"/>
      <c r="J4851" s="9"/>
      <c r="K4851" s="9"/>
      <c r="L4851" s="9"/>
      <c r="M4851" s="9"/>
      <c r="N4851" s="9"/>
      <c r="O4851" s="9"/>
      <c r="P4851" s="9"/>
      <c r="Q4851" s="9"/>
      <c r="R4851" s="9"/>
      <c r="S4851" s="9"/>
      <c r="T4851" s="9"/>
      <c r="U4851" s="9"/>
      <c r="V4851" s="9"/>
      <c r="W4851" s="9"/>
      <c r="X4851" s="9"/>
      <c r="Y4851" s="9"/>
      <c r="Z4851" s="9"/>
      <c r="AA4851" s="9"/>
      <c r="AB4851" s="9"/>
      <c r="AC4851" s="9"/>
      <c r="AD4851" s="9"/>
      <c r="AE4851" s="9"/>
      <c r="AF4851" s="9"/>
      <c r="AG4851" s="9"/>
      <c r="AH4851" s="9"/>
      <c r="AI4851" s="9"/>
      <c r="AJ4851" s="9"/>
      <c r="AK4851" s="9"/>
      <c r="AL4851" s="9"/>
      <c r="AM4851" s="9"/>
      <c r="AN4851" s="9"/>
      <c r="AO4851" s="9"/>
      <c r="AP4851" s="9"/>
      <c r="AQ4851" s="9"/>
      <c r="AR4851" s="9"/>
    </row>
    <row r="4852" spans="1:44">
      <c r="A4852" s="9"/>
      <c r="B4852" s="9"/>
      <c r="C4852" s="9"/>
      <c r="D4852" s="9"/>
      <c r="E4852" s="9"/>
      <c r="F4852" s="9"/>
      <c r="G4852" s="466"/>
      <c r="H4852" s="466"/>
      <c r="I4852" s="9"/>
      <c r="J4852" s="9"/>
      <c r="K4852" s="9"/>
      <c r="L4852" s="9"/>
      <c r="M4852" s="9"/>
      <c r="N4852" s="9"/>
      <c r="O4852" s="9"/>
      <c r="P4852" s="9"/>
      <c r="Q4852" s="9"/>
      <c r="R4852" s="9"/>
      <c r="S4852" s="9"/>
      <c r="T4852" s="9"/>
      <c r="U4852" s="9"/>
      <c r="V4852" s="9"/>
      <c r="W4852" s="9"/>
      <c r="X4852" s="9"/>
      <c r="Y4852" s="9"/>
      <c r="Z4852" s="9"/>
      <c r="AA4852" s="9"/>
      <c r="AB4852" s="9"/>
      <c r="AC4852" s="9"/>
      <c r="AD4852" s="9"/>
      <c r="AE4852" s="9"/>
      <c r="AF4852" s="9"/>
      <c r="AG4852" s="9"/>
      <c r="AH4852" s="9"/>
      <c r="AI4852" s="9"/>
      <c r="AJ4852" s="9"/>
      <c r="AK4852" s="9"/>
      <c r="AL4852" s="9"/>
      <c r="AM4852" s="9"/>
      <c r="AN4852" s="9"/>
      <c r="AO4852" s="9"/>
      <c r="AP4852" s="9"/>
      <c r="AQ4852" s="9"/>
      <c r="AR4852" s="9"/>
    </row>
    <row r="4853" spans="1:44">
      <c r="A4853" s="9"/>
      <c r="B4853" s="9"/>
      <c r="C4853" s="9"/>
      <c r="D4853" s="9"/>
      <c r="E4853" s="9"/>
      <c r="F4853" s="9"/>
      <c r="G4853" s="466"/>
      <c r="H4853" s="466"/>
      <c r="I4853" s="9"/>
      <c r="J4853" s="9"/>
      <c r="K4853" s="9"/>
      <c r="L4853" s="9"/>
      <c r="M4853" s="9"/>
      <c r="N4853" s="9"/>
      <c r="O4853" s="9"/>
      <c r="P4853" s="9"/>
      <c r="Q4853" s="9"/>
      <c r="R4853" s="9"/>
      <c r="S4853" s="9"/>
      <c r="T4853" s="9"/>
      <c r="U4853" s="9"/>
      <c r="V4853" s="9"/>
      <c r="W4853" s="9"/>
      <c r="X4853" s="9"/>
      <c r="Y4853" s="9"/>
      <c r="Z4853" s="9"/>
      <c r="AA4853" s="9"/>
      <c r="AB4853" s="9"/>
      <c r="AC4853" s="9"/>
      <c r="AD4853" s="9"/>
      <c r="AE4853" s="9"/>
      <c r="AF4853" s="9"/>
      <c r="AG4853" s="9"/>
      <c r="AH4853" s="9"/>
      <c r="AI4853" s="9"/>
      <c r="AJ4853" s="9"/>
      <c r="AK4853" s="9"/>
      <c r="AL4853" s="9"/>
      <c r="AM4853" s="9"/>
      <c r="AN4853" s="9"/>
      <c r="AO4853" s="9"/>
      <c r="AP4853" s="9"/>
      <c r="AQ4853" s="9"/>
      <c r="AR4853" s="9"/>
    </row>
    <row r="4854" spans="1:44">
      <c r="A4854" s="9"/>
      <c r="B4854" s="9"/>
      <c r="C4854" s="9"/>
      <c r="D4854" s="9"/>
      <c r="E4854" s="9"/>
      <c r="F4854" s="9"/>
      <c r="G4854" s="466"/>
      <c r="H4854" s="466"/>
      <c r="I4854" s="9"/>
      <c r="J4854" s="9"/>
      <c r="K4854" s="9"/>
      <c r="L4854" s="9"/>
      <c r="M4854" s="9"/>
      <c r="N4854" s="9"/>
      <c r="O4854" s="9"/>
      <c r="P4854" s="9"/>
      <c r="Q4854" s="9"/>
      <c r="R4854" s="9"/>
      <c r="S4854" s="9"/>
      <c r="T4854" s="9"/>
      <c r="U4854" s="9"/>
      <c r="V4854" s="9"/>
      <c r="W4854" s="9"/>
      <c r="X4854" s="9"/>
      <c r="Y4854" s="9"/>
      <c r="Z4854" s="9"/>
      <c r="AA4854" s="9"/>
      <c r="AB4854" s="9"/>
      <c r="AC4854" s="9"/>
      <c r="AD4854" s="9"/>
      <c r="AE4854" s="9"/>
      <c r="AF4854" s="9"/>
      <c r="AG4854" s="9"/>
      <c r="AH4854" s="9"/>
      <c r="AI4854" s="9"/>
      <c r="AJ4854" s="9"/>
      <c r="AK4854" s="9"/>
      <c r="AL4854" s="9"/>
      <c r="AM4854" s="9"/>
      <c r="AN4854" s="9"/>
      <c r="AO4854" s="9"/>
      <c r="AP4854" s="9"/>
      <c r="AQ4854" s="9"/>
      <c r="AR4854" s="9"/>
    </row>
    <row r="4855" spans="1:44">
      <c r="A4855" s="9"/>
      <c r="B4855" s="9"/>
      <c r="C4855" s="9"/>
      <c r="D4855" s="9"/>
      <c r="E4855" s="9"/>
      <c r="F4855" s="9"/>
      <c r="G4855" s="466"/>
      <c r="H4855" s="466"/>
      <c r="I4855" s="9"/>
      <c r="J4855" s="9"/>
      <c r="K4855" s="9"/>
      <c r="L4855" s="9"/>
      <c r="M4855" s="9"/>
      <c r="N4855" s="9"/>
      <c r="O4855" s="9"/>
      <c r="P4855" s="9"/>
      <c r="Q4855" s="9"/>
      <c r="R4855" s="9"/>
      <c r="S4855" s="9"/>
      <c r="T4855" s="9"/>
      <c r="U4855" s="9"/>
      <c r="V4855" s="9"/>
      <c r="W4855" s="9"/>
      <c r="X4855" s="9"/>
      <c r="Y4855" s="9"/>
      <c r="Z4855" s="9"/>
      <c r="AA4855" s="9"/>
      <c r="AB4855" s="9"/>
      <c r="AC4855" s="9"/>
      <c r="AD4855" s="9"/>
      <c r="AE4855" s="9"/>
      <c r="AF4855" s="9"/>
      <c r="AG4855" s="9"/>
      <c r="AH4855" s="9"/>
      <c r="AI4855" s="9"/>
      <c r="AJ4855" s="9"/>
      <c r="AK4855" s="9"/>
      <c r="AL4855" s="9"/>
      <c r="AM4855" s="9"/>
      <c r="AN4855" s="9"/>
      <c r="AO4855" s="9"/>
      <c r="AP4855" s="9"/>
      <c r="AQ4855" s="9"/>
      <c r="AR4855" s="9"/>
    </row>
    <row r="4856" spans="1:44">
      <c r="A4856" s="9"/>
      <c r="B4856" s="9"/>
      <c r="C4856" s="9"/>
      <c r="D4856" s="9"/>
      <c r="E4856" s="9"/>
      <c r="F4856" s="9"/>
      <c r="G4856" s="466"/>
      <c r="H4856" s="466"/>
      <c r="I4856" s="9"/>
      <c r="J4856" s="9"/>
      <c r="K4856" s="9"/>
      <c r="L4856" s="9"/>
      <c r="M4856" s="9"/>
      <c r="N4856" s="9"/>
      <c r="O4856" s="9"/>
      <c r="P4856" s="9"/>
      <c r="Q4856" s="9"/>
      <c r="R4856" s="9"/>
      <c r="S4856" s="9"/>
      <c r="T4856" s="9"/>
      <c r="U4856" s="9"/>
      <c r="V4856" s="9"/>
      <c r="W4856" s="9"/>
      <c r="X4856" s="9"/>
      <c r="Y4856" s="9"/>
      <c r="Z4856" s="9"/>
      <c r="AA4856" s="9"/>
      <c r="AB4856" s="9"/>
      <c r="AC4856" s="9"/>
      <c r="AD4856" s="9"/>
      <c r="AE4856" s="9"/>
      <c r="AF4856" s="9"/>
      <c r="AG4856" s="9"/>
      <c r="AH4856" s="9"/>
      <c r="AI4856" s="9"/>
      <c r="AJ4856" s="9"/>
      <c r="AK4856" s="9"/>
      <c r="AL4856" s="9"/>
      <c r="AM4856" s="9"/>
      <c r="AN4856" s="9"/>
      <c r="AO4856" s="9"/>
      <c r="AP4856" s="9"/>
      <c r="AQ4856" s="9"/>
      <c r="AR4856" s="9"/>
    </row>
    <row r="4857" spans="1:44">
      <c r="A4857" s="9"/>
      <c r="B4857" s="9"/>
      <c r="C4857" s="9"/>
      <c r="D4857" s="9"/>
      <c r="E4857" s="9"/>
      <c r="F4857" s="9"/>
      <c r="G4857" s="466"/>
      <c r="H4857" s="466"/>
      <c r="I4857" s="9"/>
      <c r="J4857" s="9"/>
      <c r="K4857" s="9"/>
      <c r="L4857" s="9"/>
      <c r="M4857" s="9"/>
      <c r="N4857" s="9"/>
      <c r="O4857" s="9"/>
      <c r="P4857" s="9"/>
      <c r="Q4857" s="9"/>
      <c r="R4857" s="9"/>
      <c r="S4857" s="9"/>
      <c r="T4857" s="9"/>
      <c r="U4857" s="9"/>
      <c r="V4857" s="9"/>
      <c r="W4857" s="9"/>
      <c r="X4857" s="9"/>
      <c r="Y4857" s="9"/>
      <c r="Z4857" s="9"/>
      <c r="AA4857" s="9"/>
      <c r="AB4857" s="9"/>
      <c r="AC4857" s="9"/>
      <c r="AD4857" s="9"/>
      <c r="AE4857" s="9"/>
      <c r="AF4857" s="9"/>
      <c r="AG4857" s="9"/>
      <c r="AH4857" s="9"/>
      <c r="AI4857" s="9"/>
      <c r="AJ4857" s="9"/>
      <c r="AK4857" s="9"/>
      <c r="AL4857" s="9"/>
      <c r="AM4857" s="9"/>
      <c r="AN4857" s="9"/>
      <c r="AO4857" s="9"/>
      <c r="AP4857" s="9"/>
      <c r="AQ4857" s="9"/>
      <c r="AR4857" s="9"/>
    </row>
    <row r="4858" spans="1:44">
      <c r="A4858" s="9"/>
      <c r="B4858" s="9"/>
      <c r="C4858" s="9"/>
      <c r="D4858" s="9"/>
      <c r="E4858" s="9"/>
      <c r="F4858" s="9"/>
      <c r="G4858" s="466"/>
      <c r="H4858" s="466"/>
      <c r="I4858" s="9"/>
      <c r="J4858" s="9"/>
      <c r="K4858" s="9"/>
      <c r="L4858" s="9"/>
      <c r="M4858" s="9"/>
      <c r="N4858" s="9"/>
      <c r="O4858" s="9"/>
      <c r="P4858" s="9"/>
      <c r="Q4858" s="9"/>
      <c r="R4858" s="9"/>
      <c r="S4858" s="9"/>
      <c r="T4858" s="9"/>
      <c r="U4858" s="9"/>
      <c r="V4858" s="9"/>
      <c r="W4858" s="9"/>
      <c r="X4858" s="9"/>
      <c r="Y4858" s="9"/>
      <c r="Z4858" s="9"/>
      <c r="AA4858" s="9"/>
      <c r="AB4858" s="9"/>
      <c r="AC4858" s="9"/>
      <c r="AD4858" s="9"/>
      <c r="AE4858" s="9"/>
      <c r="AF4858" s="9"/>
      <c r="AG4858" s="9"/>
      <c r="AH4858" s="9"/>
      <c r="AI4858" s="9"/>
      <c r="AJ4858" s="9"/>
      <c r="AK4858" s="9"/>
      <c r="AL4858" s="9"/>
      <c r="AM4858" s="9"/>
      <c r="AN4858" s="9"/>
      <c r="AO4858" s="9"/>
      <c r="AP4858" s="9"/>
      <c r="AQ4858" s="9"/>
      <c r="AR4858" s="9"/>
    </row>
    <row r="4859" spans="1:44">
      <c r="A4859" s="9"/>
      <c r="B4859" s="9"/>
      <c r="C4859" s="9"/>
      <c r="D4859" s="9"/>
      <c r="E4859" s="9"/>
      <c r="F4859" s="9"/>
      <c r="G4859" s="466"/>
      <c r="H4859" s="466"/>
      <c r="I4859" s="9"/>
      <c r="J4859" s="9"/>
      <c r="K4859" s="9"/>
      <c r="L4859" s="9"/>
      <c r="M4859" s="9"/>
      <c r="N4859" s="9"/>
      <c r="O4859" s="9"/>
      <c r="P4859" s="9"/>
      <c r="Q4859" s="9"/>
      <c r="R4859" s="9"/>
      <c r="S4859" s="9"/>
      <c r="T4859" s="9"/>
      <c r="U4859" s="9"/>
      <c r="V4859" s="9"/>
      <c r="W4859" s="9"/>
      <c r="X4859" s="9"/>
      <c r="Y4859" s="9"/>
      <c r="Z4859" s="9"/>
      <c r="AA4859" s="9"/>
      <c r="AB4859" s="9"/>
      <c r="AC4859" s="9"/>
      <c r="AD4859" s="9"/>
      <c r="AE4859" s="9"/>
      <c r="AF4859" s="9"/>
      <c r="AG4859" s="9"/>
      <c r="AH4859" s="9"/>
      <c r="AI4859" s="9"/>
      <c r="AJ4859" s="9"/>
      <c r="AK4859" s="9"/>
      <c r="AL4859" s="9"/>
      <c r="AM4859" s="9"/>
      <c r="AN4859" s="9"/>
      <c r="AO4859" s="9"/>
      <c r="AP4859" s="9"/>
      <c r="AQ4859" s="9"/>
      <c r="AR4859" s="9"/>
    </row>
    <row r="4860" spans="1:44">
      <c r="A4860" s="9"/>
      <c r="B4860" s="9"/>
      <c r="C4860" s="9"/>
      <c r="D4860" s="9"/>
      <c r="E4860" s="9"/>
      <c r="F4860" s="9"/>
      <c r="G4860" s="466"/>
      <c r="H4860" s="466"/>
      <c r="I4860" s="9"/>
      <c r="J4860" s="9"/>
      <c r="K4860" s="9"/>
      <c r="L4860" s="9"/>
      <c r="M4860" s="9"/>
      <c r="N4860" s="9"/>
      <c r="O4860" s="9"/>
      <c r="P4860" s="9"/>
      <c r="Q4860" s="9"/>
      <c r="R4860" s="9"/>
      <c r="S4860" s="9"/>
      <c r="T4860" s="9"/>
      <c r="U4860" s="9"/>
      <c r="V4860" s="9"/>
      <c r="W4860" s="9"/>
      <c r="X4860" s="9"/>
      <c r="Y4860" s="9"/>
      <c r="Z4860" s="9"/>
      <c r="AA4860" s="9"/>
      <c r="AB4860" s="9"/>
      <c r="AC4860" s="9"/>
      <c r="AD4860" s="9"/>
      <c r="AE4860" s="9"/>
      <c r="AF4860" s="9"/>
      <c r="AG4860" s="9"/>
      <c r="AH4860" s="9"/>
      <c r="AI4860" s="9"/>
      <c r="AJ4860" s="9"/>
      <c r="AK4860" s="9"/>
      <c r="AL4860" s="9"/>
      <c r="AM4860" s="9"/>
      <c r="AN4860" s="9"/>
      <c r="AO4860" s="9"/>
      <c r="AP4860" s="9"/>
      <c r="AQ4860" s="9"/>
      <c r="AR4860" s="9"/>
    </row>
    <row r="4861" spans="1:44">
      <c r="A4861" s="9"/>
      <c r="B4861" s="9"/>
      <c r="C4861" s="9"/>
      <c r="D4861" s="9"/>
      <c r="E4861" s="9"/>
      <c r="F4861" s="9"/>
      <c r="G4861" s="466"/>
      <c r="H4861" s="466"/>
      <c r="I4861" s="9"/>
      <c r="J4861" s="9"/>
      <c r="K4861" s="9"/>
      <c r="L4861" s="9"/>
      <c r="M4861" s="9"/>
      <c r="N4861" s="9"/>
      <c r="O4861" s="9"/>
      <c r="P4861" s="9"/>
      <c r="Q4861" s="9"/>
      <c r="R4861" s="9"/>
      <c r="S4861" s="9"/>
      <c r="T4861" s="9"/>
      <c r="U4861" s="9"/>
      <c r="V4861" s="9"/>
      <c r="W4861" s="9"/>
      <c r="X4861" s="9"/>
      <c r="Y4861" s="9"/>
      <c r="Z4861" s="9"/>
      <c r="AA4861" s="9"/>
      <c r="AB4861" s="9"/>
      <c r="AC4861" s="9"/>
      <c r="AD4861" s="9"/>
      <c r="AE4861" s="9"/>
      <c r="AF4861" s="9"/>
      <c r="AG4861" s="9"/>
      <c r="AH4861" s="9"/>
      <c r="AI4861" s="9"/>
      <c r="AJ4861" s="9"/>
      <c r="AK4861" s="9"/>
      <c r="AL4861" s="9"/>
      <c r="AM4861" s="9"/>
      <c r="AN4861" s="9"/>
      <c r="AO4861" s="9"/>
      <c r="AP4861" s="9"/>
      <c r="AQ4861" s="9"/>
      <c r="AR4861" s="9"/>
    </row>
    <row r="4862" spans="1:44">
      <c r="A4862" s="9"/>
      <c r="B4862" s="9"/>
      <c r="C4862" s="9"/>
      <c r="D4862" s="9"/>
      <c r="E4862" s="9"/>
      <c r="F4862" s="9"/>
      <c r="G4862" s="466"/>
      <c r="H4862" s="466"/>
      <c r="I4862" s="9"/>
      <c r="J4862" s="9"/>
      <c r="K4862" s="9"/>
      <c r="L4862" s="9"/>
      <c r="M4862" s="9"/>
      <c r="N4862" s="9"/>
      <c r="O4862" s="9"/>
      <c r="P4862" s="9"/>
      <c r="Q4862" s="9"/>
      <c r="R4862" s="9"/>
      <c r="S4862" s="9"/>
      <c r="T4862" s="9"/>
      <c r="U4862" s="9"/>
      <c r="V4862" s="9"/>
      <c r="W4862" s="9"/>
      <c r="X4862" s="9"/>
      <c r="Y4862" s="9"/>
      <c r="Z4862" s="9"/>
      <c r="AA4862" s="9"/>
      <c r="AB4862" s="9"/>
      <c r="AC4862" s="9"/>
      <c r="AD4862" s="9"/>
      <c r="AE4862" s="9"/>
      <c r="AF4862" s="9"/>
      <c r="AG4862" s="9"/>
      <c r="AH4862" s="9"/>
      <c r="AI4862" s="9"/>
      <c r="AJ4862" s="9"/>
      <c r="AK4862" s="9"/>
      <c r="AL4862" s="9"/>
      <c r="AM4862" s="9"/>
      <c r="AN4862" s="9"/>
      <c r="AO4862" s="9"/>
      <c r="AP4862" s="9"/>
      <c r="AQ4862" s="9"/>
      <c r="AR4862" s="9"/>
    </row>
    <row r="4863" spans="1:44">
      <c r="A4863" s="9"/>
      <c r="B4863" s="9"/>
      <c r="C4863" s="9"/>
      <c r="D4863" s="9"/>
      <c r="E4863" s="9"/>
      <c r="F4863" s="9"/>
      <c r="G4863" s="466"/>
      <c r="H4863" s="466"/>
      <c r="I4863" s="9"/>
      <c r="J4863" s="9"/>
      <c r="K4863" s="9"/>
      <c r="L4863" s="9"/>
      <c r="M4863" s="9"/>
      <c r="N4863" s="9"/>
      <c r="O4863" s="9"/>
      <c r="P4863" s="9"/>
      <c r="Q4863" s="9"/>
      <c r="R4863" s="9"/>
      <c r="S4863" s="9"/>
      <c r="T4863" s="9"/>
      <c r="U4863" s="9"/>
      <c r="V4863" s="9"/>
      <c r="W4863" s="9"/>
      <c r="X4863" s="9"/>
      <c r="Y4863" s="9"/>
      <c r="Z4863" s="9"/>
      <c r="AA4863" s="9"/>
      <c r="AB4863" s="9"/>
      <c r="AC4863" s="9"/>
      <c r="AD4863" s="9"/>
      <c r="AE4863" s="9"/>
      <c r="AF4863" s="9"/>
      <c r="AG4863" s="9"/>
      <c r="AH4863" s="9"/>
      <c r="AI4863" s="9"/>
      <c r="AJ4863" s="9"/>
      <c r="AK4863" s="9"/>
      <c r="AL4863" s="9"/>
      <c r="AM4863" s="9"/>
      <c r="AN4863" s="9"/>
      <c r="AO4863" s="9"/>
      <c r="AP4863" s="9"/>
      <c r="AQ4863" s="9"/>
      <c r="AR4863" s="9"/>
    </row>
    <row r="4864" spans="1:44">
      <c r="A4864" s="9"/>
      <c r="B4864" s="9"/>
      <c r="C4864" s="9"/>
      <c r="D4864" s="9"/>
      <c r="E4864" s="9"/>
      <c r="F4864" s="9"/>
      <c r="G4864" s="466"/>
      <c r="H4864" s="466"/>
      <c r="I4864" s="9"/>
      <c r="J4864" s="9"/>
      <c r="K4864" s="9"/>
      <c r="L4864" s="9"/>
      <c r="M4864" s="9"/>
      <c r="N4864" s="9"/>
      <c r="O4864" s="9"/>
      <c r="P4864" s="9"/>
      <c r="Q4864" s="9"/>
      <c r="R4864" s="9"/>
      <c r="S4864" s="9"/>
      <c r="T4864" s="9"/>
      <c r="U4864" s="9"/>
      <c r="V4864" s="9"/>
      <c r="W4864" s="9"/>
      <c r="X4864" s="9"/>
      <c r="Y4864" s="9"/>
      <c r="Z4864" s="9"/>
      <c r="AA4864" s="9"/>
      <c r="AB4864" s="9"/>
      <c r="AC4864" s="9"/>
      <c r="AD4864" s="9"/>
      <c r="AE4864" s="9"/>
      <c r="AF4864" s="9"/>
      <c r="AG4864" s="9"/>
      <c r="AH4864" s="9"/>
      <c r="AI4864" s="9"/>
      <c r="AJ4864" s="9"/>
      <c r="AK4864" s="9"/>
      <c r="AL4864" s="9"/>
      <c r="AM4864" s="9"/>
      <c r="AN4864" s="9"/>
      <c r="AO4864" s="9"/>
      <c r="AP4864" s="9"/>
      <c r="AQ4864" s="9"/>
      <c r="AR4864" s="9"/>
    </row>
    <row r="4865" spans="1:44">
      <c r="A4865" s="9"/>
      <c r="B4865" s="9"/>
      <c r="C4865" s="9"/>
      <c r="D4865" s="9"/>
      <c r="E4865" s="9"/>
      <c r="F4865" s="9"/>
      <c r="G4865" s="466"/>
      <c r="H4865" s="466"/>
      <c r="I4865" s="9"/>
      <c r="J4865" s="9"/>
      <c r="K4865" s="9"/>
      <c r="L4865" s="9"/>
      <c r="M4865" s="9"/>
      <c r="N4865" s="9"/>
      <c r="O4865" s="9"/>
      <c r="P4865" s="9"/>
      <c r="Q4865" s="9"/>
      <c r="R4865" s="9"/>
      <c r="S4865" s="9"/>
      <c r="T4865" s="9"/>
      <c r="U4865" s="9"/>
      <c r="V4865" s="9"/>
      <c r="W4865" s="9"/>
      <c r="X4865" s="9"/>
      <c r="Y4865" s="9"/>
      <c r="Z4865" s="9"/>
      <c r="AA4865" s="9"/>
      <c r="AB4865" s="9"/>
      <c r="AC4865" s="9"/>
      <c r="AD4865" s="9"/>
      <c r="AE4865" s="9"/>
      <c r="AF4865" s="9"/>
      <c r="AG4865" s="9"/>
      <c r="AH4865" s="9"/>
      <c r="AI4865" s="9"/>
      <c r="AJ4865" s="9"/>
      <c r="AK4865" s="9"/>
      <c r="AL4865" s="9"/>
      <c r="AM4865" s="9"/>
      <c r="AN4865" s="9"/>
      <c r="AO4865" s="9"/>
      <c r="AP4865" s="9"/>
      <c r="AQ4865" s="9"/>
      <c r="AR4865" s="9"/>
    </row>
    <row r="4866" spans="1:44">
      <c r="A4866" s="9"/>
      <c r="B4866" s="9"/>
      <c r="C4866" s="9"/>
      <c r="D4866" s="9"/>
      <c r="E4866" s="9"/>
      <c r="F4866" s="9"/>
      <c r="G4866" s="466"/>
      <c r="H4866" s="466"/>
      <c r="I4866" s="9"/>
      <c r="J4866" s="9"/>
      <c r="K4866" s="9"/>
      <c r="L4866" s="9"/>
      <c r="M4866" s="9"/>
      <c r="N4866" s="9"/>
      <c r="O4866" s="9"/>
      <c r="P4866" s="9"/>
      <c r="Q4866" s="9"/>
      <c r="R4866" s="9"/>
      <c r="S4866" s="9"/>
      <c r="T4866" s="9"/>
      <c r="U4866" s="9"/>
      <c r="V4866" s="9"/>
      <c r="W4866" s="9"/>
      <c r="X4866" s="9"/>
      <c r="Y4866" s="9"/>
      <c r="Z4866" s="9"/>
      <c r="AA4866" s="9"/>
      <c r="AB4866" s="9"/>
      <c r="AC4866" s="9"/>
      <c r="AD4866" s="9"/>
      <c r="AE4866" s="9"/>
      <c r="AF4866" s="9"/>
      <c r="AG4866" s="9"/>
      <c r="AH4866" s="9"/>
      <c r="AI4866" s="9"/>
      <c r="AJ4866" s="9"/>
      <c r="AK4866" s="9"/>
      <c r="AL4866" s="9"/>
      <c r="AM4866" s="9"/>
      <c r="AN4866" s="9"/>
      <c r="AO4866" s="9"/>
      <c r="AP4866" s="9"/>
      <c r="AQ4866" s="9"/>
      <c r="AR4866" s="9"/>
    </row>
    <row r="4867" spans="1:44">
      <c r="A4867" s="9"/>
      <c r="B4867" s="9"/>
      <c r="C4867" s="9"/>
      <c r="D4867" s="9"/>
      <c r="E4867" s="9"/>
      <c r="F4867" s="9"/>
      <c r="G4867" s="466"/>
      <c r="H4867" s="466"/>
      <c r="I4867" s="9"/>
      <c r="J4867" s="9"/>
      <c r="K4867" s="9"/>
      <c r="L4867" s="9"/>
      <c r="M4867" s="9"/>
      <c r="N4867" s="9"/>
      <c r="O4867" s="9"/>
      <c r="P4867" s="9"/>
      <c r="Q4867" s="9"/>
      <c r="R4867" s="9"/>
      <c r="S4867" s="9"/>
      <c r="T4867" s="9"/>
      <c r="U4867" s="9"/>
      <c r="V4867" s="9"/>
      <c r="W4867" s="9"/>
      <c r="X4867" s="9"/>
      <c r="Y4867" s="9"/>
      <c r="Z4867" s="9"/>
      <c r="AA4867" s="9"/>
      <c r="AB4867" s="9"/>
      <c r="AC4867" s="9"/>
      <c r="AD4867" s="9"/>
      <c r="AE4867" s="9"/>
      <c r="AF4867" s="9"/>
      <c r="AG4867" s="9"/>
      <c r="AH4867" s="9"/>
      <c r="AI4867" s="9"/>
      <c r="AJ4867" s="9"/>
      <c r="AK4867" s="9"/>
      <c r="AL4867" s="9"/>
      <c r="AM4867" s="9"/>
      <c r="AN4867" s="9"/>
      <c r="AO4867" s="9"/>
      <c r="AP4867" s="9"/>
      <c r="AQ4867" s="9"/>
      <c r="AR4867" s="9"/>
    </row>
    <row r="4868" spans="1:44">
      <c r="A4868" s="9"/>
      <c r="B4868" s="9"/>
      <c r="C4868" s="9"/>
      <c r="D4868" s="9"/>
      <c r="E4868" s="9"/>
      <c r="F4868" s="9"/>
      <c r="G4868" s="466"/>
      <c r="H4868" s="466"/>
      <c r="I4868" s="9"/>
      <c r="J4868" s="9"/>
      <c r="K4868" s="9"/>
      <c r="L4868" s="9"/>
      <c r="M4868" s="9"/>
      <c r="N4868" s="9"/>
      <c r="O4868" s="9"/>
      <c r="P4868" s="9"/>
      <c r="Q4868" s="9"/>
      <c r="R4868" s="9"/>
      <c r="S4868" s="9"/>
      <c r="T4868" s="9"/>
      <c r="U4868" s="9"/>
      <c r="V4868" s="9"/>
      <c r="W4868" s="9"/>
      <c r="X4868" s="9"/>
      <c r="Y4868" s="9"/>
      <c r="Z4868" s="9"/>
      <c r="AA4868" s="9"/>
      <c r="AB4868" s="9"/>
      <c r="AC4868" s="9"/>
      <c r="AD4868" s="9"/>
      <c r="AE4868" s="9"/>
      <c r="AF4868" s="9"/>
      <c r="AG4868" s="9"/>
      <c r="AH4868" s="9"/>
      <c r="AI4868" s="9"/>
      <c r="AJ4868" s="9"/>
      <c r="AK4868" s="9"/>
      <c r="AL4868" s="9"/>
      <c r="AM4868" s="9"/>
      <c r="AN4868" s="9"/>
      <c r="AO4868" s="9"/>
      <c r="AP4868" s="9"/>
      <c r="AQ4868" s="9"/>
      <c r="AR4868" s="9"/>
    </row>
    <row r="4869" spans="1:44">
      <c r="A4869" s="9"/>
      <c r="B4869" s="9"/>
      <c r="C4869" s="9"/>
      <c r="D4869" s="9"/>
      <c r="E4869" s="9"/>
      <c r="F4869" s="9"/>
      <c r="G4869" s="466"/>
      <c r="H4869" s="466"/>
      <c r="I4869" s="9"/>
      <c r="J4869" s="9"/>
      <c r="K4869" s="9"/>
      <c r="L4869" s="9"/>
      <c r="M4869" s="9"/>
      <c r="N4869" s="9"/>
      <c r="O4869" s="9"/>
      <c r="P4869" s="9"/>
      <c r="Q4869" s="9"/>
      <c r="R4869" s="9"/>
      <c r="S4869" s="9"/>
      <c r="T4869" s="9"/>
      <c r="U4869" s="9"/>
      <c r="V4869" s="9"/>
      <c r="W4869" s="9"/>
      <c r="X4869" s="9"/>
      <c r="Y4869" s="9"/>
      <c r="Z4869" s="9"/>
      <c r="AA4869" s="9"/>
      <c r="AB4869" s="9"/>
      <c r="AC4869" s="9"/>
      <c r="AD4869" s="9"/>
      <c r="AE4869" s="9"/>
      <c r="AF4869" s="9"/>
      <c r="AG4869" s="9"/>
      <c r="AH4869" s="9"/>
      <c r="AI4869" s="9"/>
      <c r="AJ4869" s="9"/>
      <c r="AK4869" s="9"/>
      <c r="AL4869" s="9"/>
      <c r="AM4869" s="9"/>
      <c r="AN4869" s="9"/>
      <c r="AO4869" s="9"/>
      <c r="AP4869" s="9"/>
      <c r="AQ4869" s="9"/>
      <c r="AR4869" s="9"/>
    </row>
    <row r="4870" spans="1:44">
      <c r="A4870" s="9"/>
      <c r="B4870" s="9"/>
      <c r="C4870" s="9"/>
      <c r="D4870" s="9"/>
      <c r="E4870" s="9"/>
      <c r="F4870" s="9"/>
      <c r="G4870" s="466"/>
      <c r="H4870" s="466"/>
      <c r="I4870" s="9"/>
      <c r="J4870" s="9"/>
      <c r="K4870" s="9"/>
      <c r="L4870" s="9"/>
      <c r="M4870" s="9"/>
      <c r="N4870" s="9"/>
      <c r="O4870" s="9"/>
      <c r="P4870" s="9"/>
      <c r="Q4870" s="9"/>
      <c r="R4870" s="9"/>
      <c r="S4870" s="9"/>
      <c r="T4870" s="9"/>
      <c r="U4870" s="9"/>
      <c r="V4870" s="9"/>
      <c r="W4870" s="9"/>
      <c r="X4870" s="9"/>
      <c r="Y4870" s="9"/>
      <c r="Z4870" s="9"/>
      <c r="AA4870" s="9"/>
      <c r="AB4870" s="9"/>
      <c r="AC4870" s="9"/>
      <c r="AD4870" s="9"/>
      <c r="AE4870" s="9"/>
      <c r="AF4870" s="9"/>
      <c r="AG4870" s="9"/>
      <c r="AH4870" s="9"/>
      <c r="AI4870" s="9"/>
      <c r="AJ4870" s="9"/>
      <c r="AK4870" s="9"/>
      <c r="AL4870" s="9"/>
      <c r="AM4870" s="9"/>
      <c r="AN4870" s="9"/>
      <c r="AO4870" s="9"/>
      <c r="AP4870" s="9"/>
      <c r="AQ4870" s="9"/>
      <c r="AR4870" s="9"/>
    </row>
    <row r="4871" spans="1:44">
      <c r="A4871" s="9"/>
      <c r="B4871" s="9"/>
      <c r="C4871" s="9"/>
      <c r="D4871" s="9"/>
      <c r="E4871" s="9"/>
      <c r="F4871" s="9"/>
      <c r="G4871" s="466"/>
      <c r="H4871" s="466"/>
      <c r="I4871" s="9"/>
      <c r="J4871" s="9"/>
      <c r="K4871" s="9"/>
      <c r="L4871" s="9"/>
      <c r="M4871" s="9"/>
      <c r="N4871" s="9"/>
      <c r="O4871" s="9"/>
      <c r="P4871" s="9"/>
      <c r="Q4871" s="9"/>
      <c r="R4871" s="9"/>
      <c r="S4871" s="9"/>
      <c r="T4871" s="9"/>
      <c r="U4871" s="9"/>
      <c r="V4871" s="9"/>
      <c r="W4871" s="9"/>
      <c r="X4871" s="9"/>
      <c r="Y4871" s="9"/>
      <c r="Z4871" s="9"/>
      <c r="AA4871" s="9"/>
      <c r="AB4871" s="9"/>
      <c r="AC4871" s="9"/>
      <c r="AD4871" s="9"/>
      <c r="AE4871" s="9"/>
      <c r="AF4871" s="9"/>
      <c r="AG4871" s="9"/>
      <c r="AH4871" s="9"/>
      <c r="AI4871" s="9"/>
      <c r="AJ4871" s="9"/>
      <c r="AK4871" s="9"/>
      <c r="AL4871" s="9"/>
      <c r="AM4871" s="9"/>
      <c r="AN4871" s="9"/>
      <c r="AO4871" s="9"/>
      <c r="AP4871" s="9"/>
      <c r="AQ4871" s="9"/>
      <c r="AR4871" s="9"/>
    </row>
    <row r="4872" spans="1:44">
      <c r="A4872" s="9"/>
      <c r="B4872" s="9"/>
      <c r="C4872" s="9"/>
      <c r="D4872" s="9"/>
      <c r="E4872" s="9"/>
      <c r="F4872" s="9"/>
      <c r="G4872" s="466"/>
      <c r="H4872" s="466"/>
      <c r="I4872" s="9"/>
      <c r="J4872" s="9"/>
      <c r="K4872" s="9"/>
      <c r="L4872" s="9"/>
      <c r="M4872" s="9"/>
      <c r="N4872" s="9"/>
      <c r="O4872" s="9"/>
      <c r="P4872" s="9"/>
      <c r="Q4872" s="9"/>
      <c r="R4872" s="9"/>
      <c r="S4872" s="9"/>
      <c r="T4872" s="9"/>
      <c r="U4872" s="9"/>
      <c r="V4872" s="9"/>
      <c r="W4872" s="9"/>
      <c r="X4872" s="9"/>
      <c r="Y4872" s="9"/>
      <c r="Z4872" s="9"/>
      <c r="AA4872" s="9"/>
      <c r="AB4872" s="9"/>
      <c r="AC4872" s="9"/>
      <c r="AD4872" s="9"/>
      <c r="AE4872" s="9"/>
      <c r="AF4872" s="9"/>
      <c r="AG4872" s="9"/>
      <c r="AH4872" s="9"/>
      <c r="AI4872" s="9"/>
      <c r="AJ4872" s="9"/>
      <c r="AK4872" s="9"/>
      <c r="AL4872" s="9"/>
      <c r="AM4872" s="9"/>
      <c r="AN4872" s="9"/>
      <c r="AO4872" s="9"/>
      <c r="AP4872" s="9"/>
      <c r="AQ4872" s="9"/>
      <c r="AR4872" s="9"/>
    </row>
    <row r="4873" spans="1:44">
      <c r="A4873" s="9"/>
      <c r="B4873" s="9"/>
      <c r="C4873" s="9"/>
      <c r="D4873" s="9"/>
      <c r="E4873" s="9"/>
      <c r="F4873" s="9"/>
      <c r="G4873" s="466"/>
      <c r="H4873" s="466"/>
      <c r="I4873" s="9"/>
      <c r="J4873" s="9"/>
      <c r="K4873" s="9"/>
      <c r="L4873" s="9"/>
      <c r="M4873" s="9"/>
      <c r="N4873" s="9"/>
      <c r="O4873" s="9"/>
      <c r="P4873" s="9"/>
      <c r="Q4873" s="9"/>
      <c r="R4873" s="9"/>
      <c r="S4873" s="9"/>
      <c r="T4873" s="9"/>
      <c r="U4873" s="9"/>
      <c r="V4873" s="9"/>
      <c r="W4873" s="9"/>
      <c r="X4873" s="9"/>
      <c r="Y4873" s="9"/>
      <c r="Z4873" s="9"/>
      <c r="AA4873" s="9"/>
      <c r="AB4873" s="9"/>
      <c r="AC4873" s="9"/>
      <c r="AD4873" s="9"/>
      <c r="AE4873" s="9"/>
      <c r="AF4873" s="9"/>
      <c r="AG4873" s="9"/>
      <c r="AH4873" s="9"/>
      <c r="AI4873" s="9"/>
      <c r="AJ4873" s="9"/>
      <c r="AK4873" s="9"/>
      <c r="AL4873" s="9"/>
      <c r="AM4873" s="9"/>
      <c r="AN4873" s="9"/>
      <c r="AO4873" s="9"/>
      <c r="AP4873" s="9"/>
      <c r="AQ4873" s="9"/>
      <c r="AR4873" s="9"/>
    </row>
    <row r="4874" spans="1:44">
      <c r="A4874" s="9"/>
      <c r="B4874" s="9"/>
      <c r="C4874" s="9"/>
      <c r="D4874" s="9"/>
      <c r="E4874" s="9"/>
      <c r="F4874" s="9"/>
      <c r="G4874" s="466"/>
      <c r="H4874" s="466"/>
      <c r="I4874" s="9"/>
      <c r="J4874" s="9"/>
      <c r="K4874" s="9"/>
      <c r="L4874" s="9"/>
      <c r="M4874" s="9"/>
      <c r="N4874" s="9"/>
      <c r="O4874" s="9"/>
      <c r="P4874" s="9"/>
      <c r="Q4874" s="9"/>
      <c r="R4874" s="9"/>
      <c r="S4874" s="9"/>
      <c r="T4874" s="9"/>
      <c r="U4874" s="9"/>
      <c r="V4874" s="9"/>
      <c r="W4874" s="9"/>
      <c r="X4874" s="9"/>
      <c r="Y4874" s="9"/>
      <c r="Z4874" s="9"/>
      <c r="AA4874" s="9"/>
      <c r="AB4874" s="9"/>
      <c r="AC4874" s="9"/>
      <c r="AD4874" s="9"/>
      <c r="AE4874" s="9"/>
      <c r="AF4874" s="9"/>
      <c r="AG4874" s="9"/>
      <c r="AH4874" s="9"/>
      <c r="AI4874" s="9"/>
      <c r="AJ4874" s="9"/>
      <c r="AK4874" s="9"/>
      <c r="AL4874" s="9"/>
      <c r="AM4874" s="9"/>
      <c r="AN4874" s="9"/>
      <c r="AO4874" s="9"/>
      <c r="AP4874" s="9"/>
      <c r="AQ4874" s="9"/>
      <c r="AR4874" s="9"/>
    </row>
    <row r="4875" spans="1:44">
      <c r="A4875" s="9"/>
      <c r="B4875" s="9"/>
      <c r="C4875" s="9"/>
      <c r="D4875" s="9"/>
      <c r="E4875" s="9"/>
      <c r="F4875" s="9"/>
      <c r="G4875" s="466"/>
      <c r="H4875" s="466"/>
      <c r="I4875" s="9"/>
      <c r="J4875" s="9"/>
      <c r="K4875" s="9"/>
      <c r="L4875" s="9"/>
      <c r="M4875" s="9"/>
      <c r="N4875" s="9"/>
      <c r="O4875" s="9"/>
      <c r="P4875" s="9"/>
      <c r="Q4875" s="9"/>
      <c r="R4875" s="9"/>
      <c r="S4875" s="9"/>
      <c r="T4875" s="9"/>
      <c r="U4875" s="9"/>
      <c r="V4875" s="9"/>
      <c r="W4875" s="9"/>
      <c r="X4875" s="9"/>
      <c r="Y4875" s="9"/>
      <c r="Z4875" s="9"/>
      <c r="AA4875" s="9"/>
      <c r="AB4875" s="9"/>
      <c r="AC4875" s="9"/>
      <c r="AD4875" s="9"/>
      <c r="AE4875" s="9"/>
      <c r="AF4875" s="9"/>
      <c r="AG4875" s="9"/>
      <c r="AH4875" s="9"/>
      <c r="AI4875" s="9"/>
      <c r="AJ4875" s="9"/>
      <c r="AK4875" s="9"/>
      <c r="AL4875" s="9"/>
      <c r="AM4875" s="9"/>
      <c r="AN4875" s="9"/>
      <c r="AO4875" s="9"/>
      <c r="AP4875" s="9"/>
      <c r="AQ4875" s="9"/>
      <c r="AR4875" s="9"/>
    </row>
    <row r="4876" spans="1:44">
      <c r="A4876" s="9"/>
      <c r="B4876" s="9"/>
      <c r="C4876" s="9"/>
      <c r="D4876" s="9"/>
      <c r="E4876" s="9"/>
      <c r="F4876" s="9"/>
      <c r="G4876" s="466"/>
      <c r="H4876" s="466"/>
      <c r="I4876" s="9"/>
      <c r="J4876" s="9"/>
      <c r="K4876" s="9"/>
      <c r="L4876" s="9"/>
      <c r="M4876" s="9"/>
      <c r="N4876" s="9"/>
      <c r="O4876" s="9"/>
      <c r="P4876" s="9"/>
      <c r="Q4876" s="9"/>
      <c r="R4876" s="9"/>
      <c r="S4876" s="9"/>
      <c r="T4876" s="9"/>
      <c r="U4876" s="9"/>
      <c r="V4876" s="9"/>
      <c r="W4876" s="9"/>
      <c r="X4876" s="9"/>
      <c r="Y4876" s="9"/>
      <c r="Z4876" s="9"/>
      <c r="AA4876" s="9"/>
      <c r="AB4876" s="9"/>
      <c r="AC4876" s="9"/>
      <c r="AD4876" s="9"/>
      <c r="AE4876" s="9"/>
      <c r="AF4876" s="9"/>
      <c r="AG4876" s="9"/>
      <c r="AH4876" s="9"/>
      <c r="AI4876" s="9"/>
      <c r="AJ4876" s="9"/>
      <c r="AK4876" s="9"/>
      <c r="AL4876" s="9"/>
      <c r="AM4876" s="9"/>
      <c r="AN4876" s="9"/>
      <c r="AO4876" s="9"/>
      <c r="AP4876" s="9"/>
      <c r="AQ4876" s="9"/>
      <c r="AR4876" s="9"/>
    </row>
    <row r="4877" spans="1:44">
      <c r="A4877" s="9"/>
      <c r="B4877" s="9"/>
      <c r="C4877" s="9"/>
      <c r="D4877" s="9"/>
      <c r="E4877" s="9"/>
      <c r="F4877" s="9"/>
      <c r="G4877" s="466"/>
      <c r="H4877" s="466"/>
      <c r="I4877" s="9"/>
      <c r="J4877" s="9"/>
      <c r="K4877" s="9"/>
      <c r="L4877" s="9"/>
      <c r="M4877" s="9"/>
      <c r="N4877" s="9"/>
      <c r="O4877" s="9"/>
      <c r="P4877" s="9"/>
      <c r="Q4877" s="9"/>
      <c r="R4877" s="9"/>
      <c r="S4877" s="9"/>
      <c r="T4877" s="9"/>
      <c r="U4877" s="9"/>
      <c r="V4877" s="9"/>
      <c r="W4877" s="9"/>
      <c r="X4877" s="9"/>
      <c r="Y4877" s="9"/>
      <c r="Z4877" s="9"/>
      <c r="AA4877" s="9"/>
      <c r="AB4877" s="9"/>
      <c r="AC4877" s="9"/>
      <c r="AD4877" s="9"/>
      <c r="AE4877" s="9"/>
      <c r="AF4877" s="9"/>
      <c r="AG4877" s="9"/>
      <c r="AH4877" s="9"/>
      <c r="AI4877" s="9"/>
      <c r="AJ4877" s="9"/>
      <c r="AK4877" s="9"/>
      <c r="AL4877" s="9"/>
      <c r="AM4877" s="9"/>
      <c r="AN4877" s="9"/>
      <c r="AO4877" s="9"/>
      <c r="AP4877" s="9"/>
      <c r="AQ4877" s="9"/>
      <c r="AR4877" s="9"/>
    </row>
    <row r="4878" spans="1:44">
      <c r="A4878" s="9"/>
      <c r="B4878" s="9"/>
      <c r="C4878" s="9"/>
      <c r="D4878" s="9"/>
      <c r="E4878" s="9"/>
      <c r="F4878" s="9"/>
      <c r="G4878" s="466"/>
      <c r="H4878" s="466"/>
      <c r="I4878" s="9"/>
      <c r="J4878" s="9"/>
      <c r="K4878" s="9"/>
      <c r="L4878" s="9"/>
      <c r="M4878" s="9"/>
      <c r="N4878" s="9"/>
      <c r="O4878" s="9"/>
      <c r="P4878" s="9"/>
      <c r="Q4878" s="9"/>
      <c r="R4878" s="9"/>
      <c r="S4878" s="9"/>
      <c r="T4878" s="9"/>
      <c r="U4878" s="9"/>
      <c r="V4878" s="9"/>
      <c r="W4878" s="9"/>
      <c r="X4878" s="9"/>
      <c r="Y4878" s="9"/>
      <c r="Z4878" s="9"/>
      <c r="AA4878" s="9"/>
      <c r="AB4878" s="9"/>
      <c r="AC4878" s="9"/>
      <c r="AD4878" s="9"/>
      <c r="AE4878" s="9"/>
      <c r="AF4878" s="9"/>
      <c r="AG4878" s="9"/>
      <c r="AH4878" s="9"/>
      <c r="AI4878" s="9"/>
      <c r="AJ4878" s="9"/>
      <c r="AK4878" s="9"/>
      <c r="AL4878" s="9"/>
      <c r="AM4878" s="9"/>
      <c r="AN4878" s="9"/>
      <c r="AO4878" s="9"/>
      <c r="AP4878" s="9"/>
      <c r="AQ4878" s="9"/>
      <c r="AR4878" s="9"/>
    </row>
    <row r="4879" spans="1:44">
      <c r="A4879" s="9"/>
      <c r="B4879" s="9"/>
      <c r="C4879" s="9"/>
      <c r="D4879" s="9"/>
      <c r="E4879" s="9"/>
      <c r="F4879" s="9"/>
      <c r="G4879" s="466"/>
      <c r="H4879" s="466"/>
      <c r="I4879" s="9"/>
      <c r="J4879" s="9"/>
      <c r="K4879" s="9"/>
      <c r="L4879" s="9"/>
      <c r="M4879" s="9"/>
      <c r="N4879" s="9"/>
      <c r="O4879" s="9"/>
      <c r="P4879" s="9"/>
      <c r="Q4879" s="9"/>
      <c r="R4879" s="9"/>
      <c r="S4879" s="9"/>
      <c r="T4879" s="9"/>
      <c r="U4879" s="9"/>
      <c r="V4879" s="9"/>
      <c r="W4879" s="9"/>
      <c r="X4879" s="9"/>
      <c r="Y4879" s="9"/>
      <c r="Z4879" s="9"/>
      <c r="AA4879" s="9"/>
      <c r="AB4879" s="9"/>
      <c r="AC4879" s="9"/>
      <c r="AD4879" s="9"/>
      <c r="AE4879" s="9"/>
      <c r="AF4879" s="9"/>
      <c r="AG4879" s="9"/>
      <c r="AH4879" s="9"/>
      <c r="AI4879" s="9"/>
      <c r="AJ4879" s="9"/>
      <c r="AK4879" s="9"/>
      <c r="AL4879" s="9"/>
      <c r="AM4879" s="9"/>
      <c r="AN4879" s="9"/>
      <c r="AO4879" s="9"/>
      <c r="AP4879" s="9"/>
      <c r="AQ4879" s="9"/>
      <c r="AR4879" s="9"/>
    </row>
    <row r="4880" spans="1:44">
      <c r="A4880" s="9"/>
      <c r="B4880" s="9"/>
      <c r="C4880" s="9"/>
      <c r="D4880" s="9"/>
      <c r="E4880" s="9"/>
      <c r="F4880" s="9"/>
      <c r="G4880" s="466"/>
      <c r="H4880" s="466"/>
      <c r="I4880" s="9"/>
      <c r="J4880" s="9"/>
      <c r="K4880" s="9"/>
      <c r="L4880" s="9"/>
      <c r="M4880" s="9"/>
      <c r="N4880" s="9"/>
      <c r="O4880" s="9"/>
      <c r="P4880" s="9"/>
      <c r="Q4880" s="9"/>
      <c r="R4880" s="9"/>
      <c r="S4880" s="9"/>
      <c r="T4880" s="9"/>
      <c r="U4880" s="9"/>
      <c r="V4880" s="9"/>
      <c r="W4880" s="9"/>
      <c r="X4880" s="9"/>
      <c r="Y4880" s="9"/>
      <c r="Z4880" s="9"/>
      <c r="AA4880" s="9"/>
      <c r="AB4880" s="9"/>
      <c r="AC4880" s="9"/>
      <c r="AD4880" s="9"/>
      <c r="AE4880" s="9"/>
      <c r="AF4880" s="9"/>
      <c r="AG4880" s="9"/>
      <c r="AH4880" s="9"/>
      <c r="AI4880" s="9"/>
      <c r="AJ4880" s="9"/>
      <c r="AK4880" s="9"/>
      <c r="AL4880" s="9"/>
      <c r="AM4880" s="9"/>
      <c r="AN4880" s="9"/>
      <c r="AO4880" s="9"/>
      <c r="AP4880" s="9"/>
      <c r="AQ4880" s="9"/>
      <c r="AR4880" s="9"/>
    </row>
    <row r="4881" spans="1:44">
      <c r="A4881" s="9"/>
      <c r="B4881" s="9"/>
      <c r="C4881" s="9"/>
      <c r="D4881" s="9"/>
      <c r="E4881" s="9"/>
      <c r="F4881" s="9"/>
      <c r="G4881" s="466"/>
      <c r="H4881" s="466"/>
      <c r="I4881" s="9"/>
      <c r="J4881" s="9"/>
      <c r="K4881" s="9"/>
      <c r="L4881" s="9"/>
      <c r="M4881" s="9"/>
      <c r="N4881" s="9"/>
      <c r="O4881" s="9"/>
      <c r="P4881" s="9"/>
      <c r="Q4881" s="9"/>
      <c r="R4881" s="9"/>
      <c r="S4881" s="9"/>
      <c r="T4881" s="9"/>
      <c r="U4881" s="9"/>
      <c r="V4881" s="9"/>
      <c r="W4881" s="9"/>
      <c r="X4881" s="9"/>
      <c r="Y4881" s="9"/>
      <c r="Z4881" s="9"/>
      <c r="AA4881" s="9"/>
      <c r="AB4881" s="9"/>
      <c r="AC4881" s="9"/>
      <c r="AD4881" s="9"/>
      <c r="AE4881" s="9"/>
      <c r="AF4881" s="9"/>
      <c r="AG4881" s="9"/>
      <c r="AH4881" s="9"/>
      <c r="AI4881" s="9"/>
      <c r="AJ4881" s="9"/>
      <c r="AK4881" s="9"/>
      <c r="AL4881" s="9"/>
      <c r="AM4881" s="9"/>
      <c r="AN4881" s="9"/>
      <c r="AO4881" s="9"/>
      <c r="AP4881" s="9"/>
      <c r="AQ4881" s="9"/>
      <c r="AR4881" s="9"/>
    </row>
    <row r="4882" spans="1:44">
      <c r="A4882" s="9"/>
      <c r="B4882" s="9"/>
      <c r="C4882" s="9"/>
      <c r="D4882" s="9"/>
      <c r="E4882" s="9"/>
      <c r="F4882" s="9"/>
      <c r="G4882" s="466"/>
      <c r="H4882" s="466"/>
      <c r="I4882" s="9"/>
      <c r="J4882" s="9"/>
      <c r="K4882" s="9"/>
      <c r="L4882" s="9"/>
      <c r="M4882" s="9"/>
      <c r="N4882" s="9"/>
      <c r="O4882" s="9"/>
      <c r="P4882" s="9"/>
      <c r="Q4882" s="9"/>
      <c r="R4882" s="9"/>
      <c r="S4882" s="9"/>
      <c r="T4882" s="9"/>
      <c r="U4882" s="9"/>
      <c r="V4882" s="9"/>
      <c r="W4882" s="9"/>
      <c r="X4882" s="9"/>
      <c r="Y4882" s="9"/>
      <c r="Z4882" s="9"/>
      <c r="AA4882" s="9"/>
      <c r="AB4882" s="9"/>
      <c r="AC4882" s="9"/>
      <c r="AD4882" s="9"/>
      <c r="AE4882" s="9"/>
      <c r="AF4882" s="9"/>
      <c r="AG4882" s="9"/>
      <c r="AH4882" s="9"/>
      <c r="AI4882" s="9"/>
      <c r="AJ4882" s="9"/>
      <c r="AK4882" s="9"/>
      <c r="AL4882" s="9"/>
      <c r="AM4882" s="9"/>
      <c r="AN4882" s="9"/>
      <c r="AO4882" s="9"/>
      <c r="AP4882" s="9"/>
      <c r="AQ4882" s="9"/>
      <c r="AR4882" s="9"/>
    </row>
    <row r="4883" spans="1:44">
      <c r="A4883" s="9"/>
      <c r="B4883" s="9"/>
      <c r="C4883" s="9"/>
      <c r="D4883" s="9"/>
      <c r="E4883" s="9"/>
      <c r="F4883" s="9"/>
      <c r="G4883" s="466"/>
      <c r="H4883" s="466"/>
      <c r="I4883" s="9"/>
      <c r="J4883" s="9"/>
      <c r="K4883" s="9"/>
      <c r="L4883" s="9"/>
      <c r="M4883" s="9"/>
      <c r="N4883" s="9"/>
      <c r="O4883" s="9"/>
      <c r="P4883" s="9"/>
      <c r="Q4883" s="9"/>
      <c r="R4883" s="9"/>
      <c r="S4883" s="9"/>
      <c r="T4883" s="9"/>
      <c r="U4883" s="9"/>
      <c r="V4883" s="9"/>
      <c r="W4883" s="9"/>
      <c r="X4883" s="9"/>
      <c r="Y4883" s="9"/>
      <c r="Z4883" s="9"/>
      <c r="AA4883" s="9"/>
      <c r="AB4883" s="9"/>
      <c r="AC4883" s="9"/>
      <c r="AD4883" s="9"/>
      <c r="AE4883" s="9"/>
      <c r="AF4883" s="9"/>
      <c r="AG4883" s="9"/>
      <c r="AH4883" s="9"/>
      <c r="AI4883" s="9"/>
      <c r="AJ4883" s="9"/>
      <c r="AK4883" s="9"/>
      <c r="AL4883" s="9"/>
      <c r="AM4883" s="9"/>
      <c r="AN4883" s="9"/>
      <c r="AO4883" s="9"/>
      <c r="AP4883" s="9"/>
      <c r="AQ4883" s="9"/>
      <c r="AR4883" s="9"/>
    </row>
    <row r="4884" spans="1:44">
      <c r="A4884" s="9"/>
      <c r="B4884" s="9"/>
      <c r="C4884" s="9"/>
      <c r="D4884" s="9"/>
      <c r="E4884" s="9"/>
      <c r="F4884" s="9"/>
      <c r="G4884" s="466"/>
      <c r="H4884" s="466"/>
      <c r="I4884" s="9"/>
      <c r="J4884" s="9"/>
      <c r="K4884" s="9"/>
      <c r="L4884" s="9"/>
      <c r="M4884" s="9"/>
      <c r="N4884" s="9"/>
      <c r="O4884" s="9"/>
      <c r="P4884" s="9"/>
      <c r="Q4884" s="9"/>
      <c r="R4884" s="9"/>
      <c r="S4884" s="9"/>
      <c r="T4884" s="9"/>
      <c r="U4884" s="9"/>
      <c r="V4884" s="9"/>
      <c r="W4884" s="9"/>
      <c r="X4884" s="9"/>
      <c r="Y4884" s="9"/>
      <c r="Z4884" s="9"/>
      <c r="AA4884" s="9"/>
      <c r="AB4884" s="9"/>
      <c r="AC4884" s="9"/>
      <c r="AD4884" s="9"/>
      <c r="AE4884" s="9"/>
      <c r="AF4884" s="9"/>
      <c r="AG4884" s="9"/>
      <c r="AH4884" s="9"/>
      <c r="AI4884" s="9"/>
      <c r="AJ4884" s="9"/>
      <c r="AK4884" s="9"/>
      <c r="AL4884" s="9"/>
      <c r="AM4884" s="9"/>
      <c r="AN4884" s="9"/>
      <c r="AO4884" s="9"/>
      <c r="AP4884" s="9"/>
      <c r="AQ4884" s="9"/>
      <c r="AR4884" s="9"/>
    </row>
    <row r="4885" spans="1:44">
      <c r="A4885" s="9"/>
      <c r="B4885" s="9"/>
      <c r="C4885" s="9"/>
      <c r="D4885" s="9"/>
      <c r="E4885" s="9"/>
      <c r="F4885" s="9"/>
      <c r="G4885" s="466"/>
      <c r="H4885" s="466"/>
      <c r="I4885" s="9"/>
      <c r="J4885" s="9"/>
      <c r="K4885" s="9"/>
      <c r="L4885" s="9"/>
      <c r="M4885" s="9"/>
      <c r="N4885" s="9"/>
      <c r="O4885" s="9"/>
      <c r="P4885" s="9"/>
      <c r="Q4885" s="9"/>
      <c r="R4885" s="9"/>
      <c r="S4885" s="9"/>
      <c r="T4885" s="9"/>
      <c r="U4885" s="9"/>
      <c r="V4885" s="9"/>
      <c r="W4885" s="9"/>
      <c r="X4885" s="9"/>
      <c r="Y4885" s="9"/>
      <c r="Z4885" s="9"/>
      <c r="AA4885" s="9"/>
      <c r="AB4885" s="9"/>
      <c r="AC4885" s="9"/>
      <c r="AD4885" s="9"/>
      <c r="AE4885" s="9"/>
      <c r="AF4885" s="9"/>
      <c r="AG4885" s="9"/>
      <c r="AH4885" s="9"/>
      <c r="AI4885" s="9"/>
      <c r="AJ4885" s="9"/>
      <c r="AK4885" s="9"/>
      <c r="AL4885" s="9"/>
      <c r="AM4885" s="9"/>
      <c r="AN4885" s="9"/>
      <c r="AO4885" s="9"/>
      <c r="AP4885" s="9"/>
      <c r="AQ4885" s="9"/>
      <c r="AR4885" s="9"/>
    </row>
    <row r="4886" spans="1:44">
      <c r="A4886" s="9"/>
      <c r="B4886" s="9"/>
      <c r="C4886" s="9"/>
      <c r="D4886" s="9"/>
      <c r="E4886" s="9"/>
      <c r="F4886" s="9"/>
      <c r="G4886" s="466"/>
      <c r="H4886" s="466"/>
      <c r="I4886" s="9"/>
      <c r="J4886" s="9"/>
      <c r="K4886" s="9"/>
      <c r="L4886" s="9"/>
      <c r="M4886" s="9"/>
      <c r="N4886" s="9"/>
      <c r="O4886" s="9"/>
      <c r="P4886" s="9"/>
      <c r="Q4886" s="9"/>
      <c r="R4886" s="9"/>
      <c r="S4886" s="9"/>
      <c r="T4886" s="9"/>
      <c r="U4886" s="9"/>
      <c r="V4886" s="9"/>
      <c r="W4886" s="9"/>
      <c r="X4886" s="9"/>
      <c r="Y4886" s="9"/>
      <c r="Z4886" s="9"/>
      <c r="AA4886" s="9"/>
      <c r="AB4886" s="9"/>
      <c r="AC4886" s="9"/>
      <c r="AD4886" s="9"/>
      <c r="AE4886" s="9"/>
      <c r="AF4886" s="9"/>
      <c r="AG4886" s="9"/>
      <c r="AH4886" s="9"/>
      <c r="AI4886" s="9"/>
      <c r="AJ4886" s="9"/>
      <c r="AK4886" s="9"/>
      <c r="AL4886" s="9"/>
      <c r="AM4886" s="9"/>
      <c r="AN4886" s="9"/>
      <c r="AO4886" s="9"/>
      <c r="AP4886" s="9"/>
      <c r="AQ4886" s="9"/>
      <c r="AR4886" s="9"/>
    </row>
    <row r="4887" spans="1:44">
      <c r="A4887" s="9"/>
      <c r="B4887" s="9"/>
      <c r="C4887" s="9"/>
      <c r="D4887" s="9"/>
      <c r="E4887" s="9"/>
      <c r="F4887" s="9"/>
      <c r="G4887" s="466"/>
      <c r="H4887" s="466"/>
      <c r="I4887" s="9"/>
      <c r="J4887" s="9"/>
      <c r="K4887" s="9"/>
      <c r="L4887" s="9"/>
      <c r="M4887" s="9"/>
      <c r="N4887" s="9"/>
      <c r="O4887" s="9"/>
      <c r="P4887" s="9"/>
      <c r="Q4887" s="9"/>
      <c r="R4887" s="9"/>
      <c r="S4887" s="9"/>
      <c r="T4887" s="9"/>
      <c r="U4887" s="9"/>
      <c r="V4887" s="9"/>
      <c r="W4887" s="9"/>
      <c r="X4887" s="9"/>
      <c r="Y4887" s="9"/>
      <c r="Z4887" s="9"/>
      <c r="AA4887" s="9"/>
      <c r="AB4887" s="9"/>
      <c r="AC4887" s="9"/>
      <c r="AD4887" s="9"/>
      <c r="AE4887" s="9"/>
      <c r="AF4887" s="9"/>
      <c r="AG4887" s="9"/>
      <c r="AH4887" s="9"/>
      <c r="AI4887" s="9"/>
      <c r="AJ4887" s="9"/>
      <c r="AK4887" s="9"/>
      <c r="AL4887" s="9"/>
      <c r="AM4887" s="9"/>
      <c r="AN4887" s="9"/>
      <c r="AO4887" s="9"/>
      <c r="AP4887" s="9"/>
      <c r="AQ4887" s="9"/>
      <c r="AR4887" s="9"/>
    </row>
    <row r="4888" spans="1:44">
      <c r="A4888" s="9"/>
      <c r="B4888" s="9"/>
      <c r="C4888" s="9"/>
      <c r="D4888" s="9"/>
      <c r="E4888" s="9"/>
      <c r="F4888" s="9"/>
      <c r="G4888" s="466"/>
      <c r="H4888" s="466"/>
      <c r="I4888" s="9"/>
      <c r="J4888" s="9"/>
      <c r="K4888" s="9"/>
      <c r="L4888" s="9"/>
      <c r="M4888" s="9"/>
      <c r="N4888" s="9"/>
      <c r="O4888" s="9"/>
      <c r="P4888" s="9"/>
      <c r="Q4888" s="9"/>
      <c r="R4888" s="9"/>
      <c r="S4888" s="9"/>
      <c r="T4888" s="9"/>
      <c r="U4888" s="9"/>
      <c r="V4888" s="9"/>
      <c r="W4888" s="9"/>
      <c r="X4888" s="9"/>
      <c r="Y4888" s="9"/>
      <c r="Z4888" s="9"/>
      <c r="AA4888" s="9"/>
      <c r="AB4888" s="9"/>
      <c r="AC4888" s="9"/>
      <c r="AD4888" s="9"/>
      <c r="AE4888" s="9"/>
      <c r="AF4888" s="9"/>
      <c r="AG4888" s="9"/>
      <c r="AH4888" s="9"/>
      <c r="AI4888" s="9"/>
      <c r="AJ4888" s="9"/>
      <c r="AK4888" s="9"/>
      <c r="AL4888" s="9"/>
      <c r="AM4888" s="9"/>
      <c r="AN4888" s="9"/>
      <c r="AO4888" s="9"/>
      <c r="AP4888" s="9"/>
      <c r="AQ4888" s="9"/>
      <c r="AR4888" s="9"/>
    </row>
    <row r="4889" spans="1:44">
      <c r="A4889" s="9"/>
      <c r="B4889" s="9"/>
      <c r="C4889" s="9"/>
      <c r="D4889" s="9"/>
      <c r="E4889" s="9"/>
      <c r="F4889" s="9"/>
      <c r="G4889" s="466"/>
      <c r="H4889" s="466"/>
      <c r="I4889" s="9"/>
      <c r="J4889" s="9"/>
      <c r="K4889" s="9"/>
      <c r="L4889" s="9"/>
      <c r="M4889" s="9"/>
      <c r="N4889" s="9"/>
      <c r="O4889" s="9"/>
      <c r="P4889" s="9"/>
      <c r="Q4889" s="9"/>
      <c r="R4889" s="9"/>
      <c r="S4889" s="9"/>
      <c r="T4889" s="9"/>
      <c r="U4889" s="9"/>
      <c r="V4889" s="9"/>
      <c r="W4889" s="9"/>
      <c r="X4889" s="9"/>
      <c r="Y4889" s="9"/>
      <c r="Z4889" s="9"/>
      <c r="AA4889" s="9"/>
      <c r="AB4889" s="9"/>
      <c r="AC4889" s="9"/>
      <c r="AD4889" s="9"/>
      <c r="AE4889" s="9"/>
      <c r="AF4889" s="9"/>
      <c r="AG4889" s="9"/>
      <c r="AH4889" s="9"/>
      <c r="AI4889" s="9"/>
      <c r="AJ4889" s="9"/>
      <c r="AK4889" s="9"/>
      <c r="AL4889" s="9"/>
      <c r="AM4889" s="9"/>
      <c r="AN4889" s="9"/>
      <c r="AO4889" s="9"/>
      <c r="AP4889" s="9"/>
      <c r="AQ4889" s="9"/>
      <c r="AR4889" s="9"/>
    </row>
    <row r="4890" spans="1:44">
      <c r="A4890" s="9"/>
      <c r="B4890" s="9"/>
      <c r="C4890" s="9"/>
      <c r="D4890" s="9"/>
      <c r="E4890" s="9"/>
      <c r="F4890" s="9"/>
      <c r="G4890" s="466"/>
      <c r="H4890" s="466"/>
      <c r="I4890" s="9"/>
      <c r="J4890" s="9"/>
      <c r="K4890" s="9"/>
      <c r="L4890" s="9"/>
      <c r="M4890" s="9"/>
      <c r="N4890" s="9"/>
      <c r="O4890" s="9"/>
      <c r="P4890" s="9"/>
      <c r="Q4890" s="9"/>
      <c r="R4890" s="9"/>
      <c r="S4890" s="9"/>
      <c r="T4890" s="9"/>
      <c r="U4890" s="9"/>
      <c r="V4890" s="9"/>
      <c r="W4890" s="9"/>
      <c r="X4890" s="9"/>
      <c r="Y4890" s="9"/>
      <c r="Z4890" s="9"/>
      <c r="AA4890" s="9"/>
      <c r="AB4890" s="9"/>
      <c r="AC4890" s="9"/>
      <c r="AD4890" s="9"/>
      <c r="AE4890" s="9"/>
      <c r="AF4890" s="9"/>
      <c r="AG4890" s="9"/>
      <c r="AH4890" s="9"/>
      <c r="AI4890" s="9"/>
      <c r="AJ4890" s="9"/>
      <c r="AK4890" s="9"/>
      <c r="AL4890" s="9"/>
      <c r="AM4890" s="9"/>
      <c r="AN4890" s="9"/>
      <c r="AO4890" s="9"/>
      <c r="AP4890" s="9"/>
      <c r="AQ4890" s="9"/>
      <c r="AR4890" s="9"/>
    </row>
    <row r="4891" spans="1:44">
      <c r="A4891" s="9"/>
      <c r="B4891" s="9"/>
      <c r="C4891" s="9"/>
      <c r="D4891" s="9"/>
      <c r="E4891" s="9"/>
      <c r="F4891" s="9"/>
      <c r="G4891" s="466"/>
      <c r="H4891" s="466"/>
      <c r="I4891" s="9"/>
      <c r="J4891" s="9"/>
      <c r="K4891" s="9"/>
      <c r="L4891" s="9"/>
      <c r="M4891" s="9"/>
      <c r="N4891" s="9"/>
      <c r="O4891" s="9"/>
      <c r="P4891" s="9"/>
      <c r="Q4891" s="9"/>
      <c r="R4891" s="9"/>
      <c r="S4891" s="9"/>
      <c r="T4891" s="9"/>
      <c r="U4891" s="9"/>
      <c r="V4891" s="9"/>
      <c r="W4891" s="9"/>
      <c r="X4891" s="9"/>
      <c r="Y4891" s="9"/>
      <c r="Z4891" s="9"/>
      <c r="AA4891" s="9"/>
      <c r="AB4891" s="9"/>
      <c r="AC4891" s="9"/>
      <c r="AD4891" s="9"/>
      <c r="AE4891" s="9"/>
      <c r="AF4891" s="9"/>
      <c r="AG4891" s="9"/>
      <c r="AH4891" s="9"/>
      <c r="AI4891" s="9"/>
      <c r="AJ4891" s="9"/>
      <c r="AK4891" s="9"/>
      <c r="AL4891" s="9"/>
      <c r="AM4891" s="9"/>
      <c r="AN4891" s="9"/>
      <c r="AO4891" s="9"/>
      <c r="AP4891" s="9"/>
      <c r="AQ4891" s="9"/>
      <c r="AR4891" s="9"/>
    </row>
    <row r="4892" spans="1:44">
      <c r="A4892" s="9"/>
      <c r="B4892" s="9"/>
      <c r="C4892" s="9"/>
      <c r="D4892" s="9"/>
      <c r="E4892" s="9"/>
      <c r="F4892" s="9"/>
      <c r="G4892" s="466"/>
      <c r="H4892" s="466"/>
      <c r="I4892" s="9"/>
      <c r="J4892" s="9"/>
      <c r="K4892" s="9"/>
      <c r="L4892" s="9"/>
      <c r="M4892" s="9"/>
      <c r="N4892" s="9"/>
      <c r="O4892" s="9"/>
      <c r="P4892" s="9"/>
      <c r="Q4892" s="9"/>
      <c r="R4892" s="9"/>
      <c r="S4892" s="9"/>
      <c r="T4892" s="9"/>
      <c r="U4892" s="9"/>
      <c r="V4892" s="9"/>
      <c r="W4892" s="9"/>
      <c r="X4892" s="9"/>
      <c r="Y4892" s="9"/>
      <c r="Z4892" s="9"/>
      <c r="AA4892" s="9"/>
      <c r="AB4892" s="9"/>
      <c r="AC4892" s="9"/>
      <c r="AD4892" s="9"/>
      <c r="AE4892" s="9"/>
      <c r="AF4892" s="9"/>
      <c r="AG4892" s="9"/>
      <c r="AH4892" s="9"/>
      <c r="AI4892" s="9"/>
      <c r="AJ4892" s="9"/>
      <c r="AK4892" s="9"/>
      <c r="AL4892" s="9"/>
      <c r="AM4892" s="9"/>
      <c r="AN4892" s="9"/>
      <c r="AO4892" s="9"/>
      <c r="AP4892" s="9"/>
      <c r="AQ4892" s="9"/>
      <c r="AR4892" s="9"/>
    </row>
    <row r="4893" spans="1:44">
      <c r="A4893" s="9"/>
      <c r="B4893" s="9"/>
      <c r="C4893" s="9"/>
      <c r="D4893" s="9"/>
      <c r="E4893" s="9"/>
      <c r="F4893" s="9"/>
      <c r="G4893" s="466"/>
      <c r="H4893" s="466"/>
      <c r="I4893" s="9"/>
      <c r="J4893" s="9"/>
      <c r="K4893" s="9"/>
      <c r="L4893" s="9"/>
      <c r="M4893" s="9"/>
      <c r="N4893" s="9"/>
      <c r="O4893" s="9"/>
      <c r="P4893" s="9"/>
      <c r="Q4893" s="9"/>
      <c r="R4893" s="9"/>
      <c r="S4893" s="9"/>
      <c r="T4893" s="9"/>
      <c r="U4893" s="9"/>
      <c r="V4893" s="9"/>
      <c r="W4893" s="9"/>
      <c r="X4893" s="9"/>
      <c r="Y4893" s="9"/>
      <c r="Z4893" s="9"/>
      <c r="AA4893" s="9"/>
      <c r="AB4893" s="9"/>
      <c r="AC4893" s="9"/>
      <c r="AD4893" s="9"/>
      <c r="AE4893" s="9"/>
      <c r="AF4893" s="9"/>
      <c r="AG4893" s="9"/>
      <c r="AH4893" s="9"/>
      <c r="AI4893" s="9"/>
      <c r="AJ4893" s="9"/>
      <c r="AK4893" s="9"/>
      <c r="AL4893" s="9"/>
      <c r="AM4893" s="9"/>
      <c r="AN4893" s="9"/>
      <c r="AO4893" s="9"/>
      <c r="AP4893" s="9"/>
      <c r="AQ4893" s="9"/>
      <c r="AR4893" s="9"/>
    </row>
    <row r="4894" spans="1:44">
      <c r="A4894" s="9"/>
      <c r="B4894" s="9"/>
      <c r="C4894" s="9"/>
      <c r="D4894" s="9"/>
      <c r="E4894" s="9"/>
      <c r="F4894" s="9"/>
      <c r="G4894" s="466"/>
      <c r="H4894" s="466"/>
      <c r="I4894" s="9"/>
      <c r="J4894" s="9"/>
      <c r="K4894" s="9"/>
      <c r="L4894" s="9"/>
      <c r="M4894" s="9"/>
      <c r="N4894" s="9"/>
      <c r="O4894" s="9"/>
      <c r="P4894" s="9"/>
      <c r="Q4894" s="9"/>
      <c r="R4894" s="9"/>
      <c r="S4894" s="9"/>
      <c r="T4894" s="9"/>
      <c r="U4894" s="9"/>
      <c r="V4894" s="9"/>
      <c r="W4894" s="9"/>
      <c r="X4894" s="9"/>
      <c r="Y4894" s="9"/>
      <c r="Z4894" s="9"/>
      <c r="AA4894" s="9"/>
      <c r="AB4894" s="9"/>
      <c r="AC4894" s="9"/>
      <c r="AD4894" s="9"/>
      <c r="AE4894" s="9"/>
      <c r="AF4894" s="9"/>
      <c r="AG4894" s="9"/>
      <c r="AH4894" s="9"/>
      <c r="AI4894" s="9"/>
      <c r="AJ4894" s="9"/>
      <c r="AK4894" s="9"/>
      <c r="AL4894" s="9"/>
      <c r="AM4894" s="9"/>
      <c r="AN4894" s="9"/>
      <c r="AO4894" s="9"/>
      <c r="AP4894" s="9"/>
      <c r="AQ4894" s="9"/>
      <c r="AR4894" s="9"/>
    </row>
    <row r="4895" spans="1:44">
      <c r="A4895" s="9"/>
      <c r="B4895" s="9"/>
      <c r="C4895" s="9"/>
      <c r="D4895" s="9"/>
      <c r="E4895" s="9"/>
      <c r="F4895" s="9"/>
      <c r="G4895" s="466"/>
      <c r="H4895" s="466"/>
      <c r="I4895" s="9"/>
      <c r="J4895" s="9"/>
      <c r="K4895" s="9"/>
      <c r="L4895" s="9"/>
      <c r="M4895" s="9"/>
      <c r="N4895" s="9"/>
      <c r="O4895" s="9"/>
      <c r="P4895" s="9"/>
      <c r="Q4895" s="9"/>
      <c r="R4895" s="9"/>
      <c r="S4895" s="9"/>
      <c r="T4895" s="9"/>
      <c r="U4895" s="9"/>
      <c r="V4895" s="9"/>
      <c r="W4895" s="9"/>
      <c r="X4895" s="9"/>
      <c r="Y4895" s="9"/>
      <c r="Z4895" s="9"/>
      <c r="AA4895" s="9"/>
      <c r="AB4895" s="9"/>
      <c r="AC4895" s="9"/>
      <c r="AD4895" s="9"/>
      <c r="AE4895" s="9"/>
      <c r="AF4895" s="9"/>
      <c r="AG4895" s="9"/>
      <c r="AH4895" s="9"/>
      <c r="AI4895" s="9"/>
      <c r="AJ4895" s="9"/>
      <c r="AK4895" s="9"/>
      <c r="AL4895" s="9"/>
      <c r="AM4895" s="9"/>
      <c r="AN4895" s="9"/>
      <c r="AO4895" s="9"/>
      <c r="AP4895" s="9"/>
      <c r="AQ4895" s="9"/>
      <c r="AR4895" s="9"/>
    </row>
    <row r="4896" spans="1:44">
      <c r="A4896" s="9"/>
      <c r="B4896" s="9"/>
      <c r="C4896" s="9"/>
      <c r="D4896" s="9"/>
      <c r="E4896" s="9"/>
      <c r="F4896" s="9"/>
      <c r="G4896" s="466"/>
      <c r="H4896" s="466"/>
      <c r="I4896" s="9"/>
      <c r="J4896" s="9"/>
      <c r="K4896" s="9"/>
      <c r="L4896" s="9"/>
      <c r="M4896" s="9"/>
      <c r="N4896" s="9"/>
      <c r="O4896" s="9"/>
      <c r="P4896" s="9"/>
      <c r="Q4896" s="9"/>
      <c r="R4896" s="9"/>
      <c r="S4896" s="9"/>
      <c r="T4896" s="9"/>
      <c r="U4896" s="9"/>
      <c r="V4896" s="9"/>
      <c r="W4896" s="9"/>
      <c r="X4896" s="9"/>
      <c r="Y4896" s="9"/>
      <c r="Z4896" s="9"/>
      <c r="AA4896" s="9"/>
      <c r="AB4896" s="9"/>
      <c r="AC4896" s="9"/>
      <c r="AD4896" s="9"/>
      <c r="AE4896" s="9"/>
      <c r="AF4896" s="9"/>
      <c r="AG4896" s="9"/>
      <c r="AH4896" s="9"/>
      <c r="AI4896" s="9"/>
      <c r="AJ4896" s="9"/>
      <c r="AK4896" s="9"/>
      <c r="AL4896" s="9"/>
      <c r="AM4896" s="9"/>
      <c r="AN4896" s="9"/>
      <c r="AO4896" s="9"/>
      <c r="AP4896" s="9"/>
      <c r="AQ4896" s="9"/>
      <c r="AR4896" s="9"/>
    </row>
    <row r="4897" spans="1:44">
      <c r="A4897" s="9"/>
      <c r="B4897" s="9"/>
      <c r="C4897" s="9"/>
      <c r="D4897" s="9"/>
      <c r="E4897" s="9"/>
      <c r="F4897" s="9"/>
      <c r="G4897" s="466"/>
      <c r="H4897" s="466"/>
      <c r="I4897" s="9"/>
      <c r="J4897" s="9"/>
      <c r="K4897" s="9"/>
      <c r="L4897" s="9"/>
      <c r="M4897" s="9"/>
      <c r="N4897" s="9"/>
      <c r="O4897" s="9"/>
      <c r="P4897" s="9"/>
      <c r="Q4897" s="9"/>
      <c r="R4897" s="9"/>
      <c r="S4897" s="9"/>
      <c r="T4897" s="9"/>
      <c r="U4897" s="9"/>
      <c r="V4897" s="9"/>
      <c r="W4897" s="9"/>
      <c r="X4897" s="9"/>
      <c r="Y4897" s="9"/>
      <c r="Z4897" s="9"/>
      <c r="AA4897" s="9"/>
      <c r="AB4897" s="9"/>
      <c r="AC4897" s="9"/>
      <c r="AD4897" s="9"/>
      <c r="AE4897" s="9"/>
      <c r="AF4897" s="9"/>
      <c r="AG4897" s="9"/>
      <c r="AH4897" s="9"/>
      <c r="AI4897" s="9"/>
      <c r="AJ4897" s="9"/>
      <c r="AK4897" s="9"/>
      <c r="AL4897" s="9"/>
      <c r="AM4897" s="9"/>
      <c r="AN4897" s="9"/>
      <c r="AO4897" s="9"/>
      <c r="AP4897" s="9"/>
      <c r="AQ4897" s="9"/>
      <c r="AR4897" s="9"/>
    </row>
    <row r="4898" spans="1:44">
      <c r="A4898" s="9"/>
      <c r="B4898" s="9"/>
      <c r="C4898" s="9"/>
      <c r="D4898" s="9"/>
      <c r="E4898" s="9"/>
      <c r="F4898" s="9"/>
      <c r="G4898" s="466"/>
      <c r="H4898" s="466"/>
      <c r="I4898" s="9"/>
      <c r="J4898" s="9"/>
      <c r="K4898" s="9"/>
      <c r="L4898" s="9"/>
      <c r="M4898" s="9"/>
      <c r="N4898" s="9"/>
      <c r="O4898" s="9"/>
      <c r="P4898" s="9"/>
      <c r="Q4898" s="9"/>
      <c r="R4898" s="9"/>
      <c r="S4898" s="9"/>
      <c r="T4898" s="9"/>
      <c r="U4898" s="9"/>
      <c r="V4898" s="9"/>
      <c r="W4898" s="9"/>
      <c r="X4898" s="9"/>
      <c r="Y4898" s="9"/>
      <c r="Z4898" s="9"/>
      <c r="AA4898" s="9"/>
      <c r="AB4898" s="9"/>
      <c r="AC4898" s="9"/>
      <c r="AD4898" s="9"/>
      <c r="AE4898" s="9"/>
      <c r="AF4898" s="9"/>
      <c r="AG4898" s="9"/>
      <c r="AH4898" s="9"/>
      <c r="AI4898" s="9"/>
      <c r="AJ4898" s="9"/>
      <c r="AK4898" s="9"/>
      <c r="AL4898" s="9"/>
      <c r="AM4898" s="9"/>
      <c r="AN4898" s="9"/>
      <c r="AO4898" s="9"/>
      <c r="AP4898" s="9"/>
      <c r="AQ4898" s="9"/>
      <c r="AR4898" s="9"/>
    </row>
    <row r="4899" spans="1:44">
      <c r="A4899" s="9"/>
      <c r="B4899" s="9"/>
      <c r="C4899" s="9"/>
      <c r="D4899" s="9"/>
      <c r="E4899" s="9"/>
      <c r="F4899" s="9"/>
      <c r="G4899" s="466"/>
      <c r="H4899" s="466"/>
      <c r="I4899" s="9"/>
      <c r="J4899" s="9"/>
      <c r="K4899" s="9"/>
      <c r="L4899" s="9"/>
      <c r="M4899" s="9"/>
      <c r="N4899" s="9"/>
      <c r="O4899" s="9"/>
      <c r="P4899" s="9"/>
      <c r="Q4899" s="9"/>
      <c r="R4899" s="9"/>
      <c r="S4899" s="9"/>
      <c r="T4899" s="9"/>
      <c r="U4899" s="9"/>
      <c r="V4899" s="9"/>
      <c r="W4899" s="9"/>
      <c r="X4899" s="9"/>
      <c r="Y4899" s="9"/>
      <c r="Z4899" s="9"/>
      <c r="AA4899" s="9"/>
      <c r="AB4899" s="9"/>
      <c r="AC4899" s="9"/>
      <c r="AD4899" s="9"/>
      <c r="AE4899" s="9"/>
      <c r="AF4899" s="9"/>
      <c r="AG4899" s="9"/>
      <c r="AH4899" s="9"/>
      <c r="AI4899" s="9"/>
      <c r="AJ4899" s="9"/>
      <c r="AK4899" s="9"/>
      <c r="AL4899" s="9"/>
      <c r="AM4899" s="9"/>
      <c r="AN4899" s="9"/>
      <c r="AO4899" s="9"/>
      <c r="AP4899" s="9"/>
      <c r="AQ4899" s="9"/>
      <c r="AR4899" s="9"/>
    </row>
    <row r="4900" spans="1:44">
      <c r="A4900" s="9"/>
      <c r="B4900" s="9"/>
      <c r="C4900" s="9"/>
      <c r="D4900" s="9"/>
      <c r="E4900" s="9"/>
      <c r="F4900" s="9"/>
      <c r="G4900" s="466"/>
      <c r="H4900" s="466"/>
      <c r="I4900" s="9"/>
      <c r="J4900" s="9"/>
      <c r="K4900" s="9"/>
      <c r="L4900" s="9"/>
      <c r="M4900" s="9"/>
      <c r="N4900" s="9"/>
      <c r="O4900" s="9"/>
      <c r="P4900" s="9"/>
      <c r="Q4900" s="9"/>
      <c r="R4900" s="9"/>
      <c r="S4900" s="9"/>
      <c r="T4900" s="9"/>
      <c r="U4900" s="9"/>
      <c r="V4900" s="9"/>
      <c r="W4900" s="9"/>
      <c r="X4900" s="9"/>
      <c r="Y4900" s="9"/>
      <c r="Z4900" s="9"/>
      <c r="AA4900" s="9"/>
      <c r="AB4900" s="9"/>
      <c r="AC4900" s="9"/>
      <c r="AD4900" s="9"/>
      <c r="AE4900" s="9"/>
      <c r="AF4900" s="9"/>
      <c r="AG4900" s="9"/>
      <c r="AH4900" s="9"/>
      <c r="AI4900" s="9"/>
      <c r="AJ4900" s="9"/>
      <c r="AK4900" s="9"/>
      <c r="AL4900" s="9"/>
      <c r="AM4900" s="9"/>
      <c r="AN4900" s="9"/>
      <c r="AO4900" s="9"/>
      <c r="AP4900" s="9"/>
      <c r="AQ4900" s="9"/>
      <c r="AR4900" s="9"/>
    </row>
    <row r="4901" spans="1:44">
      <c r="A4901" s="9"/>
      <c r="B4901" s="9"/>
      <c r="C4901" s="9"/>
      <c r="D4901" s="9"/>
      <c r="E4901" s="9"/>
      <c r="F4901" s="9"/>
      <c r="G4901" s="466"/>
      <c r="H4901" s="466"/>
      <c r="I4901" s="9"/>
      <c r="J4901" s="9"/>
      <c r="K4901" s="9"/>
      <c r="L4901" s="9"/>
      <c r="M4901" s="9"/>
      <c r="N4901" s="9"/>
      <c r="O4901" s="9"/>
      <c r="P4901" s="9"/>
      <c r="Q4901" s="9"/>
      <c r="R4901" s="9"/>
      <c r="S4901" s="9"/>
      <c r="T4901" s="9"/>
      <c r="U4901" s="9"/>
      <c r="V4901" s="9"/>
      <c r="W4901" s="9"/>
      <c r="X4901" s="9"/>
      <c r="Y4901" s="9"/>
      <c r="Z4901" s="9"/>
      <c r="AA4901" s="9"/>
      <c r="AB4901" s="9"/>
      <c r="AC4901" s="9"/>
      <c r="AD4901" s="9"/>
      <c r="AE4901" s="9"/>
      <c r="AF4901" s="9"/>
      <c r="AG4901" s="9"/>
      <c r="AH4901" s="9"/>
      <c r="AI4901" s="9"/>
      <c r="AJ4901" s="9"/>
      <c r="AK4901" s="9"/>
      <c r="AL4901" s="9"/>
      <c r="AM4901" s="9"/>
      <c r="AN4901" s="9"/>
      <c r="AO4901" s="9"/>
      <c r="AP4901" s="9"/>
      <c r="AQ4901" s="9"/>
      <c r="AR4901" s="9"/>
    </row>
    <row r="4902" spans="1:44">
      <c r="A4902" s="9"/>
      <c r="B4902" s="9"/>
      <c r="C4902" s="9"/>
      <c r="D4902" s="9"/>
      <c r="E4902" s="9"/>
      <c r="F4902" s="9"/>
      <c r="G4902" s="466"/>
      <c r="H4902" s="466"/>
      <c r="I4902" s="9"/>
      <c r="J4902" s="9"/>
      <c r="K4902" s="9"/>
      <c r="L4902" s="9"/>
      <c r="M4902" s="9"/>
      <c r="N4902" s="9"/>
      <c r="O4902" s="9"/>
      <c r="P4902" s="9"/>
      <c r="Q4902" s="9"/>
      <c r="R4902" s="9"/>
      <c r="S4902" s="9"/>
      <c r="T4902" s="9"/>
      <c r="U4902" s="9"/>
      <c r="V4902" s="9"/>
      <c r="W4902" s="9"/>
      <c r="X4902" s="9"/>
      <c r="Y4902" s="9"/>
      <c r="Z4902" s="9"/>
      <c r="AA4902" s="9"/>
      <c r="AB4902" s="9"/>
      <c r="AC4902" s="9"/>
      <c r="AD4902" s="9"/>
      <c r="AE4902" s="9"/>
      <c r="AF4902" s="9"/>
      <c r="AG4902" s="9"/>
      <c r="AH4902" s="9"/>
      <c r="AI4902" s="9"/>
      <c r="AJ4902" s="9"/>
      <c r="AK4902" s="9"/>
      <c r="AL4902" s="9"/>
      <c r="AM4902" s="9"/>
      <c r="AN4902" s="9"/>
      <c r="AO4902" s="9"/>
      <c r="AP4902" s="9"/>
      <c r="AQ4902" s="9"/>
      <c r="AR4902" s="9"/>
    </row>
    <row r="4903" spans="1:44">
      <c r="A4903" s="9"/>
      <c r="B4903" s="9"/>
      <c r="C4903" s="9"/>
      <c r="D4903" s="9"/>
      <c r="E4903" s="9"/>
      <c r="F4903" s="9"/>
      <c r="G4903" s="466"/>
      <c r="H4903" s="466"/>
      <c r="I4903" s="9"/>
      <c r="J4903" s="9"/>
      <c r="K4903" s="9"/>
      <c r="L4903" s="9"/>
      <c r="M4903" s="9"/>
      <c r="N4903" s="9"/>
      <c r="O4903" s="9"/>
      <c r="P4903" s="9"/>
      <c r="Q4903" s="9"/>
      <c r="R4903" s="9"/>
      <c r="S4903" s="9"/>
      <c r="T4903" s="9"/>
      <c r="U4903" s="9"/>
      <c r="V4903" s="9"/>
      <c r="W4903" s="9"/>
      <c r="X4903" s="9"/>
      <c r="Y4903" s="9"/>
      <c r="Z4903" s="9"/>
      <c r="AA4903" s="9"/>
      <c r="AB4903" s="9"/>
      <c r="AC4903" s="9"/>
      <c r="AD4903" s="9"/>
      <c r="AE4903" s="9"/>
      <c r="AF4903" s="9"/>
      <c r="AG4903" s="9"/>
      <c r="AH4903" s="9"/>
      <c r="AI4903" s="9"/>
      <c r="AJ4903" s="9"/>
      <c r="AK4903" s="9"/>
      <c r="AL4903" s="9"/>
      <c r="AM4903" s="9"/>
      <c r="AN4903" s="9"/>
      <c r="AO4903" s="9"/>
      <c r="AP4903" s="9"/>
      <c r="AQ4903" s="9"/>
      <c r="AR4903" s="9"/>
    </row>
    <row r="4904" spans="1:44">
      <c r="A4904" s="9"/>
      <c r="B4904" s="9"/>
      <c r="C4904" s="9"/>
      <c r="D4904" s="9"/>
      <c r="E4904" s="9"/>
      <c r="F4904" s="9"/>
      <c r="G4904" s="466"/>
      <c r="H4904" s="466"/>
      <c r="I4904" s="9"/>
      <c r="J4904" s="9"/>
      <c r="K4904" s="9"/>
      <c r="L4904" s="9"/>
      <c r="M4904" s="9"/>
      <c r="N4904" s="9"/>
      <c r="O4904" s="9"/>
      <c r="P4904" s="9"/>
      <c r="Q4904" s="9"/>
      <c r="R4904" s="9"/>
      <c r="S4904" s="9"/>
      <c r="T4904" s="9"/>
      <c r="U4904" s="9"/>
      <c r="V4904" s="9"/>
      <c r="W4904" s="9"/>
      <c r="X4904" s="9"/>
      <c r="Y4904" s="9"/>
      <c r="Z4904" s="9"/>
      <c r="AA4904" s="9"/>
      <c r="AB4904" s="9"/>
      <c r="AC4904" s="9"/>
      <c r="AD4904" s="9"/>
      <c r="AE4904" s="9"/>
      <c r="AF4904" s="9"/>
      <c r="AG4904" s="9"/>
      <c r="AH4904" s="9"/>
      <c r="AI4904" s="9"/>
      <c r="AJ4904" s="9"/>
      <c r="AK4904" s="9"/>
      <c r="AL4904" s="9"/>
      <c r="AM4904" s="9"/>
      <c r="AN4904" s="9"/>
      <c r="AO4904" s="9"/>
      <c r="AP4904" s="9"/>
      <c r="AQ4904" s="9"/>
      <c r="AR4904" s="9"/>
    </row>
    <row r="4905" spans="1:44">
      <c r="A4905" s="9"/>
      <c r="B4905" s="9"/>
      <c r="C4905" s="9"/>
      <c r="D4905" s="9"/>
      <c r="E4905" s="9"/>
      <c r="F4905" s="9"/>
      <c r="G4905" s="466"/>
      <c r="H4905" s="466"/>
      <c r="I4905" s="9"/>
      <c r="J4905" s="9"/>
      <c r="K4905" s="9"/>
      <c r="L4905" s="9"/>
      <c r="M4905" s="9"/>
      <c r="N4905" s="9"/>
      <c r="O4905" s="9"/>
      <c r="P4905" s="9"/>
      <c r="Q4905" s="9"/>
      <c r="R4905" s="9"/>
      <c r="S4905" s="9"/>
      <c r="T4905" s="9"/>
      <c r="U4905" s="9"/>
      <c r="V4905" s="9"/>
      <c r="W4905" s="9"/>
      <c r="X4905" s="9"/>
      <c r="Y4905" s="9"/>
      <c r="Z4905" s="9"/>
      <c r="AA4905" s="9"/>
      <c r="AB4905" s="9"/>
      <c r="AC4905" s="9"/>
      <c r="AD4905" s="9"/>
      <c r="AE4905" s="9"/>
      <c r="AF4905" s="9"/>
      <c r="AG4905" s="9"/>
      <c r="AH4905" s="9"/>
      <c r="AI4905" s="9"/>
      <c r="AJ4905" s="9"/>
      <c r="AK4905" s="9"/>
      <c r="AL4905" s="9"/>
      <c r="AM4905" s="9"/>
      <c r="AN4905" s="9"/>
      <c r="AO4905" s="9"/>
      <c r="AP4905" s="9"/>
      <c r="AQ4905" s="9"/>
      <c r="AR4905" s="9"/>
    </row>
    <row r="4906" spans="1:44">
      <c r="A4906" s="9"/>
      <c r="B4906" s="9"/>
      <c r="C4906" s="9"/>
      <c r="D4906" s="9"/>
      <c r="E4906" s="9"/>
      <c r="F4906" s="9"/>
      <c r="G4906" s="466"/>
      <c r="H4906" s="466"/>
      <c r="I4906" s="9"/>
      <c r="J4906" s="9"/>
      <c r="K4906" s="9"/>
      <c r="L4906" s="9"/>
      <c r="M4906" s="9"/>
      <c r="N4906" s="9"/>
      <c r="O4906" s="9"/>
      <c r="P4906" s="9"/>
      <c r="Q4906" s="9"/>
      <c r="R4906" s="9"/>
      <c r="S4906" s="9"/>
      <c r="T4906" s="9"/>
      <c r="U4906" s="9"/>
      <c r="V4906" s="9"/>
      <c r="W4906" s="9"/>
      <c r="X4906" s="9"/>
      <c r="Y4906" s="9"/>
      <c r="Z4906" s="9"/>
      <c r="AA4906" s="9"/>
      <c r="AB4906" s="9"/>
      <c r="AC4906" s="9"/>
      <c r="AD4906" s="9"/>
      <c r="AE4906" s="9"/>
      <c r="AF4906" s="9"/>
      <c r="AG4906" s="9"/>
      <c r="AH4906" s="9"/>
      <c r="AI4906" s="9"/>
      <c r="AJ4906" s="9"/>
      <c r="AK4906" s="9"/>
      <c r="AL4906" s="9"/>
      <c r="AM4906" s="9"/>
      <c r="AN4906" s="9"/>
      <c r="AO4906" s="9"/>
      <c r="AP4906" s="9"/>
      <c r="AQ4906" s="9"/>
      <c r="AR4906" s="9"/>
    </row>
    <row r="4907" spans="1:44">
      <c r="A4907" s="9"/>
      <c r="B4907" s="9"/>
      <c r="C4907" s="9"/>
      <c r="D4907" s="9"/>
      <c r="E4907" s="9"/>
      <c r="F4907" s="9"/>
      <c r="G4907" s="466"/>
      <c r="H4907" s="466"/>
      <c r="I4907" s="9"/>
      <c r="J4907" s="9"/>
      <c r="K4907" s="9"/>
      <c r="L4907" s="9"/>
      <c r="M4907" s="9"/>
      <c r="N4907" s="9"/>
      <c r="O4907" s="9"/>
      <c r="P4907" s="9"/>
      <c r="Q4907" s="9"/>
      <c r="R4907" s="9"/>
      <c r="S4907" s="9"/>
      <c r="T4907" s="9"/>
      <c r="U4907" s="9"/>
      <c r="V4907" s="9"/>
      <c r="W4907" s="9"/>
      <c r="X4907" s="9"/>
      <c r="Y4907" s="9"/>
      <c r="Z4907" s="9"/>
      <c r="AA4907" s="9"/>
      <c r="AB4907" s="9"/>
      <c r="AC4907" s="9"/>
      <c r="AD4907" s="9"/>
      <c r="AE4907" s="9"/>
      <c r="AF4907" s="9"/>
      <c r="AG4907" s="9"/>
      <c r="AH4907" s="9"/>
      <c r="AI4907" s="9"/>
      <c r="AJ4907" s="9"/>
      <c r="AK4907" s="9"/>
      <c r="AL4907" s="9"/>
      <c r="AM4907" s="9"/>
      <c r="AN4907" s="9"/>
      <c r="AO4907" s="9"/>
      <c r="AP4907" s="9"/>
      <c r="AQ4907" s="9"/>
      <c r="AR4907" s="9"/>
    </row>
    <row r="4908" spans="1:44">
      <c r="A4908" s="9"/>
      <c r="B4908" s="9"/>
      <c r="C4908" s="9"/>
      <c r="D4908" s="9"/>
      <c r="E4908" s="9"/>
      <c r="F4908" s="9"/>
      <c r="G4908" s="466"/>
      <c r="H4908" s="466"/>
      <c r="I4908" s="9"/>
      <c r="J4908" s="9"/>
      <c r="K4908" s="9"/>
      <c r="L4908" s="9"/>
      <c r="M4908" s="9"/>
      <c r="N4908" s="9"/>
      <c r="O4908" s="9"/>
      <c r="P4908" s="9"/>
      <c r="Q4908" s="9"/>
      <c r="R4908" s="9"/>
      <c r="S4908" s="9"/>
      <c r="T4908" s="9"/>
      <c r="U4908" s="9"/>
      <c r="V4908" s="9"/>
      <c r="W4908" s="9"/>
      <c r="X4908" s="9"/>
      <c r="Y4908" s="9"/>
      <c r="Z4908" s="9"/>
      <c r="AA4908" s="9"/>
      <c r="AB4908" s="9"/>
      <c r="AC4908" s="9"/>
      <c r="AD4908" s="9"/>
      <c r="AE4908" s="9"/>
      <c r="AF4908" s="9"/>
      <c r="AG4908" s="9"/>
      <c r="AH4908" s="9"/>
      <c r="AI4908" s="9"/>
      <c r="AJ4908" s="9"/>
      <c r="AK4908" s="9"/>
      <c r="AL4908" s="9"/>
      <c r="AM4908" s="9"/>
      <c r="AN4908" s="9"/>
      <c r="AO4908" s="9"/>
      <c r="AP4908" s="9"/>
      <c r="AQ4908" s="9"/>
      <c r="AR4908" s="9"/>
    </row>
    <row r="4909" spans="1:44">
      <c r="A4909" s="9"/>
      <c r="B4909" s="9"/>
      <c r="C4909" s="9"/>
      <c r="D4909" s="9"/>
      <c r="E4909" s="9"/>
      <c r="F4909" s="9"/>
      <c r="G4909" s="466"/>
      <c r="H4909" s="466"/>
      <c r="I4909" s="9"/>
      <c r="J4909" s="9"/>
      <c r="K4909" s="9"/>
      <c r="L4909" s="9"/>
      <c r="M4909" s="9"/>
      <c r="N4909" s="9"/>
      <c r="O4909" s="9"/>
      <c r="P4909" s="9"/>
      <c r="Q4909" s="9"/>
      <c r="R4909" s="9"/>
      <c r="S4909" s="9"/>
      <c r="T4909" s="9"/>
      <c r="U4909" s="9"/>
      <c r="V4909" s="9"/>
      <c r="W4909" s="9"/>
      <c r="X4909" s="9"/>
      <c r="Y4909" s="9"/>
      <c r="Z4909" s="9"/>
      <c r="AA4909" s="9"/>
      <c r="AB4909" s="9"/>
      <c r="AC4909" s="9"/>
      <c r="AD4909" s="9"/>
      <c r="AE4909" s="9"/>
      <c r="AF4909" s="9"/>
      <c r="AG4909" s="9"/>
      <c r="AH4909" s="9"/>
      <c r="AI4909" s="9"/>
      <c r="AJ4909" s="9"/>
      <c r="AK4909" s="9"/>
      <c r="AL4909" s="9"/>
      <c r="AM4909" s="9"/>
      <c r="AN4909" s="9"/>
      <c r="AO4909" s="9"/>
      <c r="AP4909" s="9"/>
      <c r="AQ4909" s="9"/>
      <c r="AR4909" s="9"/>
    </row>
    <row r="4910" spans="1:44">
      <c r="A4910" s="9"/>
      <c r="B4910" s="9"/>
      <c r="C4910" s="9"/>
      <c r="D4910" s="9"/>
      <c r="E4910" s="9"/>
      <c r="F4910" s="9"/>
      <c r="G4910" s="466"/>
      <c r="H4910" s="466"/>
      <c r="I4910" s="9"/>
      <c r="J4910" s="9"/>
      <c r="K4910" s="9"/>
      <c r="L4910" s="9"/>
      <c r="M4910" s="9"/>
      <c r="N4910" s="9"/>
      <c r="O4910" s="9"/>
      <c r="P4910" s="9"/>
      <c r="Q4910" s="9"/>
      <c r="R4910" s="9"/>
      <c r="S4910" s="9"/>
      <c r="T4910" s="9"/>
      <c r="U4910" s="9"/>
      <c r="V4910" s="9"/>
      <c r="W4910" s="9"/>
      <c r="X4910" s="9"/>
      <c r="Y4910" s="9"/>
      <c r="Z4910" s="9"/>
      <c r="AA4910" s="9"/>
      <c r="AB4910" s="9"/>
      <c r="AC4910" s="9"/>
      <c r="AD4910" s="9"/>
      <c r="AE4910" s="9"/>
      <c r="AF4910" s="9"/>
      <c r="AG4910" s="9"/>
      <c r="AH4910" s="9"/>
      <c r="AI4910" s="9"/>
      <c r="AJ4910" s="9"/>
      <c r="AK4910" s="9"/>
      <c r="AL4910" s="9"/>
      <c r="AM4910" s="9"/>
      <c r="AN4910" s="9"/>
      <c r="AO4910" s="9"/>
      <c r="AP4910" s="9"/>
      <c r="AQ4910" s="9"/>
      <c r="AR4910" s="9"/>
    </row>
    <row r="4911" spans="1:44">
      <c r="A4911" s="9"/>
      <c r="B4911" s="9"/>
      <c r="C4911" s="9"/>
      <c r="D4911" s="9"/>
      <c r="E4911" s="9"/>
      <c r="F4911" s="9"/>
      <c r="G4911" s="466"/>
      <c r="H4911" s="466"/>
      <c r="I4911" s="9"/>
      <c r="J4911" s="9"/>
      <c r="K4911" s="9"/>
      <c r="L4911" s="9"/>
      <c r="M4911" s="9"/>
      <c r="N4911" s="9"/>
      <c r="O4911" s="9"/>
      <c r="P4911" s="9"/>
      <c r="Q4911" s="9"/>
      <c r="R4911" s="9"/>
      <c r="S4911" s="9"/>
      <c r="T4911" s="9"/>
      <c r="U4911" s="9"/>
      <c r="V4911" s="9"/>
      <c r="W4911" s="9"/>
      <c r="X4911" s="9"/>
      <c r="Y4911" s="9"/>
      <c r="Z4911" s="9"/>
      <c r="AA4911" s="9"/>
      <c r="AB4911" s="9"/>
      <c r="AC4911" s="9"/>
      <c r="AD4911" s="9"/>
      <c r="AE4911" s="9"/>
      <c r="AF4911" s="9"/>
      <c r="AG4911" s="9"/>
      <c r="AH4911" s="9"/>
      <c r="AI4911" s="9"/>
      <c r="AJ4911" s="9"/>
      <c r="AK4911" s="9"/>
      <c r="AL4911" s="9"/>
      <c r="AM4911" s="9"/>
      <c r="AN4911" s="9"/>
      <c r="AO4911" s="9"/>
      <c r="AP4911" s="9"/>
      <c r="AQ4911" s="9"/>
      <c r="AR4911" s="9"/>
    </row>
    <row r="4912" spans="1:44">
      <c r="A4912" s="9"/>
      <c r="B4912" s="9"/>
      <c r="C4912" s="9"/>
      <c r="D4912" s="9"/>
      <c r="E4912" s="9"/>
      <c r="F4912" s="9"/>
      <c r="G4912" s="466"/>
      <c r="H4912" s="466"/>
      <c r="I4912" s="9"/>
      <c r="J4912" s="9"/>
      <c r="K4912" s="9"/>
      <c r="L4912" s="9"/>
      <c r="M4912" s="9"/>
      <c r="N4912" s="9"/>
      <c r="O4912" s="9"/>
      <c r="P4912" s="9"/>
      <c r="Q4912" s="9"/>
      <c r="R4912" s="9"/>
      <c r="S4912" s="9"/>
      <c r="T4912" s="9"/>
      <c r="U4912" s="9"/>
      <c r="V4912" s="9"/>
      <c r="W4912" s="9"/>
      <c r="X4912" s="9"/>
      <c r="Y4912" s="9"/>
      <c r="Z4912" s="9"/>
      <c r="AA4912" s="9"/>
      <c r="AB4912" s="9"/>
      <c r="AC4912" s="9"/>
      <c r="AD4912" s="9"/>
      <c r="AE4912" s="9"/>
      <c r="AF4912" s="9"/>
      <c r="AG4912" s="9"/>
      <c r="AH4912" s="9"/>
      <c r="AI4912" s="9"/>
      <c r="AJ4912" s="9"/>
      <c r="AK4912" s="9"/>
      <c r="AL4912" s="9"/>
      <c r="AM4912" s="9"/>
      <c r="AN4912" s="9"/>
      <c r="AO4912" s="9"/>
      <c r="AP4912" s="9"/>
      <c r="AQ4912" s="9"/>
      <c r="AR4912" s="9"/>
    </row>
    <row r="4913" spans="1:44">
      <c r="A4913" s="9"/>
      <c r="B4913" s="9"/>
      <c r="C4913" s="9"/>
      <c r="D4913" s="9"/>
      <c r="E4913" s="9"/>
      <c r="F4913" s="9"/>
      <c r="G4913" s="466"/>
      <c r="H4913" s="466"/>
      <c r="I4913" s="9"/>
      <c r="J4913" s="9"/>
      <c r="K4913" s="9"/>
      <c r="L4913" s="9"/>
      <c r="M4913" s="9"/>
      <c r="N4913" s="9"/>
      <c r="O4913" s="9"/>
      <c r="P4913" s="9"/>
      <c r="Q4913" s="9"/>
      <c r="R4913" s="9"/>
      <c r="S4913" s="9"/>
      <c r="T4913" s="9"/>
      <c r="U4913" s="9"/>
      <c r="V4913" s="9"/>
      <c r="W4913" s="9"/>
      <c r="X4913" s="9"/>
      <c r="Y4913" s="9"/>
      <c r="Z4913" s="9"/>
      <c r="AA4913" s="9"/>
      <c r="AB4913" s="9"/>
      <c r="AC4913" s="9"/>
      <c r="AD4913" s="9"/>
      <c r="AE4913" s="9"/>
      <c r="AF4913" s="9"/>
      <c r="AG4913" s="9"/>
      <c r="AH4913" s="9"/>
      <c r="AI4913" s="9"/>
      <c r="AJ4913" s="9"/>
      <c r="AK4913" s="9"/>
      <c r="AL4913" s="9"/>
      <c r="AM4913" s="9"/>
      <c r="AN4913" s="9"/>
      <c r="AO4913" s="9"/>
      <c r="AP4913" s="9"/>
      <c r="AQ4913" s="9"/>
      <c r="AR4913" s="9"/>
    </row>
    <row r="4914" spans="1:44">
      <c r="A4914" s="9"/>
      <c r="B4914" s="9"/>
      <c r="C4914" s="9"/>
      <c r="D4914" s="9"/>
      <c r="E4914" s="9"/>
      <c r="F4914" s="9"/>
      <c r="G4914" s="466"/>
      <c r="H4914" s="466"/>
      <c r="I4914" s="9"/>
      <c r="J4914" s="9"/>
      <c r="K4914" s="9"/>
      <c r="L4914" s="9"/>
      <c r="M4914" s="9"/>
      <c r="N4914" s="9"/>
      <c r="O4914" s="9"/>
      <c r="P4914" s="9"/>
      <c r="Q4914" s="9"/>
      <c r="R4914" s="9"/>
      <c r="S4914" s="9"/>
      <c r="T4914" s="9"/>
      <c r="U4914" s="9"/>
      <c r="V4914" s="9"/>
      <c r="W4914" s="9"/>
      <c r="X4914" s="9"/>
      <c r="Y4914" s="9"/>
      <c r="Z4914" s="9"/>
      <c r="AA4914" s="9"/>
      <c r="AB4914" s="9"/>
      <c r="AC4914" s="9"/>
      <c r="AD4914" s="9"/>
      <c r="AE4914" s="9"/>
      <c r="AF4914" s="9"/>
      <c r="AG4914" s="9"/>
      <c r="AH4914" s="9"/>
      <c r="AI4914" s="9"/>
      <c r="AJ4914" s="9"/>
      <c r="AK4914" s="9"/>
      <c r="AL4914" s="9"/>
      <c r="AM4914" s="9"/>
      <c r="AN4914" s="9"/>
      <c r="AO4914" s="9"/>
      <c r="AP4914" s="9"/>
      <c r="AQ4914" s="9"/>
      <c r="AR4914" s="9"/>
    </row>
    <row r="4915" spans="1:44">
      <c r="A4915" s="9"/>
      <c r="B4915" s="9"/>
      <c r="C4915" s="9"/>
      <c r="D4915" s="9"/>
      <c r="E4915" s="9"/>
      <c r="F4915" s="9"/>
      <c r="G4915" s="466"/>
      <c r="H4915" s="466"/>
      <c r="I4915" s="9"/>
      <c r="J4915" s="9"/>
      <c r="K4915" s="9"/>
      <c r="L4915" s="9"/>
      <c r="M4915" s="9"/>
      <c r="N4915" s="9"/>
      <c r="O4915" s="9"/>
      <c r="P4915" s="9"/>
      <c r="Q4915" s="9"/>
      <c r="R4915" s="9"/>
      <c r="S4915" s="9"/>
      <c r="T4915" s="9"/>
      <c r="U4915" s="9"/>
      <c r="V4915" s="9"/>
      <c r="W4915" s="9"/>
      <c r="X4915" s="9"/>
      <c r="Y4915" s="9"/>
      <c r="Z4915" s="9"/>
      <c r="AA4915" s="9"/>
      <c r="AB4915" s="9"/>
      <c r="AC4915" s="9"/>
      <c r="AD4915" s="9"/>
      <c r="AE4915" s="9"/>
      <c r="AF4915" s="9"/>
      <c r="AG4915" s="9"/>
      <c r="AH4915" s="9"/>
      <c r="AI4915" s="9"/>
      <c r="AJ4915" s="9"/>
      <c r="AK4915" s="9"/>
      <c r="AL4915" s="9"/>
      <c r="AM4915" s="9"/>
      <c r="AN4915" s="9"/>
      <c r="AO4915" s="9"/>
      <c r="AP4915" s="9"/>
      <c r="AQ4915" s="9"/>
      <c r="AR4915" s="9"/>
    </row>
    <row r="4916" spans="1:44">
      <c r="A4916" s="9"/>
      <c r="B4916" s="9"/>
      <c r="C4916" s="9"/>
      <c r="D4916" s="9"/>
      <c r="E4916" s="9"/>
      <c r="F4916" s="9"/>
      <c r="G4916" s="466"/>
      <c r="H4916" s="466"/>
      <c r="I4916" s="9"/>
      <c r="J4916" s="9"/>
      <c r="K4916" s="9"/>
      <c r="L4916" s="9"/>
      <c r="M4916" s="9"/>
      <c r="N4916" s="9"/>
      <c r="O4916" s="9"/>
      <c r="P4916" s="9"/>
      <c r="Q4916" s="9"/>
      <c r="R4916" s="9"/>
      <c r="S4916" s="9"/>
      <c r="T4916" s="9"/>
      <c r="U4916" s="9"/>
      <c r="V4916" s="9"/>
      <c r="W4916" s="9"/>
      <c r="X4916" s="9"/>
      <c r="Y4916" s="9"/>
      <c r="Z4916" s="9"/>
      <c r="AA4916" s="9"/>
      <c r="AB4916" s="9"/>
      <c r="AC4916" s="9"/>
      <c r="AD4916" s="9"/>
      <c r="AE4916" s="9"/>
      <c r="AF4916" s="9"/>
      <c r="AG4916" s="9"/>
      <c r="AH4916" s="9"/>
      <c r="AI4916" s="9"/>
      <c r="AJ4916" s="9"/>
      <c r="AK4916" s="9"/>
      <c r="AL4916" s="9"/>
      <c r="AM4916" s="9"/>
      <c r="AN4916" s="9"/>
      <c r="AO4916" s="9"/>
      <c r="AP4916" s="9"/>
      <c r="AQ4916" s="9"/>
      <c r="AR4916" s="9"/>
    </row>
    <row r="4917" spans="1:44">
      <c r="A4917" s="9"/>
      <c r="B4917" s="9"/>
      <c r="C4917" s="9"/>
      <c r="D4917" s="9"/>
      <c r="E4917" s="9"/>
      <c r="F4917" s="9"/>
      <c r="G4917" s="466"/>
      <c r="H4917" s="466"/>
      <c r="I4917" s="9"/>
      <c r="J4917" s="9"/>
      <c r="K4917" s="9"/>
      <c r="L4917" s="9"/>
      <c r="M4917" s="9"/>
      <c r="N4917" s="9"/>
      <c r="O4917" s="9"/>
      <c r="P4917" s="9"/>
      <c r="Q4917" s="9"/>
      <c r="R4917" s="9"/>
      <c r="S4917" s="9"/>
      <c r="T4917" s="9"/>
      <c r="U4917" s="9"/>
      <c r="V4917" s="9"/>
      <c r="W4917" s="9"/>
      <c r="X4917" s="9"/>
      <c r="Y4917" s="9"/>
      <c r="Z4917" s="9"/>
      <c r="AA4917" s="9"/>
      <c r="AB4917" s="9"/>
      <c r="AC4917" s="9"/>
      <c r="AD4917" s="9"/>
      <c r="AE4917" s="9"/>
      <c r="AF4917" s="9"/>
      <c r="AG4917" s="9"/>
      <c r="AH4917" s="9"/>
      <c r="AI4917" s="9"/>
      <c r="AJ4917" s="9"/>
      <c r="AK4917" s="9"/>
      <c r="AL4917" s="9"/>
      <c r="AM4917" s="9"/>
      <c r="AN4917" s="9"/>
      <c r="AO4917" s="9"/>
      <c r="AP4917" s="9"/>
      <c r="AQ4917" s="9"/>
      <c r="AR4917" s="9"/>
    </row>
    <row r="4918" spans="1:44">
      <c r="A4918" s="9"/>
      <c r="B4918" s="9"/>
      <c r="C4918" s="9"/>
      <c r="D4918" s="9"/>
      <c r="E4918" s="9"/>
      <c r="F4918" s="9"/>
      <c r="G4918" s="466"/>
      <c r="H4918" s="466"/>
      <c r="I4918" s="9"/>
      <c r="J4918" s="9"/>
      <c r="K4918" s="9"/>
      <c r="L4918" s="9"/>
      <c r="M4918" s="9"/>
      <c r="N4918" s="9"/>
      <c r="O4918" s="9"/>
      <c r="P4918" s="9"/>
      <c r="Q4918" s="9"/>
      <c r="R4918" s="9"/>
      <c r="S4918" s="9"/>
      <c r="T4918" s="9"/>
      <c r="U4918" s="9"/>
      <c r="V4918" s="9"/>
      <c r="W4918" s="9"/>
      <c r="X4918" s="9"/>
      <c r="Y4918" s="9"/>
      <c r="Z4918" s="9"/>
      <c r="AA4918" s="9"/>
      <c r="AB4918" s="9"/>
      <c r="AC4918" s="9"/>
      <c r="AD4918" s="9"/>
      <c r="AE4918" s="9"/>
      <c r="AF4918" s="9"/>
      <c r="AG4918" s="9"/>
      <c r="AH4918" s="9"/>
      <c r="AI4918" s="9"/>
      <c r="AJ4918" s="9"/>
      <c r="AK4918" s="9"/>
      <c r="AL4918" s="9"/>
      <c r="AM4918" s="9"/>
      <c r="AN4918" s="9"/>
      <c r="AO4918" s="9"/>
      <c r="AP4918" s="9"/>
      <c r="AQ4918" s="9"/>
      <c r="AR4918" s="9"/>
    </row>
    <row r="4919" spans="1:44">
      <c r="A4919" s="9"/>
      <c r="B4919" s="9"/>
      <c r="C4919" s="9"/>
      <c r="D4919" s="9"/>
      <c r="E4919" s="9"/>
      <c r="F4919" s="9"/>
      <c r="G4919" s="466"/>
      <c r="H4919" s="466"/>
      <c r="I4919" s="9"/>
      <c r="J4919" s="9"/>
      <c r="K4919" s="9"/>
      <c r="L4919" s="9"/>
      <c r="M4919" s="9"/>
      <c r="N4919" s="9"/>
      <c r="O4919" s="9"/>
      <c r="P4919" s="9"/>
      <c r="Q4919" s="9"/>
      <c r="R4919" s="9"/>
      <c r="S4919" s="9"/>
      <c r="T4919" s="9"/>
      <c r="U4919" s="9"/>
      <c r="V4919" s="9"/>
      <c r="W4919" s="9"/>
      <c r="X4919" s="9"/>
      <c r="Y4919" s="9"/>
      <c r="Z4919" s="9"/>
      <c r="AA4919" s="9"/>
      <c r="AB4919" s="9"/>
      <c r="AC4919" s="9"/>
      <c r="AD4919" s="9"/>
      <c r="AE4919" s="9"/>
      <c r="AF4919" s="9"/>
      <c r="AG4919" s="9"/>
      <c r="AH4919" s="9"/>
      <c r="AI4919" s="9"/>
      <c r="AJ4919" s="9"/>
      <c r="AK4919" s="9"/>
      <c r="AL4919" s="9"/>
      <c r="AM4919" s="9"/>
      <c r="AN4919" s="9"/>
      <c r="AO4919" s="9"/>
      <c r="AP4919" s="9"/>
      <c r="AQ4919" s="9"/>
      <c r="AR4919" s="9"/>
    </row>
    <row r="4920" spans="1:44">
      <c r="A4920" s="9"/>
      <c r="B4920" s="9"/>
      <c r="C4920" s="9"/>
      <c r="D4920" s="9"/>
      <c r="E4920" s="9"/>
      <c r="F4920" s="9"/>
      <c r="G4920" s="466"/>
      <c r="H4920" s="466"/>
      <c r="I4920" s="9"/>
      <c r="J4920" s="9"/>
      <c r="K4920" s="9"/>
      <c r="L4920" s="9"/>
      <c r="M4920" s="9"/>
      <c r="N4920" s="9"/>
      <c r="O4920" s="9"/>
      <c r="P4920" s="9"/>
      <c r="Q4920" s="9"/>
      <c r="R4920" s="9"/>
      <c r="S4920" s="9"/>
      <c r="T4920" s="9"/>
      <c r="U4920" s="9"/>
      <c r="V4920" s="9"/>
      <c r="W4920" s="9"/>
      <c r="X4920" s="9"/>
      <c r="Y4920" s="9"/>
      <c r="Z4920" s="9"/>
      <c r="AA4920" s="9"/>
      <c r="AB4920" s="9"/>
      <c r="AC4920" s="9"/>
      <c r="AD4920" s="9"/>
      <c r="AE4920" s="9"/>
      <c r="AF4920" s="9"/>
      <c r="AG4920" s="9"/>
      <c r="AH4920" s="9"/>
      <c r="AI4920" s="9"/>
      <c r="AJ4920" s="9"/>
      <c r="AK4920" s="9"/>
      <c r="AL4920" s="9"/>
      <c r="AM4920" s="9"/>
      <c r="AN4920" s="9"/>
      <c r="AO4920" s="9"/>
      <c r="AP4920" s="9"/>
      <c r="AQ4920" s="9"/>
      <c r="AR4920" s="9"/>
    </row>
    <row r="4921" spans="1:44">
      <c r="A4921" s="9"/>
      <c r="B4921" s="9"/>
      <c r="C4921" s="9"/>
      <c r="D4921" s="9"/>
      <c r="E4921" s="9"/>
      <c r="F4921" s="9"/>
      <c r="G4921" s="466"/>
      <c r="H4921" s="466"/>
      <c r="I4921" s="9"/>
      <c r="J4921" s="9"/>
      <c r="K4921" s="9"/>
      <c r="L4921" s="9"/>
      <c r="M4921" s="9"/>
      <c r="N4921" s="9"/>
      <c r="O4921" s="9"/>
      <c r="P4921" s="9"/>
      <c r="Q4921" s="9"/>
      <c r="R4921" s="9"/>
      <c r="S4921" s="9"/>
      <c r="T4921" s="9"/>
      <c r="U4921" s="9"/>
      <c r="V4921" s="9"/>
      <c r="W4921" s="9"/>
      <c r="X4921" s="9"/>
      <c r="Y4921" s="9"/>
      <c r="Z4921" s="9"/>
      <c r="AA4921" s="9"/>
      <c r="AB4921" s="9"/>
      <c r="AC4921" s="9"/>
      <c r="AD4921" s="9"/>
      <c r="AE4921" s="9"/>
      <c r="AF4921" s="9"/>
      <c r="AG4921" s="9"/>
      <c r="AH4921" s="9"/>
      <c r="AI4921" s="9"/>
      <c r="AJ4921" s="9"/>
      <c r="AK4921" s="9"/>
      <c r="AL4921" s="9"/>
      <c r="AM4921" s="9"/>
      <c r="AN4921" s="9"/>
      <c r="AO4921" s="9"/>
      <c r="AP4921" s="9"/>
      <c r="AQ4921" s="9"/>
      <c r="AR4921" s="9"/>
    </row>
    <row r="4922" spans="1:44">
      <c r="A4922" s="9"/>
      <c r="B4922" s="9"/>
      <c r="C4922" s="9"/>
      <c r="D4922" s="9"/>
      <c r="E4922" s="9"/>
      <c r="F4922" s="9"/>
      <c r="G4922" s="466"/>
      <c r="H4922" s="466"/>
      <c r="I4922" s="9"/>
      <c r="J4922" s="9"/>
      <c r="K4922" s="9"/>
      <c r="L4922" s="9"/>
      <c r="M4922" s="9"/>
      <c r="N4922" s="9"/>
      <c r="O4922" s="9"/>
      <c r="P4922" s="9"/>
      <c r="Q4922" s="9"/>
      <c r="R4922" s="9"/>
      <c r="S4922" s="9"/>
      <c r="T4922" s="9"/>
      <c r="U4922" s="9"/>
      <c r="V4922" s="9"/>
      <c r="W4922" s="9"/>
      <c r="X4922" s="9"/>
      <c r="Y4922" s="9"/>
      <c r="Z4922" s="9"/>
      <c r="AA4922" s="9"/>
      <c r="AB4922" s="9"/>
      <c r="AC4922" s="9"/>
      <c r="AD4922" s="9"/>
      <c r="AE4922" s="9"/>
      <c r="AF4922" s="9"/>
      <c r="AG4922" s="9"/>
      <c r="AH4922" s="9"/>
      <c r="AI4922" s="9"/>
      <c r="AJ4922" s="9"/>
      <c r="AK4922" s="9"/>
      <c r="AL4922" s="9"/>
      <c r="AM4922" s="9"/>
      <c r="AN4922" s="9"/>
      <c r="AO4922" s="9"/>
      <c r="AP4922" s="9"/>
      <c r="AQ4922" s="9"/>
      <c r="AR4922" s="9"/>
    </row>
    <row r="4923" spans="1:44">
      <c r="A4923" s="9"/>
      <c r="B4923" s="9"/>
      <c r="C4923" s="9"/>
      <c r="D4923" s="9"/>
      <c r="E4923" s="9"/>
      <c r="F4923" s="9"/>
      <c r="G4923" s="466"/>
      <c r="H4923" s="466"/>
      <c r="I4923" s="9"/>
      <c r="J4923" s="9"/>
      <c r="K4923" s="9"/>
      <c r="L4923" s="9"/>
      <c r="M4923" s="9"/>
      <c r="N4923" s="9"/>
      <c r="O4923" s="9"/>
      <c r="P4923" s="9"/>
      <c r="Q4923" s="9"/>
      <c r="R4923" s="9"/>
      <c r="S4923" s="9"/>
      <c r="T4923" s="9"/>
      <c r="U4923" s="9"/>
      <c r="V4923" s="9"/>
      <c r="W4923" s="9"/>
      <c r="X4923" s="9"/>
      <c r="Y4923" s="9"/>
      <c r="Z4923" s="9"/>
      <c r="AA4923" s="9"/>
      <c r="AB4923" s="9"/>
      <c r="AC4923" s="9"/>
      <c r="AD4923" s="9"/>
      <c r="AE4923" s="9"/>
      <c r="AF4923" s="9"/>
      <c r="AG4923" s="9"/>
      <c r="AH4923" s="9"/>
      <c r="AI4923" s="9"/>
      <c r="AJ4923" s="9"/>
      <c r="AK4923" s="9"/>
      <c r="AL4923" s="9"/>
      <c r="AM4923" s="9"/>
      <c r="AN4923" s="9"/>
      <c r="AO4923" s="9"/>
      <c r="AP4923" s="9"/>
      <c r="AQ4923" s="9"/>
      <c r="AR4923" s="9"/>
    </row>
    <row r="4924" spans="1:44">
      <c r="A4924" s="9"/>
      <c r="B4924" s="9"/>
      <c r="C4924" s="9"/>
      <c r="D4924" s="9"/>
      <c r="E4924" s="9"/>
      <c r="F4924" s="9"/>
      <c r="G4924" s="466"/>
      <c r="H4924" s="466"/>
      <c r="I4924" s="9"/>
      <c r="J4924" s="9"/>
      <c r="K4924" s="9"/>
      <c r="L4924" s="9"/>
      <c r="M4924" s="9"/>
      <c r="N4924" s="9"/>
      <c r="O4924" s="9"/>
      <c r="P4924" s="9"/>
      <c r="Q4924" s="9"/>
      <c r="R4924" s="9"/>
      <c r="S4924" s="9"/>
      <c r="T4924" s="9"/>
      <c r="U4924" s="9"/>
      <c r="V4924" s="9"/>
      <c r="W4924" s="9"/>
      <c r="X4924" s="9"/>
      <c r="Y4924" s="9"/>
      <c r="Z4924" s="9"/>
      <c r="AA4924" s="9"/>
      <c r="AB4924" s="9"/>
      <c r="AC4924" s="9"/>
      <c r="AD4924" s="9"/>
      <c r="AE4924" s="9"/>
      <c r="AF4924" s="9"/>
      <c r="AG4924" s="9"/>
      <c r="AH4924" s="9"/>
      <c r="AI4924" s="9"/>
      <c r="AJ4924" s="9"/>
      <c r="AK4924" s="9"/>
      <c r="AL4924" s="9"/>
      <c r="AM4924" s="9"/>
      <c r="AN4924" s="9"/>
      <c r="AO4924" s="9"/>
      <c r="AP4924" s="9"/>
      <c r="AQ4924" s="9"/>
      <c r="AR4924" s="9"/>
    </row>
    <row r="4925" spans="1:44">
      <c r="A4925" s="9"/>
      <c r="B4925" s="9"/>
      <c r="C4925" s="9"/>
      <c r="D4925" s="9"/>
      <c r="E4925" s="9"/>
      <c r="F4925" s="9"/>
      <c r="G4925" s="466"/>
      <c r="H4925" s="466"/>
      <c r="I4925" s="9"/>
      <c r="J4925" s="9"/>
      <c r="K4925" s="9"/>
      <c r="L4925" s="9"/>
      <c r="M4925" s="9"/>
      <c r="N4925" s="9"/>
      <c r="O4925" s="9"/>
      <c r="P4925" s="9"/>
      <c r="Q4925" s="9"/>
      <c r="R4925" s="9"/>
      <c r="S4925" s="9"/>
      <c r="T4925" s="9"/>
      <c r="U4925" s="9"/>
      <c r="V4925" s="9"/>
      <c r="W4925" s="9"/>
      <c r="X4925" s="9"/>
      <c r="Y4925" s="9"/>
      <c r="Z4925" s="9"/>
      <c r="AA4925" s="9"/>
      <c r="AB4925" s="9"/>
      <c r="AC4925" s="9"/>
      <c r="AD4925" s="9"/>
      <c r="AE4925" s="9"/>
      <c r="AF4925" s="9"/>
      <c r="AG4925" s="9"/>
      <c r="AH4925" s="9"/>
      <c r="AI4925" s="9"/>
      <c r="AJ4925" s="9"/>
      <c r="AK4925" s="9"/>
      <c r="AL4925" s="9"/>
      <c r="AM4925" s="9"/>
      <c r="AN4925" s="9"/>
      <c r="AO4925" s="9"/>
      <c r="AP4925" s="9"/>
      <c r="AQ4925" s="9"/>
      <c r="AR4925" s="9"/>
    </row>
    <row r="4926" spans="1:44">
      <c r="A4926" s="9"/>
      <c r="B4926" s="9"/>
      <c r="C4926" s="9"/>
      <c r="D4926" s="9"/>
      <c r="E4926" s="9"/>
      <c r="F4926" s="9"/>
      <c r="G4926" s="466"/>
      <c r="H4926" s="466"/>
      <c r="I4926" s="9"/>
      <c r="J4926" s="9"/>
      <c r="K4926" s="9"/>
      <c r="L4926" s="9"/>
      <c r="M4926" s="9"/>
      <c r="N4926" s="9"/>
      <c r="O4926" s="9"/>
      <c r="P4926" s="9"/>
      <c r="Q4926" s="9"/>
      <c r="R4926" s="9"/>
      <c r="S4926" s="9"/>
      <c r="T4926" s="9"/>
      <c r="U4926" s="9"/>
      <c r="V4926" s="9"/>
      <c r="W4926" s="9"/>
      <c r="X4926" s="9"/>
      <c r="Y4926" s="9"/>
      <c r="Z4926" s="9"/>
      <c r="AA4926" s="9"/>
      <c r="AB4926" s="9"/>
      <c r="AC4926" s="9"/>
      <c r="AD4926" s="9"/>
      <c r="AE4926" s="9"/>
      <c r="AF4926" s="9"/>
      <c r="AG4926" s="9"/>
      <c r="AH4926" s="9"/>
      <c r="AI4926" s="9"/>
      <c r="AJ4926" s="9"/>
      <c r="AK4926" s="9"/>
      <c r="AL4926" s="9"/>
      <c r="AM4926" s="9"/>
      <c r="AN4926" s="9"/>
      <c r="AO4926" s="9"/>
      <c r="AP4926" s="9"/>
      <c r="AQ4926" s="9"/>
      <c r="AR4926" s="9"/>
    </row>
    <row r="4927" spans="1:44">
      <c r="A4927" s="9"/>
      <c r="B4927" s="9"/>
      <c r="C4927" s="9"/>
      <c r="D4927" s="9"/>
      <c r="E4927" s="9"/>
      <c r="F4927" s="9"/>
      <c r="G4927" s="466"/>
      <c r="H4927" s="466"/>
      <c r="I4927" s="9"/>
      <c r="J4927" s="9"/>
      <c r="K4927" s="9"/>
      <c r="L4927" s="9"/>
      <c r="M4927" s="9"/>
      <c r="N4927" s="9"/>
      <c r="O4927" s="9"/>
      <c r="P4927" s="9"/>
      <c r="Q4927" s="9"/>
      <c r="R4927" s="9"/>
      <c r="S4927" s="9"/>
      <c r="T4927" s="9"/>
      <c r="U4927" s="9"/>
      <c r="V4927" s="9"/>
      <c r="W4927" s="9"/>
      <c r="X4927" s="9"/>
      <c r="Y4927" s="9"/>
      <c r="Z4927" s="9"/>
      <c r="AA4927" s="9"/>
      <c r="AB4927" s="9"/>
      <c r="AC4927" s="9"/>
      <c r="AD4927" s="9"/>
      <c r="AE4927" s="9"/>
      <c r="AF4927" s="9"/>
      <c r="AG4927" s="9"/>
      <c r="AH4927" s="9"/>
      <c r="AI4927" s="9"/>
      <c r="AJ4927" s="9"/>
      <c r="AK4927" s="9"/>
      <c r="AL4927" s="9"/>
      <c r="AM4927" s="9"/>
      <c r="AN4927" s="9"/>
      <c r="AO4927" s="9"/>
      <c r="AP4927" s="9"/>
      <c r="AQ4927" s="9"/>
      <c r="AR4927" s="9"/>
    </row>
    <row r="4928" spans="1:44">
      <c r="A4928" s="9"/>
      <c r="B4928" s="9"/>
      <c r="C4928" s="9"/>
      <c r="D4928" s="9"/>
      <c r="E4928" s="9"/>
      <c r="F4928" s="9"/>
      <c r="G4928" s="466"/>
      <c r="H4928" s="466"/>
      <c r="I4928" s="9"/>
      <c r="J4928" s="9"/>
      <c r="K4928" s="9"/>
      <c r="L4928" s="9"/>
      <c r="M4928" s="9"/>
      <c r="N4928" s="9"/>
      <c r="O4928" s="9"/>
      <c r="P4928" s="9"/>
      <c r="Q4928" s="9"/>
      <c r="R4928" s="9"/>
      <c r="S4928" s="9"/>
      <c r="T4928" s="9"/>
      <c r="U4928" s="9"/>
      <c r="V4928" s="9"/>
      <c r="W4928" s="9"/>
      <c r="X4928" s="9"/>
      <c r="Y4928" s="9"/>
      <c r="Z4928" s="9"/>
      <c r="AA4928" s="9"/>
      <c r="AB4928" s="9"/>
      <c r="AC4928" s="9"/>
      <c r="AD4928" s="9"/>
      <c r="AE4928" s="9"/>
      <c r="AF4928" s="9"/>
      <c r="AG4928" s="9"/>
      <c r="AH4928" s="9"/>
      <c r="AI4928" s="9"/>
      <c r="AJ4928" s="9"/>
      <c r="AK4928" s="9"/>
      <c r="AL4928" s="9"/>
      <c r="AM4928" s="9"/>
      <c r="AN4928" s="9"/>
      <c r="AO4928" s="9"/>
      <c r="AP4928" s="9"/>
      <c r="AQ4928" s="9"/>
      <c r="AR4928" s="9"/>
    </row>
    <row r="4929" spans="1:44">
      <c r="A4929" s="9"/>
      <c r="B4929" s="9"/>
      <c r="C4929" s="9"/>
      <c r="D4929" s="9"/>
      <c r="E4929" s="9"/>
      <c r="F4929" s="9"/>
      <c r="G4929" s="466"/>
      <c r="H4929" s="466"/>
      <c r="I4929" s="9"/>
      <c r="J4929" s="9"/>
      <c r="K4929" s="9"/>
      <c r="L4929" s="9"/>
      <c r="M4929" s="9"/>
      <c r="N4929" s="9"/>
      <c r="O4929" s="9"/>
      <c r="P4929" s="9"/>
      <c r="Q4929" s="9"/>
      <c r="R4929" s="9"/>
      <c r="S4929" s="9"/>
      <c r="T4929" s="9"/>
      <c r="U4929" s="9"/>
      <c r="V4929" s="9"/>
      <c r="W4929" s="9"/>
      <c r="X4929" s="9"/>
      <c r="Y4929" s="9"/>
      <c r="Z4929" s="9"/>
      <c r="AA4929" s="9"/>
      <c r="AB4929" s="9"/>
      <c r="AC4929" s="9"/>
      <c r="AD4929" s="9"/>
      <c r="AE4929" s="9"/>
      <c r="AF4929" s="9"/>
      <c r="AG4929" s="9"/>
      <c r="AH4929" s="9"/>
      <c r="AI4929" s="9"/>
      <c r="AJ4929" s="9"/>
      <c r="AK4929" s="9"/>
      <c r="AL4929" s="9"/>
      <c r="AM4929" s="9"/>
      <c r="AN4929" s="9"/>
      <c r="AO4929" s="9"/>
      <c r="AP4929" s="9"/>
      <c r="AQ4929" s="9"/>
      <c r="AR4929" s="9"/>
    </row>
    <row r="4930" spans="1:44">
      <c r="A4930" s="9"/>
      <c r="B4930" s="9"/>
      <c r="C4930" s="9"/>
      <c r="D4930" s="9"/>
      <c r="E4930" s="9"/>
      <c r="F4930" s="9"/>
      <c r="G4930" s="466"/>
      <c r="H4930" s="466"/>
      <c r="I4930" s="9"/>
      <c r="J4930" s="9"/>
      <c r="K4930" s="9"/>
      <c r="L4930" s="9"/>
      <c r="M4930" s="9"/>
      <c r="N4930" s="9"/>
      <c r="O4930" s="9"/>
      <c r="P4930" s="9"/>
      <c r="Q4930" s="9"/>
      <c r="R4930" s="9"/>
      <c r="S4930" s="9"/>
      <c r="T4930" s="9"/>
      <c r="U4930" s="9"/>
      <c r="V4930" s="9"/>
      <c r="W4930" s="9"/>
      <c r="X4930" s="9"/>
      <c r="Y4930" s="9"/>
      <c r="Z4930" s="9"/>
      <c r="AA4930" s="9"/>
      <c r="AB4930" s="9"/>
      <c r="AC4930" s="9"/>
      <c r="AD4930" s="9"/>
      <c r="AE4930" s="9"/>
      <c r="AF4930" s="9"/>
      <c r="AG4930" s="9"/>
      <c r="AH4930" s="9"/>
      <c r="AI4930" s="9"/>
      <c r="AJ4930" s="9"/>
      <c r="AK4930" s="9"/>
      <c r="AL4930" s="9"/>
      <c r="AM4930" s="9"/>
      <c r="AN4930" s="9"/>
      <c r="AO4930" s="9"/>
      <c r="AP4930" s="9"/>
      <c r="AQ4930" s="9"/>
      <c r="AR4930" s="9"/>
    </row>
    <row r="4931" spans="1:44">
      <c r="A4931" s="9"/>
      <c r="B4931" s="9"/>
      <c r="C4931" s="9"/>
      <c r="D4931" s="9"/>
      <c r="E4931" s="9"/>
      <c r="F4931" s="9"/>
      <c r="G4931" s="466"/>
      <c r="H4931" s="466"/>
      <c r="I4931" s="9"/>
      <c r="J4931" s="9"/>
      <c r="K4931" s="9"/>
      <c r="L4931" s="9"/>
      <c r="M4931" s="9"/>
      <c r="N4931" s="9"/>
      <c r="O4931" s="9"/>
      <c r="P4931" s="9"/>
      <c r="Q4931" s="9"/>
      <c r="R4931" s="9"/>
      <c r="S4931" s="9"/>
      <c r="T4931" s="9"/>
      <c r="U4931" s="9"/>
      <c r="V4931" s="9"/>
      <c r="W4931" s="9"/>
      <c r="X4931" s="9"/>
      <c r="Y4931" s="9"/>
      <c r="Z4931" s="9"/>
      <c r="AA4931" s="9"/>
      <c r="AB4931" s="9"/>
      <c r="AC4931" s="9"/>
      <c r="AD4931" s="9"/>
      <c r="AE4931" s="9"/>
      <c r="AF4931" s="9"/>
      <c r="AG4931" s="9"/>
      <c r="AH4931" s="9"/>
      <c r="AI4931" s="9"/>
      <c r="AJ4931" s="9"/>
      <c r="AK4931" s="9"/>
      <c r="AL4931" s="9"/>
      <c r="AM4931" s="9"/>
      <c r="AN4931" s="9"/>
      <c r="AO4931" s="9"/>
      <c r="AP4931" s="9"/>
      <c r="AQ4931" s="9"/>
      <c r="AR4931" s="9"/>
    </row>
    <row r="4932" spans="1:44">
      <c r="A4932" s="9"/>
      <c r="B4932" s="9"/>
      <c r="C4932" s="9"/>
      <c r="D4932" s="9"/>
      <c r="E4932" s="9"/>
      <c r="F4932" s="9"/>
      <c r="G4932" s="466"/>
      <c r="H4932" s="466"/>
      <c r="I4932" s="9"/>
      <c r="J4932" s="9"/>
      <c r="K4932" s="9"/>
      <c r="L4932" s="9"/>
      <c r="M4932" s="9"/>
      <c r="N4932" s="9"/>
      <c r="O4932" s="9"/>
      <c r="P4932" s="9"/>
      <c r="Q4932" s="9"/>
      <c r="R4932" s="9"/>
      <c r="S4932" s="9"/>
      <c r="T4932" s="9"/>
      <c r="U4932" s="9"/>
      <c r="V4932" s="9"/>
      <c r="W4932" s="9"/>
      <c r="X4932" s="9"/>
      <c r="Y4932" s="9"/>
      <c r="Z4932" s="9"/>
      <c r="AA4932" s="9"/>
      <c r="AB4932" s="9"/>
      <c r="AC4932" s="9"/>
      <c r="AD4932" s="9"/>
      <c r="AE4932" s="9"/>
      <c r="AF4932" s="9"/>
      <c r="AG4932" s="9"/>
      <c r="AH4932" s="9"/>
      <c r="AI4932" s="9"/>
      <c r="AJ4932" s="9"/>
      <c r="AK4932" s="9"/>
      <c r="AL4932" s="9"/>
      <c r="AM4932" s="9"/>
      <c r="AN4932" s="9"/>
      <c r="AO4932" s="9"/>
      <c r="AP4932" s="9"/>
      <c r="AQ4932" s="9"/>
      <c r="AR4932" s="9"/>
    </row>
    <row r="4933" spans="1:44">
      <c r="A4933" s="9"/>
      <c r="B4933" s="9"/>
      <c r="C4933" s="9"/>
      <c r="D4933" s="9"/>
      <c r="E4933" s="9"/>
      <c r="F4933" s="9"/>
      <c r="G4933" s="466"/>
      <c r="H4933" s="466"/>
      <c r="I4933" s="9"/>
      <c r="J4933" s="9"/>
      <c r="K4933" s="9"/>
      <c r="L4933" s="9"/>
      <c r="M4933" s="9"/>
      <c r="N4933" s="9"/>
      <c r="O4933" s="9"/>
      <c r="P4933" s="9"/>
      <c r="Q4933" s="9"/>
      <c r="R4933" s="9"/>
      <c r="S4933" s="9"/>
      <c r="T4933" s="9"/>
      <c r="U4933" s="9"/>
      <c r="V4933" s="9"/>
      <c r="W4933" s="9"/>
      <c r="X4933" s="9"/>
      <c r="Y4933" s="9"/>
      <c r="Z4933" s="9"/>
      <c r="AA4933" s="9"/>
      <c r="AB4933" s="9"/>
      <c r="AC4933" s="9"/>
      <c r="AD4933" s="9"/>
      <c r="AE4933" s="9"/>
      <c r="AF4933" s="9"/>
      <c r="AG4933" s="9"/>
      <c r="AH4933" s="9"/>
      <c r="AI4933" s="9"/>
      <c r="AJ4933" s="9"/>
      <c r="AK4933" s="9"/>
      <c r="AL4933" s="9"/>
      <c r="AM4933" s="9"/>
      <c r="AN4933" s="9"/>
      <c r="AO4933" s="9"/>
      <c r="AP4933" s="9"/>
      <c r="AQ4933" s="9"/>
      <c r="AR4933" s="9"/>
    </row>
    <row r="4934" spans="1:44">
      <c r="A4934" s="9"/>
      <c r="B4934" s="9"/>
      <c r="C4934" s="9"/>
      <c r="D4934" s="9"/>
      <c r="E4934" s="9"/>
      <c r="F4934" s="9"/>
      <c r="G4934" s="466"/>
      <c r="H4934" s="466"/>
      <c r="I4934" s="9"/>
      <c r="J4934" s="9"/>
      <c r="K4934" s="9"/>
      <c r="L4934" s="9"/>
      <c r="M4934" s="9"/>
      <c r="N4934" s="9"/>
      <c r="O4934" s="9"/>
      <c r="P4934" s="9"/>
      <c r="Q4934" s="9"/>
      <c r="R4934" s="9"/>
      <c r="S4934" s="9"/>
      <c r="T4934" s="9"/>
      <c r="U4934" s="9"/>
      <c r="V4934" s="9"/>
      <c r="W4934" s="9"/>
      <c r="X4934" s="9"/>
      <c r="Y4934" s="9"/>
      <c r="Z4934" s="9"/>
      <c r="AA4934" s="9"/>
      <c r="AB4934" s="9"/>
      <c r="AC4934" s="9"/>
      <c r="AD4934" s="9"/>
      <c r="AE4934" s="9"/>
      <c r="AF4934" s="9"/>
      <c r="AG4934" s="9"/>
      <c r="AH4934" s="9"/>
      <c r="AI4934" s="9"/>
      <c r="AJ4934" s="9"/>
      <c r="AK4934" s="9"/>
      <c r="AL4934" s="9"/>
      <c r="AM4934" s="9"/>
      <c r="AN4934" s="9"/>
      <c r="AO4934" s="9"/>
      <c r="AP4934" s="9"/>
      <c r="AQ4934" s="9"/>
      <c r="AR4934" s="9"/>
    </row>
    <row r="4935" spans="1:44">
      <c r="A4935" s="9"/>
      <c r="B4935" s="9"/>
      <c r="C4935" s="9"/>
      <c r="D4935" s="9"/>
      <c r="E4935" s="9"/>
      <c r="F4935" s="9"/>
      <c r="G4935" s="466"/>
      <c r="H4935" s="466"/>
      <c r="I4935" s="9"/>
      <c r="J4935" s="9"/>
      <c r="K4935" s="9"/>
      <c r="L4935" s="9"/>
      <c r="M4935" s="9"/>
      <c r="N4935" s="9"/>
      <c r="O4935" s="9"/>
      <c r="P4935" s="9"/>
      <c r="Q4935" s="9"/>
      <c r="R4935" s="9"/>
      <c r="S4935" s="9"/>
      <c r="T4935" s="9"/>
      <c r="U4935" s="9"/>
      <c r="V4935" s="9"/>
      <c r="W4935" s="9"/>
      <c r="X4935" s="9"/>
      <c r="Y4935" s="9"/>
      <c r="Z4935" s="9"/>
      <c r="AA4935" s="9"/>
      <c r="AB4935" s="9"/>
      <c r="AC4935" s="9"/>
      <c r="AD4935" s="9"/>
      <c r="AE4935" s="9"/>
      <c r="AF4935" s="9"/>
      <c r="AG4935" s="9"/>
      <c r="AH4935" s="9"/>
      <c r="AI4935" s="9"/>
      <c r="AJ4935" s="9"/>
      <c r="AK4935" s="9"/>
      <c r="AL4935" s="9"/>
      <c r="AM4935" s="9"/>
      <c r="AN4935" s="9"/>
      <c r="AO4935" s="9"/>
      <c r="AP4935" s="9"/>
      <c r="AQ4935" s="9"/>
      <c r="AR4935" s="9"/>
    </row>
    <row r="4936" spans="1:44">
      <c r="A4936" s="9"/>
      <c r="B4936" s="9"/>
      <c r="C4936" s="9"/>
      <c r="D4936" s="9"/>
      <c r="E4936" s="9"/>
      <c r="F4936" s="9"/>
      <c r="G4936" s="466"/>
      <c r="H4936" s="466"/>
      <c r="I4936" s="9"/>
      <c r="J4936" s="9"/>
      <c r="K4936" s="9"/>
      <c r="L4936" s="9"/>
      <c r="M4936" s="9"/>
      <c r="N4936" s="9"/>
      <c r="O4936" s="9"/>
      <c r="P4936" s="9"/>
      <c r="Q4936" s="9"/>
      <c r="R4936" s="9"/>
      <c r="S4936" s="9"/>
      <c r="T4936" s="9"/>
      <c r="U4936" s="9"/>
      <c r="V4936" s="9"/>
      <c r="W4936" s="9"/>
      <c r="X4936" s="9"/>
      <c r="Y4936" s="9"/>
      <c r="Z4936" s="9"/>
      <c r="AA4936" s="9"/>
      <c r="AB4936" s="9"/>
      <c r="AC4936" s="9"/>
      <c r="AD4936" s="9"/>
      <c r="AE4936" s="9"/>
      <c r="AF4936" s="9"/>
      <c r="AG4936" s="9"/>
      <c r="AH4936" s="9"/>
      <c r="AI4936" s="9"/>
      <c r="AJ4936" s="9"/>
      <c r="AK4936" s="9"/>
      <c r="AL4936" s="9"/>
      <c r="AM4936" s="9"/>
      <c r="AN4936" s="9"/>
      <c r="AO4936" s="9"/>
      <c r="AP4936" s="9"/>
      <c r="AQ4936" s="9"/>
      <c r="AR4936" s="9"/>
    </row>
    <row r="4937" spans="1:44">
      <c r="A4937" s="9"/>
      <c r="B4937" s="9"/>
      <c r="C4937" s="9"/>
      <c r="D4937" s="9"/>
      <c r="E4937" s="9"/>
      <c r="F4937" s="9"/>
      <c r="G4937" s="466"/>
      <c r="H4937" s="466"/>
      <c r="I4937" s="9"/>
      <c r="J4937" s="9"/>
      <c r="K4937" s="9"/>
      <c r="L4937" s="9"/>
      <c r="M4937" s="9"/>
      <c r="N4937" s="9"/>
      <c r="O4937" s="9"/>
      <c r="P4937" s="9"/>
      <c r="Q4937" s="9"/>
      <c r="R4937" s="9"/>
      <c r="S4937" s="9"/>
      <c r="T4937" s="9"/>
      <c r="U4937" s="9"/>
      <c r="V4937" s="9"/>
      <c r="W4937" s="9"/>
      <c r="X4937" s="9"/>
      <c r="Y4937" s="9"/>
      <c r="Z4937" s="9"/>
      <c r="AA4937" s="9"/>
      <c r="AB4937" s="9"/>
      <c r="AC4937" s="9"/>
      <c r="AD4937" s="9"/>
      <c r="AE4937" s="9"/>
      <c r="AF4937" s="9"/>
      <c r="AG4937" s="9"/>
      <c r="AH4937" s="9"/>
      <c r="AI4937" s="9"/>
      <c r="AJ4937" s="9"/>
      <c r="AK4937" s="9"/>
      <c r="AL4937" s="9"/>
      <c r="AM4937" s="9"/>
      <c r="AN4937" s="9"/>
      <c r="AO4937" s="9"/>
      <c r="AP4937" s="9"/>
      <c r="AQ4937" s="9"/>
      <c r="AR4937" s="9"/>
    </row>
    <row r="4938" spans="1:44">
      <c r="A4938" s="9"/>
      <c r="B4938" s="9"/>
      <c r="C4938" s="9"/>
      <c r="D4938" s="9"/>
      <c r="E4938" s="9"/>
      <c r="F4938" s="9"/>
      <c r="G4938" s="466"/>
      <c r="H4938" s="466"/>
      <c r="I4938" s="9"/>
      <c r="J4938" s="9"/>
      <c r="K4938" s="9"/>
      <c r="L4938" s="9"/>
      <c r="M4938" s="9"/>
      <c r="N4938" s="9"/>
      <c r="O4938" s="9"/>
      <c r="P4938" s="9"/>
      <c r="Q4938" s="9"/>
      <c r="R4938" s="9"/>
      <c r="S4938" s="9"/>
      <c r="T4938" s="9"/>
      <c r="U4938" s="9"/>
      <c r="V4938" s="9"/>
      <c r="W4938" s="9"/>
      <c r="X4938" s="9"/>
      <c r="Y4938" s="9"/>
      <c r="Z4938" s="9"/>
      <c r="AA4938" s="9"/>
      <c r="AB4938" s="9"/>
      <c r="AC4938" s="9"/>
      <c r="AD4938" s="9"/>
      <c r="AE4938" s="9"/>
      <c r="AF4938" s="9"/>
      <c r="AG4938" s="9"/>
      <c r="AH4938" s="9"/>
      <c r="AI4938" s="9"/>
      <c r="AJ4938" s="9"/>
      <c r="AK4938" s="9"/>
      <c r="AL4938" s="9"/>
      <c r="AM4938" s="9"/>
      <c r="AN4938" s="9"/>
      <c r="AO4938" s="9"/>
      <c r="AP4938" s="9"/>
      <c r="AQ4938" s="9"/>
      <c r="AR4938" s="9"/>
    </row>
    <row r="4939" spans="1:44">
      <c r="A4939" s="9"/>
      <c r="B4939" s="9"/>
      <c r="C4939" s="9"/>
      <c r="D4939" s="9"/>
      <c r="E4939" s="9"/>
      <c r="F4939" s="9"/>
      <c r="G4939" s="466"/>
      <c r="H4939" s="466"/>
      <c r="I4939" s="9"/>
      <c r="J4939" s="9"/>
      <c r="K4939" s="9"/>
      <c r="L4939" s="9"/>
      <c r="M4939" s="9"/>
      <c r="N4939" s="9"/>
      <c r="O4939" s="9"/>
      <c r="P4939" s="9"/>
      <c r="Q4939" s="9"/>
      <c r="R4939" s="9"/>
      <c r="S4939" s="9"/>
      <c r="T4939" s="9"/>
      <c r="U4939" s="9"/>
      <c r="V4939" s="9"/>
      <c r="W4939" s="9"/>
      <c r="X4939" s="9"/>
      <c r="Y4939" s="9"/>
      <c r="Z4939" s="9"/>
      <c r="AA4939" s="9"/>
      <c r="AB4939" s="9"/>
      <c r="AC4939" s="9"/>
      <c r="AD4939" s="9"/>
      <c r="AE4939" s="9"/>
      <c r="AF4939" s="9"/>
      <c r="AG4939" s="9"/>
      <c r="AH4939" s="9"/>
      <c r="AI4939" s="9"/>
      <c r="AJ4939" s="9"/>
      <c r="AK4939" s="9"/>
      <c r="AL4939" s="9"/>
      <c r="AM4939" s="9"/>
      <c r="AN4939" s="9"/>
      <c r="AO4939" s="9"/>
      <c r="AP4939" s="9"/>
      <c r="AQ4939" s="9"/>
      <c r="AR4939" s="9"/>
    </row>
    <row r="4940" spans="1:44">
      <c r="A4940" s="9"/>
      <c r="B4940" s="9"/>
      <c r="C4940" s="9"/>
      <c r="D4940" s="9"/>
      <c r="E4940" s="9"/>
      <c r="F4940" s="9"/>
      <c r="G4940" s="466"/>
      <c r="H4940" s="466"/>
      <c r="I4940" s="9"/>
      <c r="J4940" s="9"/>
      <c r="K4940" s="9"/>
      <c r="L4940" s="9"/>
      <c r="M4940" s="9"/>
      <c r="N4940" s="9"/>
      <c r="O4940" s="9"/>
      <c r="P4940" s="9"/>
      <c r="Q4940" s="9"/>
      <c r="R4940" s="9"/>
      <c r="S4940" s="9"/>
      <c r="T4940" s="9"/>
      <c r="U4940" s="9"/>
      <c r="V4940" s="9"/>
      <c r="W4940" s="9"/>
      <c r="X4940" s="9"/>
      <c r="Y4940" s="9"/>
      <c r="Z4940" s="9"/>
      <c r="AA4940" s="9"/>
      <c r="AB4940" s="9"/>
      <c r="AC4940" s="9"/>
      <c r="AD4940" s="9"/>
      <c r="AE4940" s="9"/>
      <c r="AF4940" s="9"/>
      <c r="AG4940" s="9"/>
      <c r="AH4940" s="9"/>
      <c r="AI4940" s="9"/>
      <c r="AJ4940" s="9"/>
      <c r="AK4940" s="9"/>
      <c r="AL4940" s="9"/>
      <c r="AM4940" s="9"/>
      <c r="AN4940" s="9"/>
      <c r="AO4940" s="9"/>
      <c r="AP4940" s="9"/>
      <c r="AQ4940" s="9"/>
      <c r="AR4940" s="9"/>
    </row>
    <row r="4941" spans="1:44">
      <c r="A4941" s="9"/>
      <c r="B4941" s="9"/>
      <c r="C4941" s="9"/>
      <c r="D4941" s="9"/>
      <c r="E4941" s="9"/>
      <c r="F4941" s="9"/>
      <c r="G4941" s="466"/>
      <c r="H4941" s="466"/>
      <c r="I4941" s="9"/>
      <c r="J4941" s="9"/>
      <c r="K4941" s="9"/>
      <c r="L4941" s="9"/>
      <c r="M4941" s="9"/>
      <c r="N4941" s="9"/>
      <c r="O4941" s="9"/>
      <c r="P4941" s="9"/>
      <c r="Q4941" s="9"/>
      <c r="R4941" s="9"/>
      <c r="S4941" s="9"/>
      <c r="T4941" s="9"/>
      <c r="U4941" s="9"/>
      <c r="V4941" s="9"/>
      <c r="W4941" s="9"/>
      <c r="X4941" s="9"/>
      <c r="Y4941" s="9"/>
      <c r="Z4941" s="9"/>
      <c r="AA4941" s="9"/>
      <c r="AB4941" s="9"/>
      <c r="AC4941" s="9"/>
      <c r="AD4941" s="9"/>
      <c r="AE4941" s="9"/>
      <c r="AF4941" s="9"/>
      <c r="AG4941" s="9"/>
      <c r="AH4941" s="9"/>
      <c r="AI4941" s="9"/>
      <c r="AJ4941" s="9"/>
      <c r="AK4941" s="9"/>
      <c r="AL4941" s="9"/>
      <c r="AM4941" s="9"/>
      <c r="AN4941" s="9"/>
      <c r="AO4941" s="9"/>
      <c r="AP4941" s="9"/>
      <c r="AQ4941" s="9"/>
      <c r="AR4941" s="9"/>
    </row>
    <row r="4942" spans="1:44">
      <c r="A4942" s="9"/>
      <c r="B4942" s="9"/>
      <c r="C4942" s="9"/>
      <c r="D4942" s="9"/>
      <c r="E4942" s="9"/>
      <c r="F4942" s="9"/>
      <c r="G4942" s="466"/>
      <c r="H4942" s="466"/>
      <c r="I4942" s="9"/>
      <c r="J4942" s="9"/>
      <c r="K4942" s="9"/>
      <c r="L4942" s="9"/>
      <c r="M4942" s="9"/>
      <c r="N4942" s="9"/>
      <c r="O4942" s="9"/>
      <c r="P4942" s="9"/>
      <c r="Q4942" s="9"/>
      <c r="R4942" s="9"/>
      <c r="S4942" s="9"/>
      <c r="T4942" s="9"/>
      <c r="U4942" s="9"/>
      <c r="V4942" s="9"/>
      <c r="W4942" s="9"/>
      <c r="X4942" s="9"/>
      <c r="Y4942" s="9"/>
      <c r="Z4942" s="9"/>
      <c r="AA4942" s="9"/>
      <c r="AB4942" s="9"/>
      <c r="AC4942" s="9"/>
      <c r="AD4942" s="9"/>
      <c r="AE4942" s="9"/>
      <c r="AF4942" s="9"/>
      <c r="AG4942" s="9"/>
      <c r="AH4942" s="9"/>
      <c r="AI4942" s="9"/>
      <c r="AJ4942" s="9"/>
      <c r="AK4942" s="9"/>
      <c r="AL4942" s="9"/>
      <c r="AM4942" s="9"/>
      <c r="AN4942" s="9"/>
      <c r="AO4942" s="9"/>
      <c r="AP4942" s="9"/>
      <c r="AQ4942" s="9"/>
      <c r="AR4942" s="9"/>
    </row>
    <row r="4943" spans="1:44">
      <c r="A4943" s="9"/>
      <c r="B4943" s="9"/>
      <c r="C4943" s="9"/>
      <c r="D4943" s="9"/>
      <c r="E4943" s="9"/>
      <c r="F4943" s="9"/>
      <c r="G4943" s="466"/>
      <c r="H4943" s="466"/>
      <c r="I4943" s="9"/>
      <c r="J4943" s="9"/>
      <c r="K4943" s="9"/>
      <c r="L4943" s="9"/>
      <c r="M4943" s="9"/>
      <c r="N4943" s="9"/>
      <c r="O4943" s="9"/>
      <c r="P4943" s="9"/>
      <c r="Q4943" s="9"/>
      <c r="R4943" s="9"/>
      <c r="S4943" s="9"/>
      <c r="T4943" s="9"/>
      <c r="U4943" s="9"/>
      <c r="V4943" s="9"/>
      <c r="W4943" s="9"/>
      <c r="X4943" s="9"/>
      <c r="Y4943" s="9"/>
      <c r="Z4943" s="9"/>
      <c r="AA4943" s="9"/>
      <c r="AB4943" s="9"/>
      <c r="AC4943" s="9"/>
      <c r="AD4943" s="9"/>
      <c r="AE4943" s="9"/>
      <c r="AF4943" s="9"/>
      <c r="AG4943" s="9"/>
      <c r="AH4943" s="9"/>
      <c r="AI4943" s="9"/>
      <c r="AJ4943" s="9"/>
      <c r="AK4943" s="9"/>
      <c r="AL4943" s="9"/>
      <c r="AM4943" s="9"/>
      <c r="AN4943" s="9"/>
      <c r="AO4943" s="9"/>
      <c r="AP4943" s="9"/>
      <c r="AQ4943" s="9"/>
      <c r="AR4943" s="9"/>
    </row>
    <row r="4944" spans="1:44">
      <c r="A4944" s="9"/>
      <c r="B4944" s="9"/>
      <c r="C4944" s="9"/>
      <c r="D4944" s="9"/>
      <c r="E4944" s="9"/>
      <c r="F4944" s="9"/>
      <c r="G4944" s="466"/>
      <c r="H4944" s="466"/>
      <c r="I4944" s="9"/>
      <c r="J4944" s="9"/>
      <c r="K4944" s="9"/>
      <c r="L4944" s="9"/>
      <c r="M4944" s="9"/>
      <c r="N4944" s="9"/>
      <c r="O4944" s="9"/>
      <c r="P4944" s="9"/>
      <c r="Q4944" s="9"/>
      <c r="R4944" s="9"/>
      <c r="S4944" s="9"/>
      <c r="T4944" s="9"/>
      <c r="U4944" s="9"/>
      <c r="V4944" s="9"/>
      <c r="W4944" s="9"/>
      <c r="X4944" s="9"/>
      <c r="Y4944" s="9"/>
      <c r="Z4944" s="9"/>
      <c r="AA4944" s="9"/>
      <c r="AB4944" s="9"/>
      <c r="AC4944" s="9"/>
      <c r="AD4944" s="9"/>
      <c r="AE4944" s="9"/>
      <c r="AF4944" s="9"/>
      <c r="AG4944" s="9"/>
      <c r="AH4944" s="9"/>
      <c r="AI4944" s="9"/>
      <c r="AJ4944" s="9"/>
      <c r="AK4944" s="9"/>
      <c r="AL4944" s="9"/>
      <c r="AM4944" s="9"/>
      <c r="AN4944" s="9"/>
      <c r="AO4944" s="9"/>
      <c r="AP4944" s="9"/>
      <c r="AQ4944" s="9"/>
      <c r="AR4944" s="9"/>
    </row>
    <row r="4945" spans="1:44">
      <c r="A4945" s="9"/>
      <c r="B4945" s="9"/>
      <c r="C4945" s="9"/>
      <c r="D4945" s="9"/>
      <c r="E4945" s="9"/>
      <c r="F4945" s="9"/>
      <c r="G4945" s="466"/>
      <c r="H4945" s="466"/>
      <c r="I4945" s="9"/>
      <c r="J4945" s="9"/>
      <c r="K4945" s="9"/>
      <c r="L4945" s="9"/>
      <c r="M4945" s="9"/>
      <c r="N4945" s="9"/>
      <c r="O4945" s="9"/>
      <c r="P4945" s="9"/>
      <c r="Q4945" s="9"/>
      <c r="R4945" s="9"/>
      <c r="S4945" s="9"/>
      <c r="T4945" s="9"/>
      <c r="U4945" s="9"/>
      <c r="V4945" s="9"/>
      <c r="W4945" s="9"/>
      <c r="X4945" s="9"/>
      <c r="Y4945" s="9"/>
      <c r="Z4945" s="9"/>
      <c r="AA4945" s="9"/>
      <c r="AB4945" s="9"/>
      <c r="AC4945" s="9"/>
      <c r="AD4945" s="9"/>
      <c r="AE4945" s="9"/>
      <c r="AF4945" s="9"/>
      <c r="AG4945" s="9"/>
      <c r="AH4945" s="9"/>
      <c r="AI4945" s="9"/>
      <c r="AJ4945" s="9"/>
      <c r="AK4945" s="9"/>
      <c r="AL4945" s="9"/>
      <c r="AM4945" s="9"/>
      <c r="AN4945" s="9"/>
      <c r="AO4945" s="9"/>
      <c r="AP4945" s="9"/>
      <c r="AQ4945" s="9"/>
      <c r="AR4945" s="9"/>
    </row>
    <row r="4946" spans="1:44">
      <c r="A4946" s="9"/>
      <c r="B4946" s="9"/>
      <c r="C4946" s="9"/>
      <c r="D4946" s="9"/>
      <c r="E4946" s="9"/>
      <c r="F4946" s="9"/>
      <c r="G4946" s="466"/>
      <c r="H4946" s="466"/>
      <c r="I4946" s="9"/>
      <c r="J4946" s="9"/>
      <c r="K4946" s="9"/>
      <c r="L4946" s="9"/>
      <c r="M4946" s="9"/>
      <c r="N4946" s="9"/>
      <c r="O4946" s="9"/>
      <c r="P4946" s="9"/>
      <c r="Q4946" s="9"/>
      <c r="R4946" s="9"/>
      <c r="S4946" s="9"/>
      <c r="T4946" s="9"/>
      <c r="U4946" s="9"/>
      <c r="V4946" s="9"/>
      <c r="W4946" s="9"/>
      <c r="X4946" s="9"/>
      <c r="Y4946" s="9"/>
      <c r="Z4946" s="9"/>
      <c r="AA4946" s="9"/>
      <c r="AB4946" s="9"/>
      <c r="AC4946" s="9"/>
      <c r="AD4946" s="9"/>
      <c r="AE4946" s="9"/>
      <c r="AF4946" s="9"/>
      <c r="AG4946" s="9"/>
      <c r="AH4946" s="9"/>
      <c r="AI4946" s="9"/>
      <c r="AJ4946" s="9"/>
      <c r="AK4946" s="9"/>
      <c r="AL4946" s="9"/>
      <c r="AM4946" s="9"/>
      <c r="AN4946" s="9"/>
      <c r="AO4946" s="9"/>
      <c r="AP4946" s="9"/>
      <c r="AQ4946" s="9"/>
      <c r="AR4946" s="9"/>
    </row>
    <row r="4947" spans="1:44">
      <c r="A4947" s="9"/>
      <c r="B4947" s="9"/>
      <c r="C4947" s="9"/>
      <c r="D4947" s="9"/>
      <c r="E4947" s="9"/>
      <c r="F4947" s="9"/>
      <c r="G4947" s="466"/>
      <c r="H4947" s="466"/>
      <c r="I4947" s="9"/>
      <c r="J4947" s="9"/>
      <c r="K4947" s="9"/>
      <c r="L4947" s="9"/>
      <c r="M4947" s="9"/>
      <c r="N4947" s="9"/>
      <c r="O4947" s="9"/>
      <c r="P4947" s="9"/>
      <c r="Q4947" s="9"/>
      <c r="R4947" s="9"/>
      <c r="S4947" s="9"/>
      <c r="T4947" s="9"/>
      <c r="U4947" s="9"/>
      <c r="V4947" s="9"/>
      <c r="W4947" s="9"/>
      <c r="X4947" s="9"/>
      <c r="Y4947" s="9"/>
      <c r="Z4947" s="9"/>
      <c r="AA4947" s="9"/>
      <c r="AB4947" s="9"/>
      <c r="AC4947" s="9"/>
      <c r="AD4947" s="9"/>
      <c r="AE4947" s="9"/>
      <c r="AF4947" s="9"/>
      <c r="AG4947" s="9"/>
      <c r="AH4947" s="9"/>
      <c r="AI4947" s="9"/>
      <c r="AJ4947" s="9"/>
      <c r="AK4947" s="9"/>
      <c r="AL4947" s="9"/>
      <c r="AM4947" s="9"/>
      <c r="AN4947" s="9"/>
      <c r="AO4947" s="9"/>
      <c r="AP4947" s="9"/>
      <c r="AQ4947" s="9"/>
      <c r="AR4947" s="9"/>
    </row>
    <row r="4948" spans="1:44">
      <c r="A4948" s="9"/>
      <c r="B4948" s="9"/>
      <c r="C4948" s="9"/>
      <c r="D4948" s="9"/>
      <c r="E4948" s="9"/>
      <c r="F4948" s="9"/>
      <c r="G4948" s="466"/>
      <c r="H4948" s="466"/>
      <c r="I4948" s="9"/>
      <c r="J4948" s="9"/>
      <c r="K4948" s="9"/>
      <c r="L4948" s="9"/>
      <c r="M4948" s="9"/>
      <c r="N4948" s="9"/>
      <c r="O4948" s="9"/>
      <c r="P4948" s="9"/>
      <c r="Q4948" s="9"/>
      <c r="R4948" s="9"/>
      <c r="S4948" s="9"/>
      <c r="T4948" s="9"/>
      <c r="U4948" s="9"/>
      <c r="V4948" s="9"/>
      <c r="W4948" s="9"/>
      <c r="X4948" s="9"/>
      <c r="Y4948" s="9"/>
      <c r="Z4948" s="9"/>
      <c r="AA4948" s="9"/>
      <c r="AB4948" s="9"/>
      <c r="AC4948" s="9"/>
      <c r="AD4948" s="9"/>
      <c r="AE4948" s="9"/>
      <c r="AF4948" s="9"/>
      <c r="AG4948" s="9"/>
      <c r="AH4948" s="9"/>
      <c r="AI4948" s="9"/>
      <c r="AJ4948" s="9"/>
      <c r="AK4948" s="9"/>
      <c r="AL4948" s="9"/>
      <c r="AM4948" s="9"/>
      <c r="AN4948" s="9"/>
      <c r="AO4948" s="9"/>
      <c r="AP4948" s="9"/>
      <c r="AQ4948" s="9"/>
      <c r="AR4948" s="9"/>
    </row>
    <row r="4949" spans="1:44">
      <c r="A4949" s="9"/>
      <c r="B4949" s="9"/>
      <c r="C4949" s="9"/>
      <c r="D4949" s="9"/>
      <c r="E4949" s="9"/>
      <c r="F4949" s="9"/>
      <c r="G4949" s="466"/>
      <c r="H4949" s="466"/>
      <c r="I4949" s="9"/>
      <c r="J4949" s="9"/>
      <c r="K4949" s="9"/>
      <c r="L4949" s="9"/>
      <c r="M4949" s="9"/>
      <c r="N4949" s="9"/>
      <c r="O4949" s="9"/>
      <c r="P4949" s="9"/>
      <c r="Q4949" s="9"/>
      <c r="R4949" s="9"/>
      <c r="S4949" s="9"/>
      <c r="T4949" s="9"/>
      <c r="U4949" s="9"/>
      <c r="V4949" s="9"/>
      <c r="W4949" s="9"/>
      <c r="X4949" s="9"/>
      <c r="Y4949" s="9"/>
      <c r="Z4949" s="9"/>
      <c r="AA4949" s="9"/>
      <c r="AB4949" s="9"/>
      <c r="AC4949" s="9"/>
      <c r="AD4949" s="9"/>
      <c r="AE4949" s="9"/>
      <c r="AF4949" s="9"/>
      <c r="AG4949" s="9"/>
      <c r="AH4949" s="9"/>
      <c r="AI4949" s="9"/>
      <c r="AJ4949" s="9"/>
      <c r="AK4949" s="9"/>
      <c r="AL4949" s="9"/>
      <c r="AM4949" s="9"/>
      <c r="AN4949" s="9"/>
      <c r="AO4949" s="9"/>
      <c r="AP4949" s="9"/>
      <c r="AQ4949" s="9"/>
      <c r="AR4949" s="9"/>
    </row>
    <row r="4950" spans="1:44">
      <c r="A4950" s="9"/>
      <c r="B4950" s="9"/>
      <c r="C4950" s="9"/>
      <c r="D4950" s="9"/>
      <c r="E4950" s="9"/>
      <c r="F4950" s="9"/>
      <c r="G4950" s="466"/>
      <c r="H4950" s="466"/>
      <c r="I4950" s="9"/>
      <c r="J4950" s="9"/>
      <c r="K4950" s="9"/>
      <c r="L4950" s="9"/>
      <c r="M4950" s="9"/>
      <c r="N4950" s="9"/>
      <c r="O4950" s="9"/>
      <c r="P4950" s="9"/>
      <c r="Q4950" s="9"/>
      <c r="R4950" s="9"/>
      <c r="S4950" s="9"/>
      <c r="T4950" s="9"/>
      <c r="U4950" s="9"/>
      <c r="V4950" s="9"/>
      <c r="W4950" s="9"/>
      <c r="X4950" s="9"/>
      <c r="Y4950" s="9"/>
      <c r="Z4950" s="9"/>
      <c r="AA4950" s="9"/>
      <c r="AB4950" s="9"/>
      <c r="AC4950" s="9"/>
      <c r="AD4950" s="9"/>
      <c r="AE4950" s="9"/>
      <c r="AF4950" s="9"/>
      <c r="AG4950" s="9"/>
      <c r="AH4950" s="9"/>
      <c r="AI4950" s="9"/>
      <c r="AJ4950" s="9"/>
      <c r="AK4950" s="9"/>
      <c r="AL4950" s="9"/>
      <c r="AM4950" s="9"/>
      <c r="AN4950" s="9"/>
      <c r="AO4950" s="9"/>
      <c r="AP4950" s="9"/>
      <c r="AQ4950" s="9"/>
      <c r="AR4950" s="9"/>
    </row>
    <row r="4951" spans="1:44">
      <c r="A4951" s="9"/>
      <c r="B4951" s="9"/>
      <c r="C4951" s="9"/>
      <c r="D4951" s="9"/>
      <c r="E4951" s="9"/>
      <c r="F4951" s="9"/>
      <c r="G4951" s="466"/>
      <c r="H4951" s="466"/>
      <c r="I4951" s="9"/>
      <c r="J4951" s="9"/>
      <c r="K4951" s="9"/>
      <c r="L4951" s="9"/>
      <c r="M4951" s="9"/>
      <c r="N4951" s="9"/>
      <c r="O4951" s="9"/>
      <c r="P4951" s="9"/>
      <c r="Q4951" s="9"/>
      <c r="R4951" s="9"/>
      <c r="S4951" s="9"/>
      <c r="T4951" s="9"/>
      <c r="U4951" s="9"/>
      <c r="V4951" s="9"/>
      <c r="W4951" s="9"/>
      <c r="X4951" s="9"/>
      <c r="Y4951" s="9"/>
      <c r="Z4951" s="9"/>
      <c r="AA4951" s="9"/>
      <c r="AB4951" s="9"/>
      <c r="AC4951" s="9"/>
      <c r="AD4951" s="9"/>
      <c r="AE4951" s="9"/>
      <c r="AF4951" s="9"/>
      <c r="AG4951" s="9"/>
      <c r="AH4951" s="9"/>
      <c r="AI4951" s="9"/>
      <c r="AJ4951" s="9"/>
      <c r="AK4951" s="9"/>
      <c r="AL4951" s="9"/>
      <c r="AM4951" s="9"/>
      <c r="AN4951" s="9"/>
      <c r="AO4951" s="9"/>
      <c r="AP4951" s="9"/>
      <c r="AQ4951" s="9"/>
      <c r="AR4951" s="9"/>
    </row>
    <row r="4952" spans="1:44">
      <c r="A4952" s="9"/>
      <c r="B4952" s="9"/>
      <c r="C4952" s="9"/>
      <c r="D4952" s="9"/>
      <c r="E4952" s="9"/>
      <c r="F4952" s="9"/>
      <c r="G4952" s="466"/>
      <c r="H4952" s="466"/>
      <c r="I4952" s="9"/>
      <c r="J4952" s="9"/>
      <c r="K4952" s="9"/>
      <c r="L4952" s="9"/>
      <c r="M4952" s="9"/>
      <c r="N4952" s="9"/>
      <c r="O4952" s="9"/>
      <c r="P4952" s="9"/>
      <c r="Q4952" s="9"/>
      <c r="R4952" s="9"/>
      <c r="S4952" s="9"/>
      <c r="T4952" s="9"/>
      <c r="U4952" s="9"/>
      <c r="V4952" s="9"/>
      <c r="W4952" s="9"/>
      <c r="X4952" s="9"/>
      <c r="Y4952" s="9"/>
      <c r="Z4952" s="9"/>
      <c r="AA4952" s="9"/>
      <c r="AB4952" s="9"/>
      <c r="AC4952" s="9"/>
      <c r="AD4952" s="9"/>
      <c r="AE4952" s="9"/>
      <c r="AF4952" s="9"/>
      <c r="AG4952" s="9"/>
      <c r="AH4952" s="9"/>
      <c r="AI4952" s="9"/>
      <c r="AJ4952" s="9"/>
      <c r="AK4952" s="9"/>
      <c r="AL4952" s="9"/>
      <c r="AM4952" s="9"/>
      <c r="AN4952" s="9"/>
      <c r="AO4952" s="9"/>
      <c r="AP4952" s="9"/>
      <c r="AQ4952" s="9"/>
      <c r="AR4952" s="9"/>
    </row>
    <row r="4953" spans="1:44">
      <c r="A4953" s="9"/>
      <c r="B4953" s="9"/>
      <c r="C4953" s="9"/>
      <c r="D4953" s="9"/>
      <c r="E4953" s="9"/>
      <c r="F4953" s="9"/>
      <c r="G4953" s="466"/>
      <c r="H4953" s="466"/>
      <c r="I4953" s="9"/>
      <c r="J4953" s="9"/>
      <c r="K4953" s="9"/>
      <c r="L4953" s="9"/>
      <c r="M4953" s="9"/>
      <c r="N4953" s="9"/>
      <c r="O4953" s="9"/>
      <c r="P4953" s="9"/>
      <c r="Q4953" s="9"/>
      <c r="R4953" s="9"/>
      <c r="S4953" s="9"/>
      <c r="T4953" s="9"/>
      <c r="U4953" s="9"/>
      <c r="V4953" s="9"/>
      <c r="W4953" s="9"/>
      <c r="X4953" s="9"/>
      <c r="Y4953" s="9"/>
      <c r="Z4953" s="9"/>
      <c r="AA4953" s="9"/>
      <c r="AB4953" s="9"/>
      <c r="AC4953" s="9"/>
      <c r="AD4953" s="9"/>
      <c r="AE4953" s="9"/>
      <c r="AF4953" s="9"/>
      <c r="AG4953" s="9"/>
      <c r="AH4953" s="9"/>
      <c r="AI4953" s="9"/>
      <c r="AJ4953" s="9"/>
      <c r="AK4953" s="9"/>
      <c r="AL4953" s="9"/>
      <c r="AM4953" s="9"/>
      <c r="AN4953" s="9"/>
      <c r="AO4953" s="9"/>
      <c r="AP4953" s="9"/>
      <c r="AQ4953" s="9"/>
      <c r="AR4953" s="9"/>
    </row>
    <row r="4954" spans="1:44">
      <c r="A4954" s="9"/>
      <c r="B4954" s="9"/>
      <c r="C4954" s="9"/>
      <c r="D4954" s="9"/>
      <c r="E4954" s="9"/>
      <c r="F4954" s="9"/>
      <c r="G4954" s="466"/>
      <c r="H4954" s="466"/>
      <c r="I4954" s="9"/>
      <c r="J4954" s="9"/>
      <c r="K4954" s="9"/>
      <c r="L4954" s="9"/>
      <c r="M4954" s="9"/>
      <c r="N4954" s="9"/>
      <c r="O4954" s="9"/>
      <c r="P4954" s="9"/>
      <c r="Q4954" s="9"/>
      <c r="R4954" s="9"/>
      <c r="S4954" s="9"/>
      <c r="T4954" s="9"/>
      <c r="U4954" s="9"/>
      <c r="V4954" s="9"/>
      <c r="W4954" s="9"/>
      <c r="X4954" s="9"/>
      <c r="Y4954" s="9"/>
      <c r="Z4954" s="9"/>
      <c r="AA4954" s="9"/>
      <c r="AB4954" s="9"/>
      <c r="AC4954" s="9"/>
      <c r="AD4954" s="9"/>
      <c r="AE4954" s="9"/>
      <c r="AF4954" s="9"/>
      <c r="AG4954" s="9"/>
      <c r="AH4954" s="9"/>
      <c r="AI4954" s="9"/>
      <c r="AJ4954" s="9"/>
      <c r="AK4954" s="9"/>
      <c r="AL4954" s="9"/>
      <c r="AM4954" s="9"/>
      <c r="AN4954" s="9"/>
      <c r="AO4954" s="9"/>
      <c r="AP4954" s="9"/>
      <c r="AQ4954" s="9"/>
      <c r="AR4954" s="9"/>
    </row>
    <row r="4955" spans="1:44">
      <c r="A4955" s="9"/>
      <c r="B4955" s="9"/>
      <c r="C4955" s="9"/>
      <c r="D4955" s="9"/>
      <c r="E4955" s="9"/>
      <c r="F4955" s="9"/>
      <c r="G4955" s="466"/>
      <c r="H4955" s="466"/>
      <c r="I4955" s="9"/>
      <c r="J4955" s="9"/>
      <c r="K4955" s="9"/>
      <c r="L4955" s="9"/>
      <c r="M4955" s="9"/>
      <c r="N4955" s="9"/>
      <c r="O4955" s="9"/>
      <c r="P4955" s="9"/>
      <c r="Q4955" s="9"/>
      <c r="R4955" s="9"/>
      <c r="S4955" s="9"/>
      <c r="T4955" s="9"/>
      <c r="U4955" s="9"/>
      <c r="V4955" s="9"/>
      <c r="W4955" s="9"/>
      <c r="X4955" s="9"/>
      <c r="Y4955" s="9"/>
      <c r="Z4955" s="9"/>
      <c r="AA4955" s="9"/>
      <c r="AB4955" s="9"/>
      <c r="AC4955" s="9"/>
      <c r="AD4955" s="9"/>
      <c r="AE4955" s="9"/>
      <c r="AF4955" s="9"/>
      <c r="AG4955" s="9"/>
      <c r="AH4955" s="9"/>
      <c r="AI4955" s="9"/>
      <c r="AJ4955" s="9"/>
      <c r="AK4955" s="9"/>
      <c r="AL4955" s="9"/>
      <c r="AM4955" s="9"/>
      <c r="AN4955" s="9"/>
      <c r="AO4955" s="9"/>
      <c r="AP4955" s="9"/>
      <c r="AQ4955" s="9"/>
      <c r="AR4955" s="9"/>
    </row>
    <row r="4956" spans="1:44">
      <c r="A4956" s="9"/>
      <c r="B4956" s="9"/>
      <c r="C4956" s="9"/>
      <c r="D4956" s="9"/>
      <c r="E4956" s="9"/>
      <c r="F4956" s="9"/>
      <c r="G4956" s="466"/>
      <c r="H4956" s="466"/>
      <c r="I4956" s="9"/>
      <c r="J4956" s="9"/>
      <c r="K4956" s="9"/>
      <c r="L4956" s="9"/>
      <c r="M4956" s="9"/>
      <c r="N4956" s="9"/>
      <c r="O4956" s="9"/>
      <c r="P4956" s="9"/>
      <c r="Q4956" s="9"/>
      <c r="R4956" s="9"/>
      <c r="S4956" s="9"/>
      <c r="T4956" s="9"/>
      <c r="U4956" s="9"/>
      <c r="V4956" s="9"/>
      <c r="W4956" s="9"/>
      <c r="X4956" s="9"/>
      <c r="Y4956" s="9"/>
      <c r="Z4956" s="9"/>
      <c r="AA4956" s="9"/>
      <c r="AB4956" s="9"/>
      <c r="AC4956" s="9"/>
      <c r="AD4956" s="9"/>
      <c r="AE4956" s="9"/>
      <c r="AF4956" s="9"/>
      <c r="AG4956" s="9"/>
      <c r="AH4956" s="9"/>
      <c r="AI4956" s="9"/>
      <c r="AJ4956" s="9"/>
      <c r="AK4956" s="9"/>
      <c r="AL4956" s="9"/>
      <c r="AM4956" s="9"/>
      <c r="AN4956" s="9"/>
      <c r="AO4956" s="9"/>
      <c r="AP4956" s="9"/>
      <c r="AQ4956" s="9"/>
      <c r="AR4956" s="9"/>
    </row>
    <row r="4957" spans="1:44">
      <c r="A4957" s="9"/>
      <c r="B4957" s="9"/>
      <c r="C4957" s="9"/>
      <c r="D4957" s="9"/>
      <c r="E4957" s="9"/>
      <c r="F4957" s="9"/>
      <c r="G4957" s="466"/>
      <c r="H4957" s="466"/>
      <c r="I4957" s="9"/>
      <c r="J4957" s="9"/>
      <c r="K4957" s="9"/>
      <c r="L4957" s="9"/>
      <c r="M4957" s="9"/>
      <c r="N4957" s="9"/>
      <c r="O4957" s="9"/>
      <c r="P4957" s="9"/>
      <c r="Q4957" s="9"/>
      <c r="R4957" s="9"/>
      <c r="S4957" s="9"/>
      <c r="T4957" s="9"/>
      <c r="U4957" s="9"/>
      <c r="V4957" s="9"/>
      <c r="W4957" s="9"/>
      <c r="X4957" s="9"/>
      <c r="Y4957" s="9"/>
      <c r="Z4957" s="9"/>
      <c r="AA4957" s="9"/>
      <c r="AB4957" s="9"/>
      <c r="AC4957" s="9"/>
      <c r="AD4957" s="9"/>
      <c r="AE4957" s="9"/>
      <c r="AF4957" s="9"/>
      <c r="AG4957" s="9"/>
      <c r="AH4957" s="9"/>
      <c r="AI4957" s="9"/>
      <c r="AJ4957" s="9"/>
      <c r="AK4957" s="9"/>
      <c r="AL4957" s="9"/>
      <c r="AM4957" s="9"/>
      <c r="AN4957" s="9"/>
      <c r="AO4957" s="9"/>
      <c r="AP4957" s="9"/>
      <c r="AQ4957" s="9"/>
      <c r="AR4957" s="9"/>
    </row>
    <row r="4958" spans="1:44">
      <c r="A4958" s="9"/>
      <c r="B4958" s="9"/>
      <c r="C4958" s="9"/>
      <c r="D4958" s="9"/>
      <c r="E4958" s="9"/>
      <c r="F4958" s="9"/>
      <c r="G4958" s="466"/>
      <c r="H4958" s="466"/>
      <c r="I4958" s="9"/>
      <c r="J4958" s="9"/>
      <c r="K4958" s="9"/>
      <c r="L4958" s="9"/>
      <c r="M4958" s="9"/>
      <c r="N4958" s="9"/>
      <c r="O4958" s="9"/>
      <c r="P4958" s="9"/>
      <c r="Q4958" s="9"/>
      <c r="R4958" s="9"/>
      <c r="S4958" s="9"/>
      <c r="T4958" s="9"/>
      <c r="U4958" s="9"/>
      <c r="V4958" s="9"/>
      <c r="W4958" s="9"/>
      <c r="X4958" s="9"/>
      <c r="Y4958" s="9"/>
      <c r="Z4958" s="9"/>
      <c r="AA4958" s="9"/>
      <c r="AB4958" s="9"/>
      <c r="AC4958" s="9"/>
      <c r="AD4958" s="9"/>
      <c r="AE4958" s="9"/>
      <c r="AF4958" s="9"/>
      <c r="AG4958" s="9"/>
      <c r="AH4958" s="9"/>
      <c r="AI4958" s="9"/>
      <c r="AJ4958" s="9"/>
      <c r="AK4958" s="9"/>
      <c r="AL4958" s="9"/>
      <c r="AM4958" s="9"/>
      <c r="AN4958" s="9"/>
      <c r="AO4958" s="9"/>
      <c r="AP4958" s="9"/>
      <c r="AQ4958" s="9"/>
      <c r="AR4958" s="9"/>
    </row>
    <row r="4959" spans="1:44">
      <c r="A4959" s="9"/>
      <c r="B4959" s="9"/>
      <c r="C4959" s="9"/>
      <c r="D4959" s="9"/>
      <c r="E4959" s="9"/>
      <c r="F4959" s="9"/>
      <c r="G4959" s="466"/>
      <c r="H4959" s="466"/>
      <c r="I4959" s="9"/>
      <c r="J4959" s="9"/>
      <c r="K4959" s="9"/>
      <c r="L4959" s="9"/>
      <c r="M4959" s="9"/>
      <c r="N4959" s="9"/>
      <c r="O4959" s="9"/>
      <c r="P4959" s="9"/>
      <c r="Q4959" s="9"/>
      <c r="R4959" s="9"/>
      <c r="S4959" s="9"/>
      <c r="T4959" s="9"/>
      <c r="U4959" s="9"/>
      <c r="V4959" s="9"/>
      <c r="W4959" s="9"/>
      <c r="X4959" s="9"/>
      <c r="Y4959" s="9"/>
      <c r="Z4959" s="9"/>
      <c r="AA4959" s="9"/>
      <c r="AB4959" s="9"/>
      <c r="AC4959" s="9"/>
      <c r="AD4959" s="9"/>
      <c r="AE4959" s="9"/>
      <c r="AF4959" s="9"/>
      <c r="AG4959" s="9"/>
      <c r="AH4959" s="9"/>
      <c r="AI4959" s="9"/>
      <c r="AJ4959" s="9"/>
      <c r="AK4959" s="9"/>
      <c r="AL4959" s="9"/>
      <c r="AM4959" s="9"/>
      <c r="AN4959" s="9"/>
      <c r="AO4959" s="9"/>
      <c r="AP4959" s="9"/>
      <c r="AQ4959" s="9"/>
      <c r="AR4959" s="9"/>
    </row>
    <row r="4960" spans="1:44">
      <c r="A4960" s="9"/>
      <c r="B4960" s="9"/>
      <c r="C4960" s="9"/>
      <c r="D4960" s="9"/>
      <c r="E4960" s="9"/>
      <c r="F4960" s="9"/>
      <c r="G4960" s="466"/>
      <c r="H4960" s="466"/>
      <c r="I4960" s="9"/>
      <c r="J4960" s="9"/>
      <c r="K4960" s="9"/>
      <c r="L4960" s="9"/>
      <c r="M4960" s="9"/>
      <c r="N4960" s="9"/>
      <c r="O4960" s="9"/>
      <c r="P4960" s="9"/>
      <c r="Q4960" s="9"/>
      <c r="R4960" s="9"/>
      <c r="S4960" s="9"/>
      <c r="T4960" s="9"/>
      <c r="U4960" s="9"/>
      <c r="V4960" s="9"/>
      <c r="W4960" s="9"/>
      <c r="X4960" s="9"/>
      <c r="Y4960" s="9"/>
      <c r="Z4960" s="9"/>
      <c r="AA4960" s="9"/>
      <c r="AB4960" s="9"/>
      <c r="AC4960" s="9"/>
      <c r="AD4960" s="9"/>
      <c r="AE4960" s="9"/>
      <c r="AF4960" s="9"/>
      <c r="AG4960" s="9"/>
      <c r="AH4960" s="9"/>
      <c r="AI4960" s="9"/>
      <c r="AJ4960" s="9"/>
      <c r="AK4960" s="9"/>
      <c r="AL4960" s="9"/>
      <c r="AM4960" s="9"/>
      <c r="AN4960" s="9"/>
      <c r="AO4960" s="9"/>
      <c r="AP4960" s="9"/>
      <c r="AQ4960" s="9"/>
      <c r="AR4960" s="9"/>
    </row>
    <row r="4961" spans="1:44">
      <c r="A4961" s="9"/>
      <c r="B4961" s="9"/>
      <c r="C4961" s="9"/>
      <c r="D4961" s="9"/>
      <c r="E4961" s="9"/>
      <c r="F4961" s="9"/>
      <c r="G4961" s="466"/>
      <c r="H4961" s="466"/>
      <c r="I4961" s="9"/>
      <c r="J4961" s="9"/>
      <c r="K4961" s="9"/>
      <c r="L4961" s="9"/>
      <c r="M4961" s="9"/>
      <c r="N4961" s="9"/>
      <c r="O4961" s="9"/>
      <c r="P4961" s="9"/>
      <c r="Q4961" s="9"/>
      <c r="R4961" s="9"/>
      <c r="S4961" s="9"/>
      <c r="T4961" s="9"/>
      <c r="U4961" s="9"/>
      <c r="V4961" s="9"/>
      <c r="W4961" s="9"/>
      <c r="X4961" s="9"/>
      <c r="Y4961" s="9"/>
      <c r="Z4961" s="9"/>
      <c r="AA4961" s="9"/>
      <c r="AB4961" s="9"/>
      <c r="AC4961" s="9"/>
      <c r="AD4961" s="9"/>
      <c r="AE4961" s="9"/>
      <c r="AF4961" s="9"/>
      <c r="AG4961" s="9"/>
      <c r="AH4961" s="9"/>
      <c r="AI4961" s="9"/>
      <c r="AJ4961" s="9"/>
      <c r="AK4961" s="9"/>
      <c r="AL4961" s="9"/>
      <c r="AM4961" s="9"/>
      <c r="AN4961" s="9"/>
      <c r="AO4961" s="9"/>
      <c r="AP4961" s="9"/>
      <c r="AQ4961" s="9"/>
      <c r="AR4961" s="9"/>
    </row>
    <row r="4962" spans="1:44">
      <c r="A4962" s="9"/>
      <c r="B4962" s="9"/>
      <c r="C4962" s="9"/>
      <c r="D4962" s="9"/>
      <c r="E4962" s="9"/>
      <c r="F4962" s="9"/>
      <c r="G4962" s="466"/>
      <c r="H4962" s="466"/>
      <c r="I4962" s="9"/>
      <c r="J4962" s="9"/>
      <c r="K4962" s="9"/>
      <c r="L4962" s="9"/>
      <c r="M4962" s="9"/>
      <c r="N4962" s="9"/>
      <c r="O4962" s="9"/>
      <c r="P4962" s="9"/>
      <c r="Q4962" s="9"/>
      <c r="R4962" s="9"/>
      <c r="S4962" s="9"/>
      <c r="T4962" s="9"/>
      <c r="U4962" s="9"/>
      <c r="V4962" s="9"/>
      <c r="W4962" s="9"/>
      <c r="X4962" s="9"/>
      <c r="Y4962" s="9"/>
      <c r="Z4962" s="9"/>
      <c r="AA4962" s="9"/>
      <c r="AB4962" s="9"/>
      <c r="AC4962" s="9"/>
      <c r="AD4962" s="9"/>
      <c r="AE4962" s="9"/>
      <c r="AF4962" s="9"/>
      <c r="AG4962" s="9"/>
      <c r="AH4962" s="9"/>
      <c r="AI4962" s="9"/>
      <c r="AJ4962" s="9"/>
      <c r="AK4962" s="9"/>
      <c r="AL4962" s="9"/>
      <c r="AM4962" s="9"/>
      <c r="AN4962" s="9"/>
      <c r="AO4962" s="9"/>
      <c r="AP4962" s="9"/>
      <c r="AQ4962" s="9"/>
      <c r="AR4962" s="9"/>
    </row>
    <row r="4963" spans="1:44">
      <c r="A4963" s="9"/>
      <c r="B4963" s="9"/>
      <c r="C4963" s="9"/>
      <c r="D4963" s="9"/>
      <c r="E4963" s="9"/>
      <c r="F4963" s="9"/>
      <c r="G4963" s="466"/>
      <c r="H4963" s="466"/>
      <c r="I4963" s="9"/>
      <c r="J4963" s="9"/>
      <c r="K4963" s="9"/>
      <c r="L4963" s="9"/>
      <c r="M4963" s="9"/>
      <c r="N4963" s="9"/>
      <c r="O4963" s="9"/>
      <c r="P4963" s="9"/>
      <c r="Q4963" s="9"/>
      <c r="R4963" s="9"/>
      <c r="S4963" s="9"/>
      <c r="T4963" s="9"/>
      <c r="U4963" s="9"/>
      <c r="V4963" s="9"/>
      <c r="W4963" s="9"/>
      <c r="X4963" s="9"/>
      <c r="Y4963" s="9"/>
      <c r="Z4963" s="9"/>
      <c r="AA4963" s="9"/>
      <c r="AB4963" s="9"/>
      <c r="AC4963" s="9"/>
      <c r="AD4963" s="9"/>
      <c r="AE4963" s="9"/>
      <c r="AF4963" s="9"/>
      <c r="AG4963" s="9"/>
      <c r="AH4963" s="9"/>
      <c r="AI4963" s="9"/>
      <c r="AJ4963" s="9"/>
      <c r="AK4963" s="9"/>
      <c r="AL4963" s="9"/>
      <c r="AM4963" s="9"/>
      <c r="AN4963" s="9"/>
      <c r="AO4963" s="9"/>
      <c r="AP4963" s="9"/>
      <c r="AQ4963" s="9"/>
      <c r="AR4963" s="9"/>
    </row>
    <row r="4964" spans="1:44">
      <c r="A4964" s="9"/>
      <c r="B4964" s="9"/>
      <c r="C4964" s="9"/>
      <c r="D4964" s="9"/>
      <c r="E4964" s="9"/>
      <c r="F4964" s="9"/>
      <c r="G4964" s="466"/>
      <c r="H4964" s="466"/>
      <c r="I4964" s="9"/>
      <c r="J4964" s="9"/>
      <c r="K4964" s="9"/>
      <c r="L4964" s="9"/>
      <c r="M4964" s="9"/>
      <c r="N4964" s="9"/>
      <c r="O4964" s="9"/>
      <c r="P4964" s="9"/>
      <c r="Q4964" s="9"/>
      <c r="R4964" s="9"/>
      <c r="S4964" s="9"/>
      <c r="T4964" s="9"/>
      <c r="U4964" s="9"/>
      <c r="V4964" s="9"/>
      <c r="W4964" s="9"/>
      <c r="X4964" s="9"/>
      <c r="Y4964" s="9"/>
      <c r="Z4964" s="9"/>
      <c r="AA4964" s="9"/>
      <c r="AB4964" s="9"/>
      <c r="AC4964" s="9"/>
      <c r="AD4964" s="9"/>
      <c r="AE4964" s="9"/>
      <c r="AF4964" s="9"/>
      <c r="AG4964" s="9"/>
      <c r="AH4964" s="9"/>
      <c r="AI4964" s="9"/>
      <c r="AJ4964" s="9"/>
      <c r="AK4964" s="9"/>
      <c r="AL4964" s="9"/>
      <c r="AM4964" s="9"/>
      <c r="AN4964" s="9"/>
      <c r="AO4964" s="9"/>
      <c r="AP4964" s="9"/>
      <c r="AQ4964" s="9"/>
      <c r="AR4964" s="9"/>
    </row>
    <row r="4965" spans="1:44">
      <c r="A4965" s="9"/>
      <c r="B4965" s="9"/>
      <c r="C4965" s="9"/>
      <c r="D4965" s="9"/>
      <c r="E4965" s="9"/>
      <c r="F4965" s="9"/>
      <c r="G4965" s="466"/>
      <c r="H4965" s="466"/>
      <c r="I4965" s="9"/>
      <c r="J4965" s="9"/>
      <c r="K4965" s="9"/>
      <c r="L4965" s="9"/>
      <c r="M4965" s="9"/>
      <c r="N4965" s="9"/>
      <c r="O4965" s="9"/>
      <c r="P4965" s="9"/>
      <c r="Q4965" s="9"/>
      <c r="R4965" s="9"/>
      <c r="S4965" s="9"/>
      <c r="T4965" s="9"/>
      <c r="U4965" s="9"/>
      <c r="V4965" s="9"/>
      <c r="W4965" s="9"/>
      <c r="X4965" s="9"/>
      <c r="Y4965" s="9"/>
      <c r="Z4965" s="9"/>
      <c r="AA4965" s="9"/>
      <c r="AB4965" s="9"/>
      <c r="AC4965" s="9"/>
      <c r="AD4965" s="9"/>
      <c r="AE4965" s="9"/>
      <c r="AF4965" s="9"/>
      <c r="AG4965" s="9"/>
      <c r="AH4965" s="9"/>
      <c r="AI4965" s="9"/>
      <c r="AJ4965" s="9"/>
      <c r="AK4965" s="9"/>
      <c r="AL4965" s="9"/>
      <c r="AM4965" s="9"/>
      <c r="AN4965" s="9"/>
      <c r="AO4965" s="9"/>
      <c r="AP4965" s="9"/>
      <c r="AQ4965" s="9"/>
      <c r="AR4965" s="9"/>
    </row>
    <row r="4966" spans="1:44">
      <c r="A4966" s="9"/>
      <c r="B4966" s="9"/>
      <c r="C4966" s="9"/>
      <c r="D4966" s="9"/>
      <c r="E4966" s="9"/>
      <c r="F4966" s="9"/>
      <c r="G4966" s="466"/>
      <c r="H4966" s="466"/>
      <c r="I4966" s="9"/>
      <c r="J4966" s="9"/>
      <c r="K4966" s="9"/>
      <c r="L4966" s="9"/>
      <c r="M4966" s="9"/>
      <c r="N4966" s="9"/>
      <c r="O4966" s="9"/>
      <c r="P4966" s="9"/>
      <c r="Q4966" s="9"/>
      <c r="R4966" s="9"/>
      <c r="S4966" s="9"/>
      <c r="T4966" s="9"/>
      <c r="U4966" s="9"/>
      <c r="V4966" s="9"/>
      <c r="W4966" s="9"/>
      <c r="X4966" s="9"/>
      <c r="Y4966" s="9"/>
      <c r="Z4966" s="9"/>
      <c r="AA4966" s="9"/>
      <c r="AB4966" s="9"/>
      <c r="AC4966" s="9"/>
      <c r="AD4966" s="9"/>
      <c r="AE4966" s="9"/>
      <c r="AF4966" s="9"/>
      <c r="AG4966" s="9"/>
      <c r="AH4966" s="9"/>
      <c r="AI4966" s="9"/>
      <c r="AJ4966" s="9"/>
      <c r="AK4966" s="9"/>
      <c r="AL4966" s="9"/>
      <c r="AM4966" s="9"/>
      <c r="AN4966" s="9"/>
      <c r="AO4966" s="9"/>
      <c r="AP4966" s="9"/>
      <c r="AQ4966" s="9"/>
      <c r="AR4966" s="9"/>
    </row>
    <row r="4967" spans="1:44">
      <c r="A4967" s="9"/>
      <c r="B4967" s="9"/>
      <c r="C4967" s="9"/>
      <c r="D4967" s="9"/>
      <c r="E4967" s="9"/>
      <c r="F4967" s="9"/>
      <c r="G4967" s="466"/>
      <c r="H4967" s="466"/>
      <c r="I4967" s="9"/>
      <c r="J4967" s="9"/>
      <c r="K4967" s="9"/>
      <c r="L4967" s="9"/>
      <c r="M4967" s="9"/>
      <c r="N4967" s="9"/>
      <c r="O4967" s="9"/>
      <c r="P4967" s="9"/>
      <c r="Q4967" s="9"/>
      <c r="R4967" s="9"/>
      <c r="S4967" s="9"/>
      <c r="T4967" s="9"/>
      <c r="U4967" s="9"/>
      <c r="V4967" s="9"/>
      <c r="W4967" s="9"/>
      <c r="X4967" s="9"/>
      <c r="Y4967" s="9"/>
      <c r="Z4967" s="9"/>
      <c r="AA4967" s="9"/>
      <c r="AB4967" s="9"/>
      <c r="AC4967" s="9"/>
      <c r="AD4967" s="9"/>
      <c r="AE4967" s="9"/>
      <c r="AF4967" s="9"/>
      <c r="AG4967" s="9"/>
      <c r="AH4967" s="9"/>
      <c r="AI4967" s="9"/>
      <c r="AJ4967" s="9"/>
      <c r="AK4967" s="9"/>
      <c r="AL4967" s="9"/>
      <c r="AM4967" s="9"/>
      <c r="AN4967" s="9"/>
      <c r="AO4967" s="9"/>
      <c r="AP4967" s="9"/>
      <c r="AQ4967" s="9"/>
      <c r="AR4967" s="9"/>
    </row>
    <row r="4968" spans="1:44">
      <c r="A4968" s="9"/>
      <c r="B4968" s="9"/>
      <c r="C4968" s="9"/>
      <c r="D4968" s="9"/>
      <c r="E4968" s="9"/>
      <c r="F4968" s="9"/>
      <c r="G4968" s="466"/>
      <c r="H4968" s="466"/>
      <c r="I4968" s="9"/>
      <c r="J4968" s="9"/>
      <c r="K4968" s="9"/>
      <c r="L4968" s="9"/>
      <c r="M4968" s="9"/>
      <c r="N4968" s="9"/>
      <c r="O4968" s="9"/>
      <c r="P4968" s="9"/>
      <c r="Q4968" s="9"/>
      <c r="R4968" s="9"/>
      <c r="S4968" s="9"/>
      <c r="T4968" s="9"/>
      <c r="U4968" s="9"/>
      <c r="V4968" s="9"/>
      <c r="W4968" s="9"/>
      <c r="X4968" s="9"/>
      <c r="Y4968" s="9"/>
      <c r="Z4968" s="9"/>
      <c r="AA4968" s="9"/>
      <c r="AB4968" s="9"/>
      <c r="AC4968" s="9"/>
      <c r="AD4968" s="9"/>
      <c r="AE4968" s="9"/>
      <c r="AF4968" s="9"/>
      <c r="AG4968" s="9"/>
      <c r="AH4968" s="9"/>
      <c r="AI4968" s="9"/>
      <c r="AJ4968" s="9"/>
      <c r="AK4968" s="9"/>
      <c r="AL4968" s="9"/>
      <c r="AM4968" s="9"/>
      <c r="AN4968" s="9"/>
      <c r="AO4968" s="9"/>
      <c r="AP4968" s="9"/>
      <c r="AQ4968" s="9"/>
      <c r="AR4968" s="9"/>
    </row>
    <row r="4969" spans="1:44">
      <c r="A4969" s="9"/>
      <c r="B4969" s="9"/>
      <c r="C4969" s="9"/>
      <c r="D4969" s="9"/>
      <c r="E4969" s="9"/>
      <c r="F4969" s="9"/>
      <c r="G4969" s="466"/>
      <c r="H4969" s="466"/>
      <c r="I4969" s="9"/>
      <c r="J4969" s="9"/>
      <c r="K4969" s="9"/>
      <c r="L4969" s="9"/>
      <c r="M4969" s="9"/>
      <c r="N4969" s="9"/>
      <c r="O4969" s="9"/>
      <c r="P4969" s="9"/>
      <c r="Q4969" s="9"/>
      <c r="R4969" s="9"/>
      <c r="S4969" s="9"/>
      <c r="T4969" s="9"/>
      <c r="U4969" s="9"/>
      <c r="V4969" s="9"/>
      <c r="W4969" s="9"/>
      <c r="X4969" s="9"/>
      <c r="Y4969" s="9"/>
      <c r="Z4969" s="9"/>
      <c r="AA4969" s="9"/>
      <c r="AB4969" s="9"/>
      <c r="AC4969" s="9"/>
      <c r="AD4969" s="9"/>
      <c r="AE4969" s="9"/>
      <c r="AF4969" s="9"/>
      <c r="AG4969" s="9"/>
      <c r="AH4969" s="9"/>
      <c r="AI4969" s="9"/>
      <c r="AJ4969" s="9"/>
      <c r="AK4969" s="9"/>
      <c r="AL4969" s="9"/>
      <c r="AM4969" s="9"/>
      <c r="AN4969" s="9"/>
      <c r="AO4969" s="9"/>
      <c r="AP4969" s="9"/>
      <c r="AQ4969" s="9"/>
      <c r="AR4969" s="9"/>
    </row>
    <row r="4970" spans="1:44">
      <c r="A4970" s="9"/>
      <c r="B4970" s="9"/>
      <c r="C4970" s="9"/>
      <c r="D4970" s="9"/>
      <c r="E4970" s="9"/>
      <c r="F4970" s="9"/>
      <c r="G4970" s="466"/>
      <c r="H4970" s="466"/>
      <c r="I4970" s="9"/>
      <c r="J4970" s="9"/>
      <c r="K4970" s="9"/>
      <c r="L4970" s="9"/>
      <c r="M4970" s="9"/>
      <c r="N4970" s="9"/>
      <c r="O4970" s="9"/>
      <c r="P4970" s="9"/>
      <c r="Q4970" s="9"/>
      <c r="R4970" s="9"/>
      <c r="S4970" s="9"/>
      <c r="T4970" s="9"/>
      <c r="U4970" s="9"/>
      <c r="V4970" s="9"/>
      <c r="W4970" s="9"/>
      <c r="X4970" s="9"/>
      <c r="Y4970" s="9"/>
      <c r="Z4970" s="9"/>
      <c r="AA4970" s="9"/>
      <c r="AB4970" s="9"/>
      <c r="AC4970" s="9"/>
      <c r="AD4970" s="9"/>
      <c r="AE4970" s="9"/>
      <c r="AF4970" s="9"/>
      <c r="AG4970" s="9"/>
      <c r="AH4970" s="9"/>
      <c r="AI4970" s="9"/>
      <c r="AJ4970" s="9"/>
      <c r="AK4970" s="9"/>
      <c r="AL4970" s="9"/>
      <c r="AM4970" s="9"/>
      <c r="AN4970" s="9"/>
      <c r="AO4970" s="9"/>
      <c r="AP4970" s="9"/>
      <c r="AQ4970" s="9"/>
      <c r="AR4970" s="9"/>
    </row>
    <row r="4971" spans="1:44">
      <c r="A4971" s="9"/>
      <c r="B4971" s="9"/>
      <c r="C4971" s="9"/>
      <c r="D4971" s="9"/>
      <c r="E4971" s="9"/>
      <c r="F4971" s="9"/>
      <c r="G4971" s="466"/>
      <c r="H4971" s="466"/>
      <c r="I4971" s="9"/>
      <c r="J4971" s="9"/>
      <c r="K4971" s="9"/>
      <c r="L4971" s="9"/>
      <c r="M4971" s="9"/>
      <c r="N4971" s="9"/>
      <c r="O4971" s="9"/>
      <c r="P4971" s="9"/>
      <c r="Q4971" s="9"/>
      <c r="R4971" s="9"/>
      <c r="S4971" s="9"/>
      <c r="T4971" s="9"/>
      <c r="U4971" s="9"/>
      <c r="V4971" s="9"/>
      <c r="W4971" s="9"/>
      <c r="X4971" s="9"/>
      <c r="Y4971" s="9"/>
      <c r="Z4971" s="9"/>
      <c r="AA4971" s="9"/>
      <c r="AB4971" s="9"/>
      <c r="AC4971" s="9"/>
      <c r="AD4971" s="9"/>
      <c r="AE4971" s="9"/>
      <c r="AF4971" s="9"/>
      <c r="AG4971" s="9"/>
      <c r="AH4971" s="9"/>
      <c r="AI4971" s="9"/>
      <c r="AJ4971" s="9"/>
      <c r="AK4971" s="9"/>
      <c r="AL4971" s="9"/>
      <c r="AM4971" s="9"/>
      <c r="AN4971" s="9"/>
      <c r="AO4971" s="9"/>
      <c r="AP4971" s="9"/>
      <c r="AQ4971" s="9"/>
      <c r="AR4971" s="9"/>
    </row>
    <row r="4972" spans="1:44">
      <c r="A4972" s="9"/>
      <c r="B4972" s="9"/>
      <c r="C4972" s="9"/>
      <c r="D4972" s="9"/>
      <c r="E4972" s="9"/>
      <c r="F4972" s="9"/>
      <c r="G4972" s="466"/>
      <c r="H4972" s="466"/>
      <c r="I4972" s="9"/>
      <c r="J4972" s="9"/>
      <c r="K4972" s="9"/>
      <c r="L4972" s="9"/>
      <c r="M4972" s="9"/>
      <c r="N4972" s="9"/>
      <c r="O4972" s="9"/>
      <c r="P4972" s="9"/>
      <c r="Q4972" s="9"/>
      <c r="R4972" s="9"/>
      <c r="S4972" s="9"/>
      <c r="T4972" s="9"/>
      <c r="U4972" s="9"/>
      <c r="V4972" s="9"/>
      <c r="W4972" s="9"/>
      <c r="X4972" s="9"/>
      <c r="Y4972" s="9"/>
      <c r="Z4972" s="9"/>
      <c r="AA4972" s="9"/>
      <c r="AB4972" s="9"/>
      <c r="AC4972" s="9"/>
      <c r="AD4972" s="9"/>
      <c r="AE4972" s="9"/>
      <c r="AF4972" s="9"/>
      <c r="AG4972" s="9"/>
      <c r="AH4972" s="9"/>
      <c r="AI4972" s="9"/>
      <c r="AJ4972" s="9"/>
      <c r="AK4972" s="9"/>
      <c r="AL4972" s="9"/>
      <c r="AM4972" s="9"/>
      <c r="AN4972" s="9"/>
      <c r="AO4972" s="9"/>
      <c r="AP4972" s="9"/>
      <c r="AQ4972" s="9"/>
      <c r="AR4972" s="9"/>
    </row>
    <row r="4973" spans="1:44">
      <c r="A4973" s="9"/>
      <c r="B4973" s="9"/>
      <c r="C4973" s="9"/>
      <c r="D4973" s="9"/>
      <c r="E4973" s="9"/>
      <c r="F4973" s="9"/>
      <c r="G4973" s="466"/>
      <c r="H4973" s="466"/>
      <c r="I4973" s="9"/>
      <c r="J4973" s="9"/>
      <c r="K4973" s="9"/>
      <c r="L4973" s="9"/>
      <c r="M4973" s="9"/>
      <c r="N4973" s="9"/>
      <c r="O4973" s="9"/>
      <c r="P4973" s="9"/>
      <c r="Q4973" s="9"/>
      <c r="R4973" s="9"/>
      <c r="S4973" s="9"/>
      <c r="T4973" s="9"/>
      <c r="U4973" s="9"/>
      <c r="V4973" s="9"/>
      <c r="W4973" s="9"/>
      <c r="X4973" s="9"/>
      <c r="Y4973" s="9"/>
      <c r="Z4973" s="9"/>
      <c r="AA4973" s="9"/>
      <c r="AB4973" s="9"/>
      <c r="AC4973" s="9"/>
      <c r="AD4973" s="9"/>
      <c r="AE4973" s="9"/>
      <c r="AF4973" s="9"/>
      <c r="AG4973" s="9"/>
      <c r="AH4973" s="9"/>
      <c r="AI4973" s="9"/>
      <c r="AJ4973" s="9"/>
      <c r="AK4973" s="9"/>
      <c r="AL4973" s="9"/>
      <c r="AM4973" s="9"/>
      <c r="AN4973" s="9"/>
      <c r="AO4973" s="9"/>
      <c r="AP4973" s="9"/>
      <c r="AQ4973" s="9"/>
      <c r="AR4973" s="9"/>
    </row>
    <row r="4974" spans="1:44">
      <c r="A4974" s="9"/>
      <c r="B4974" s="9"/>
      <c r="C4974" s="9"/>
      <c r="D4974" s="9"/>
      <c r="E4974" s="9"/>
      <c r="F4974" s="9"/>
      <c r="G4974" s="466"/>
      <c r="H4974" s="466"/>
      <c r="I4974" s="9"/>
      <c r="J4974" s="9"/>
      <c r="K4974" s="9"/>
      <c r="L4974" s="9"/>
      <c r="M4974" s="9"/>
      <c r="N4974" s="9"/>
      <c r="O4974" s="9"/>
      <c r="P4974" s="9"/>
      <c r="Q4974" s="9"/>
      <c r="R4974" s="9"/>
      <c r="S4974" s="9"/>
      <c r="T4974" s="9"/>
      <c r="U4974" s="9"/>
      <c r="V4974" s="9"/>
      <c r="W4974" s="9"/>
      <c r="X4974" s="9"/>
      <c r="Y4974" s="9"/>
      <c r="Z4974" s="9"/>
      <c r="AA4974" s="9"/>
      <c r="AB4974" s="9"/>
      <c r="AC4974" s="9"/>
      <c r="AD4974" s="9"/>
      <c r="AE4974" s="9"/>
      <c r="AF4974" s="9"/>
      <c r="AG4974" s="9"/>
      <c r="AH4974" s="9"/>
      <c r="AI4974" s="9"/>
      <c r="AJ4974" s="9"/>
      <c r="AK4974" s="9"/>
      <c r="AL4974" s="9"/>
      <c r="AM4974" s="9"/>
      <c r="AN4974" s="9"/>
      <c r="AO4974" s="9"/>
      <c r="AP4974" s="9"/>
      <c r="AQ4974" s="9"/>
      <c r="AR4974" s="9"/>
    </row>
    <row r="4975" spans="1:44">
      <c r="A4975" s="9"/>
      <c r="B4975" s="9"/>
      <c r="C4975" s="9"/>
      <c r="D4975" s="9"/>
      <c r="E4975" s="9"/>
      <c r="F4975" s="9"/>
      <c r="G4975" s="466"/>
      <c r="H4975" s="466"/>
      <c r="I4975" s="9"/>
      <c r="J4975" s="9"/>
      <c r="K4975" s="9"/>
      <c r="L4975" s="9"/>
      <c r="M4975" s="9"/>
      <c r="N4975" s="9"/>
      <c r="O4975" s="9"/>
      <c r="P4975" s="9"/>
      <c r="Q4975" s="9"/>
      <c r="R4975" s="9"/>
      <c r="S4975" s="9"/>
      <c r="T4975" s="9"/>
      <c r="U4975" s="9"/>
      <c r="V4975" s="9"/>
      <c r="W4975" s="9"/>
      <c r="X4975" s="9"/>
      <c r="Y4975" s="9"/>
      <c r="Z4975" s="9"/>
      <c r="AA4975" s="9"/>
      <c r="AB4975" s="9"/>
      <c r="AC4975" s="9"/>
      <c r="AD4975" s="9"/>
      <c r="AE4975" s="9"/>
      <c r="AF4975" s="9"/>
      <c r="AG4975" s="9"/>
      <c r="AH4975" s="9"/>
      <c r="AI4975" s="9"/>
      <c r="AJ4975" s="9"/>
      <c r="AK4975" s="9"/>
      <c r="AL4975" s="9"/>
      <c r="AM4975" s="9"/>
      <c r="AN4975" s="9"/>
      <c r="AO4975" s="9"/>
      <c r="AP4975" s="9"/>
      <c r="AQ4975" s="9"/>
      <c r="AR4975" s="9"/>
    </row>
    <row r="4976" spans="1:44">
      <c r="A4976" s="9"/>
      <c r="B4976" s="9"/>
      <c r="C4976" s="9"/>
      <c r="D4976" s="9"/>
      <c r="E4976" s="9"/>
      <c r="F4976" s="9"/>
      <c r="G4976" s="466"/>
      <c r="H4976" s="466"/>
      <c r="I4976" s="9"/>
      <c r="J4976" s="9"/>
      <c r="K4976" s="9"/>
      <c r="L4976" s="9"/>
      <c r="M4976" s="9"/>
      <c r="N4976" s="9"/>
      <c r="O4976" s="9"/>
      <c r="P4976" s="9"/>
      <c r="Q4976" s="9"/>
      <c r="R4976" s="9"/>
      <c r="S4976" s="9"/>
      <c r="T4976" s="9"/>
      <c r="U4976" s="9"/>
      <c r="V4976" s="9"/>
      <c r="W4976" s="9"/>
      <c r="X4976" s="9"/>
      <c r="Y4976" s="9"/>
      <c r="Z4976" s="9"/>
      <c r="AA4976" s="9"/>
      <c r="AB4976" s="9"/>
      <c r="AC4976" s="9"/>
      <c r="AD4976" s="9"/>
      <c r="AE4976" s="9"/>
      <c r="AF4976" s="9"/>
      <c r="AG4976" s="9"/>
      <c r="AH4976" s="9"/>
      <c r="AI4976" s="9"/>
      <c r="AJ4976" s="9"/>
      <c r="AK4976" s="9"/>
      <c r="AL4976" s="9"/>
      <c r="AM4976" s="9"/>
      <c r="AN4976" s="9"/>
      <c r="AO4976" s="9"/>
      <c r="AP4976" s="9"/>
      <c r="AQ4976" s="9"/>
      <c r="AR4976" s="9"/>
    </row>
    <row r="4977" spans="1:44">
      <c r="A4977" s="9"/>
      <c r="B4977" s="9"/>
      <c r="C4977" s="9"/>
      <c r="D4977" s="9"/>
      <c r="E4977" s="9"/>
      <c r="F4977" s="9"/>
      <c r="G4977" s="466"/>
      <c r="H4977" s="466"/>
      <c r="I4977" s="9"/>
      <c r="J4977" s="9"/>
      <c r="K4977" s="9"/>
      <c r="L4977" s="9"/>
      <c r="M4977" s="9"/>
      <c r="N4977" s="9"/>
      <c r="O4977" s="9"/>
      <c r="P4977" s="9"/>
      <c r="Q4977" s="9"/>
      <c r="R4977" s="9"/>
      <c r="S4977" s="9"/>
      <c r="T4977" s="9"/>
      <c r="U4977" s="9"/>
      <c r="V4977" s="9"/>
      <c r="W4977" s="9"/>
      <c r="X4977" s="9"/>
      <c r="Y4977" s="9"/>
      <c r="Z4977" s="9"/>
      <c r="AA4977" s="9"/>
      <c r="AB4977" s="9"/>
      <c r="AC4977" s="9"/>
      <c r="AD4977" s="9"/>
      <c r="AE4977" s="9"/>
      <c r="AF4977" s="9"/>
      <c r="AG4977" s="9"/>
      <c r="AH4977" s="9"/>
      <c r="AI4977" s="9"/>
      <c r="AJ4977" s="9"/>
      <c r="AK4977" s="9"/>
      <c r="AL4977" s="9"/>
      <c r="AM4977" s="9"/>
      <c r="AN4977" s="9"/>
      <c r="AO4977" s="9"/>
      <c r="AP4977" s="9"/>
      <c r="AQ4977" s="9"/>
      <c r="AR4977" s="9"/>
    </row>
    <row r="4978" spans="1:44">
      <c r="A4978" s="9"/>
      <c r="B4978" s="9"/>
      <c r="C4978" s="9"/>
      <c r="D4978" s="9"/>
      <c r="E4978" s="9"/>
      <c r="F4978" s="9"/>
      <c r="G4978" s="466"/>
      <c r="H4978" s="466"/>
      <c r="I4978" s="9"/>
      <c r="J4978" s="9"/>
      <c r="K4978" s="9"/>
      <c r="L4978" s="9"/>
      <c r="M4978" s="9"/>
      <c r="N4978" s="9"/>
      <c r="O4978" s="9"/>
      <c r="P4978" s="9"/>
      <c r="Q4978" s="9"/>
      <c r="R4978" s="9"/>
      <c r="S4978" s="9"/>
      <c r="T4978" s="9"/>
      <c r="U4978" s="9"/>
      <c r="V4978" s="9"/>
      <c r="W4978" s="9"/>
      <c r="X4978" s="9"/>
      <c r="Y4978" s="9"/>
      <c r="Z4978" s="9"/>
      <c r="AA4978" s="9"/>
      <c r="AB4978" s="9"/>
      <c r="AC4978" s="9"/>
      <c r="AD4978" s="9"/>
      <c r="AE4978" s="9"/>
      <c r="AF4978" s="9"/>
      <c r="AG4978" s="9"/>
      <c r="AH4978" s="9"/>
      <c r="AI4978" s="9"/>
      <c r="AJ4978" s="9"/>
      <c r="AK4978" s="9"/>
      <c r="AL4978" s="9"/>
      <c r="AM4978" s="9"/>
      <c r="AN4978" s="9"/>
      <c r="AO4978" s="9"/>
      <c r="AP4978" s="9"/>
      <c r="AQ4978" s="9"/>
      <c r="AR4978" s="9"/>
    </row>
    <row r="4979" spans="1:44">
      <c r="A4979" s="9"/>
      <c r="B4979" s="9"/>
      <c r="C4979" s="9"/>
      <c r="D4979" s="9"/>
      <c r="E4979" s="9"/>
      <c r="F4979" s="9"/>
      <c r="G4979" s="466"/>
      <c r="H4979" s="466"/>
      <c r="I4979" s="9"/>
      <c r="J4979" s="9"/>
      <c r="K4979" s="9"/>
      <c r="L4979" s="9"/>
      <c r="M4979" s="9"/>
      <c r="N4979" s="9"/>
      <c r="O4979" s="9"/>
      <c r="P4979" s="9"/>
      <c r="Q4979" s="9"/>
      <c r="R4979" s="9"/>
      <c r="S4979" s="9"/>
      <c r="T4979" s="9"/>
      <c r="U4979" s="9"/>
      <c r="V4979" s="9"/>
      <c r="W4979" s="9"/>
      <c r="X4979" s="9"/>
      <c r="Y4979" s="9"/>
      <c r="Z4979" s="9"/>
      <c r="AA4979" s="9"/>
      <c r="AB4979" s="9"/>
      <c r="AC4979" s="9"/>
      <c r="AD4979" s="9"/>
      <c r="AE4979" s="9"/>
      <c r="AF4979" s="9"/>
      <c r="AG4979" s="9"/>
      <c r="AH4979" s="9"/>
      <c r="AI4979" s="9"/>
      <c r="AJ4979" s="9"/>
      <c r="AK4979" s="9"/>
      <c r="AL4979" s="9"/>
      <c r="AM4979" s="9"/>
      <c r="AN4979" s="9"/>
      <c r="AO4979" s="9"/>
      <c r="AP4979" s="9"/>
      <c r="AQ4979" s="9"/>
      <c r="AR4979" s="9"/>
    </row>
    <row r="4980" spans="1:44">
      <c r="A4980" s="9"/>
      <c r="B4980" s="9"/>
      <c r="C4980" s="9"/>
      <c r="D4980" s="9"/>
      <c r="E4980" s="9"/>
      <c r="F4980" s="9"/>
      <c r="G4980" s="466"/>
      <c r="H4980" s="466"/>
      <c r="I4980" s="9"/>
      <c r="J4980" s="9"/>
      <c r="K4980" s="9"/>
      <c r="L4980" s="9"/>
      <c r="M4980" s="9"/>
      <c r="N4980" s="9"/>
      <c r="O4980" s="9"/>
      <c r="P4980" s="9"/>
      <c r="Q4980" s="9"/>
      <c r="R4980" s="9"/>
      <c r="S4980" s="9"/>
      <c r="T4980" s="9"/>
      <c r="U4980" s="9"/>
      <c r="V4980" s="9"/>
      <c r="W4980" s="9"/>
      <c r="X4980" s="9"/>
      <c r="Y4980" s="9"/>
      <c r="Z4980" s="9"/>
      <c r="AA4980" s="9"/>
      <c r="AB4980" s="9"/>
      <c r="AC4980" s="9"/>
      <c r="AD4980" s="9"/>
      <c r="AE4980" s="9"/>
      <c r="AF4980" s="9"/>
      <c r="AG4980" s="9"/>
      <c r="AH4980" s="9"/>
      <c r="AI4980" s="9"/>
      <c r="AJ4980" s="9"/>
      <c r="AK4980" s="9"/>
      <c r="AL4980" s="9"/>
      <c r="AM4980" s="9"/>
      <c r="AN4980" s="9"/>
      <c r="AO4980" s="9"/>
      <c r="AP4980" s="9"/>
      <c r="AQ4980" s="9"/>
      <c r="AR4980" s="9"/>
    </row>
    <row r="4981" spans="1:44">
      <c r="A4981" s="9"/>
      <c r="B4981" s="9"/>
      <c r="C4981" s="9"/>
      <c r="D4981" s="9"/>
      <c r="E4981" s="9"/>
      <c r="F4981" s="9"/>
      <c r="G4981" s="466"/>
      <c r="H4981" s="466"/>
      <c r="I4981" s="9"/>
      <c r="J4981" s="9"/>
      <c r="K4981" s="9"/>
      <c r="L4981" s="9"/>
      <c r="M4981" s="9"/>
      <c r="N4981" s="9"/>
      <c r="O4981" s="9"/>
      <c r="P4981" s="9"/>
      <c r="Q4981" s="9"/>
      <c r="R4981" s="9"/>
      <c r="S4981" s="9"/>
      <c r="T4981" s="9"/>
      <c r="U4981" s="9"/>
      <c r="V4981" s="9"/>
      <c r="W4981" s="9"/>
      <c r="X4981" s="9"/>
      <c r="Y4981" s="9"/>
      <c r="Z4981" s="9"/>
      <c r="AA4981" s="9"/>
      <c r="AB4981" s="9"/>
      <c r="AC4981" s="9"/>
      <c r="AD4981" s="9"/>
      <c r="AE4981" s="9"/>
      <c r="AF4981" s="9"/>
      <c r="AG4981" s="9"/>
      <c r="AH4981" s="9"/>
      <c r="AI4981" s="9"/>
      <c r="AJ4981" s="9"/>
      <c r="AK4981" s="9"/>
      <c r="AL4981" s="9"/>
      <c r="AM4981" s="9"/>
      <c r="AN4981" s="9"/>
      <c r="AO4981" s="9"/>
      <c r="AP4981" s="9"/>
      <c r="AQ4981" s="9"/>
      <c r="AR4981" s="9"/>
    </row>
    <row r="4982" spans="1:44">
      <c r="A4982" s="9"/>
      <c r="B4982" s="9"/>
      <c r="C4982" s="9"/>
      <c r="D4982" s="9"/>
      <c r="E4982" s="9"/>
      <c r="F4982" s="9"/>
      <c r="G4982" s="466"/>
      <c r="H4982" s="466"/>
      <c r="I4982" s="9"/>
      <c r="J4982" s="9"/>
      <c r="K4982" s="9"/>
      <c r="L4982" s="9"/>
      <c r="M4982" s="9"/>
      <c r="N4982" s="9"/>
      <c r="O4982" s="9"/>
      <c r="P4982" s="9"/>
      <c r="Q4982" s="9"/>
      <c r="R4982" s="9"/>
      <c r="S4982" s="9"/>
      <c r="T4982" s="9"/>
      <c r="U4982" s="9"/>
      <c r="V4982" s="9"/>
      <c r="W4982" s="9"/>
      <c r="X4982" s="9"/>
      <c r="Y4982" s="9"/>
      <c r="Z4982" s="9"/>
      <c r="AA4982" s="9"/>
      <c r="AB4982" s="9"/>
      <c r="AC4982" s="9"/>
      <c r="AD4982" s="9"/>
      <c r="AE4982" s="9"/>
      <c r="AF4982" s="9"/>
      <c r="AG4982" s="9"/>
      <c r="AH4982" s="9"/>
      <c r="AI4982" s="9"/>
      <c r="AJ4982" s="9"/>
      <c r="AK4982" s="9"/>
      <c r="AL4982" s="9"/>
      <c r="AM4982" s="9"/>
      <c r="AN4982" s="9"/>
      <c r="AO4982" s="9"/>
      <c r="AP4982" s="9"/>
      <c r="AQ4982" s="9"/>
      <c r="AR4982" s="9"/>
    </row>
    <row r="4983" spans="1:44">
      <c r="A4983" s="9"/>
      <c r="B4983" s="9"/>
      <c r="C4983" s="9"/>
      <c r="D4983" s="9"/>
      <c r="E4983" s="9"/>
      <c r="F4983" s="9"/>
      <c r="G4983" s="466"/>
      <c r="H4983" s="466"/>
      <c r="I4983" s="9"/>
      <c r="J4983" s="9"/>
      <c r="K4983" s="9"/>
      <c r="L4983" s="9"/>
      <c r="M4983" s="9"/>
      <c r="N4983" s="9"/>
      <c r="O4983" s="9"/>
      <c r="P4983" s="9"/>
      <c r="Q4983" s="9"/>
      <c r="R4983" s="9"/>
      <c r="S4983" s="9"/>
      <c r="T4983" s="9"/>
      <c r="U4983" s="9"/>
      <c r="V4983" s="9"/>
      <c r="W4983" s="9"/>
      <c r="X4983" s="9"/>
      <c r="Y4983" s="9"/>
      <c r="Z4983" s="9"/>
      <c r="AA4983" s="9"/>
      <c r="AB4983" s="9"/>
      <c r="AC4983" s="9"/>
      <c r="AD4983" s="9"/>
      <c r="AE4983" s="9"/>
      <c r="AF4983" s="9"/>
      <c r="AG4983" s="9"/>
      <c r="AH4983" s="9"/>
      <c r="AI4983" s="9"/>
      <c r="AJ4983" s="9"/>
      <c r="AK4983" s="9"/>
      <c r="AL4983" s="9"/>
      <c r="AM4983" s="9"/>
      <c r="AN4983" s="9"/>
      <c r="AO4983" s="9"/>
      <c r="AP4983" s="9"/>
      <c r="AQ4983" s="9"/>
      <c r="AR4983" s="9"/>
    </row>
    <row r="4984" spans="1:44">
      <c r="A4984" s="9"/>
      <c r="B4984" s="9"/>
      <c r="C4984" s="9"/>
      <c r="D4984" s="9"/>
      <c r="E4984" s="9"/>
      <c r="F4984" s="9"/>
      <c r="G4984" s="466"/>
      <c r="H4984" s="466"/>
      <c r="I4984" s="9"/>
      <c r="J4984" s="9"/>
      <c r="K4984" s="9"/>
      <c r="L4984" s="9"/>
      <c r="M4984" s="9"/>
      <c r="N4984" s="9"/>
      <c r="O4984" s="9"/>
      <c r="P4984" s="9"/>
      <c r="Q4984" s="9"/>
      <c r="R4984" s="9"/>
      <c r="S4984" s="9"/>
      <c r="T4984" s="9"/>
      <c r="U4984" s="9"/>
      <c r="V4984" s="9"/>
      <c r="W4984" s="9"/>
      <c r="X4984" s="9"/>
      <c r="Y4984" s="9"/>
      <c r="Z4984" s="9"/>
      <c r="AA4984" s="9"/>
      <c r="AB4984" s="9"/>
      <c r="AC4984" s="9"/>
      <c r="AD4984" s="9"/>
      <c r="AE4984" s="9"/>
      <c r="AF4984" s="9"/>
      <c r="AG4984" s="9"/>
      <c r="AH4984" s="9"/>
      <c r="AI4984" s="9"/>
      <c r="AJ4984" s="9"/>
      <c r="AK4984" s="9"/>
      <c r="AL4984" s="9"/>
      <c r="AM4984" s="9"/>
      <c r="AN4984" s="9"/>
      <c r="AO4984" s="9"/>
      <c r="AP4984" s="9"/>
      <c r="AQ4984" s="9"/>
      <c r="AR4984" s="9"/>
    </row>
    <row r="4985" spans="1:44">
      <c r="A4985" s="9"/>
      <c r="B4985" s="9"/>
      <c r="C4985" s="9"/>
      <c r="D4985" s="9"/>
      <c r="E4985" s="9"/>
      <c r="F4985" s="9"/>
      <c r="G4985" s="466"/>
      <c r="H4985" s="466"/>
      <c r="I4985" s="9"/>
      <c r="J4985" s="9"/>
      <c r="K4985" s="9"/>
      <c r="L4985" s="9"/>
      <c r="M4985" s="9"/>
      <c r="N4985" s="9"/>
      <c r="O4985" s="9"/>
      <c r="P4985" s="9"/>
      <c r="Q4985" s="9"/>
      <c r="R4985" s="9"/>
      <c r="S4985" s="9"/>
      <c r="T4985" s="9"/>
      <c r="U4985" s="9"/>
      <c r="V4985" s="9"/>
      <c r="W4985" s="9"/>
      <c r="X4985" s="9"/>
      <c r="Y4985" s="9"/>
      <c r="Z4985" s="9"/>
      <c r="AA4985" s="9"/>
      <c r="AB4985" s="9"/>
      <c r="AC4985" s="9"/>
      <c r="AD4985" s="9"/>
      <c r="AE4985" s="9"/>
      <c r="AF4985" s="9"/>
      <c r="AG4985" s="9"/>
      <c r="AH4985" s="9"/>
      <c r="AI4985" s="9"/>
      <c r="AJ4985" s="9"/>
      <c r="AK4985" s="9"/>
      <c r="AL4985" s="9"/>
      <c r="AM4985" s="9"/>
      <c r="AN4985" s="9"/>
      <c r="AO4985" s="9"/>
      <c r="AP4985" s="9"/>
      <c r="AQ4985" s="9"/>
      <c r="AR4985" s="9"/>
    </row>
    <row r="4986" spans="1:44">
      <c r="A4986" s="9"/>
      <c r="B4986" s="9"/>
      <c r="C4986" s="9"/>
      <c r="D4986" s="9"/>
      <c r="E4986" s="9"/>
      <c r="F4986" s="9"/>
      <c r="G4986" s="466"/>
      <c r="H4986" s="466"/>
      <c r="I4986" s="9"/>
      <c r="J4986" s="9"/>
      <c r="K4986" s="9"/>
      <c r="L4986" s="9"/>
      <c r="M4986" s="9"/>
      <c r="N4986" s="9"/>
      <c r="O4986" s="9"/>
      <c r="P4986" s="9"/>
      <c r="Q4986" s="9"/>
      <c r="R4986" s="9"/>
      <c r="S4986" s="9"/>
      <c r="T4986" s="9"/>
      <c r="U4986" s="9"/>
      <c r="V4986" s="9"/>
      <c r="W4986" s="9"/>
      <c r="X4986" s="9"/>
      <c r="Y4986" s="9"/>
      <c r="Z4986" s="9"/>
      <c r="AA4986" s="9"/>
      <c r="AB4986" s="9"/>
      <c r="AC4986" s="9"/>
      <c r="AD4986" s="9"/>
      <c r="AE4986" s="9"/>
      <c r="AF4986" s="9"/>
      <c r="AG4986" s="9"/>
      <c r="AH4986" s="9"/>
      <c r="AI4986" s="9"/>
      <c r="AJ4986" s="9"/>
      <c r="AK4986" s="9"/>
      <c r="AL4986" s="9"/>
      <c r="AM4986" s="9"/>
      <c r="AN4986" s="9"/>
      <c r="AO4986" s="9"/>
      <c r="AP4986" s="9"/>
      <c r="AQ4986" s="9"/>
      <c r="AR4986" s="9"/>
    </row>
    <row r="4987" spans="1:44">
      <c r="A4987" s="9"/>
      <c r="B4987" s="9"/>
      <c r="C4987" s="9"/>
      <c r="D4987" s="9"/>
      <c r="E4987" s="9"/>
      <c r="F4987" s="9"/>
      <c r="G4987" s="466"/>
      <c r="H4987" s="466"/>
      <c r="I4987" s="9"/>
      <c r="J4987" s="9"/>
      <c r="K4987" s="9"/>
      <c r="L4987" s="9"/>
      <c r="M4987" s="9"/>
      <c r="N4987" s="9"/>
      <c r="O4987" s="9"/>
      <c r="P4987" s="9"/>
      <c r="Q4987" s="9"/>
      <c r="R4987" s="9"/>
      <c r="S4987" s="9"/>
      <c r="T4987" s="9"/>
      <c r="U4987" s="9"/>
      <c r="V4987" s="9"/>
      <c r="W4987" s="9"/>
      <c r="X4987" s="9"/>
      <c r="Y4987" s="9"/>
      <c r="Z4987" s="9"/>
      <c r="AA4987" s="9"/>
      <c r="AB4987" s="9"/>
      <c r="AC4987" s="9"/>
      <c r="AD4987" s="9"/>
      <c r="AE4987" s="9"/>
      <c r="AF4987" s="9"/>
      <c r="AG4987" s="9"/>
      <c r="AH4987" s="9"/>
      <c r="AI4987" s="9"/>
      <c r="AJ4987" s="9"/>
      <c r="AK4987" s="9"/>
      <c r="AL4987" s="9"/>
      <c r="AM4987" s="9"/>
      <c r="AN4987" s="9"/>
      <c r="AO4987" s="9"/>
      <c r="AP4987" s="9"/>
      <c r="AQ4987" s="9"/>
      <c r="AR4987" s="9"/>
    </row>
    <row r="4988" spans="1:44">
      <c r="A4988" s="9"/>
      <c r="B4988" s="9"/>
      <c r="C4988" s="9"/>
      <c r="D4988" s="9"/>
      <c r="E4988" s="9"/>
      <c r="F4988" s="9"/>
      <c r="G4988" s="466"/>
      <c r="H4988" s="466"/>
      <c r="I4988" s="9"/>
      <c r="J4988" s="9"/>
      <c r="K4988" s="9"/>
      <c r="L4988" s="9"/>
      <c r="M4988" s="9"/>
      <c r="N4988" s="9"/>
      <c r="O4988" s="9"/>
      <c r="P4988" s="9"/>
      <c r="Q4988" s="9"/>
      <c r="R4988" s="9"/>
      <c r="S4988" s="9"/>
      <c r="T4988" s="9"/>
      <c r="U4988" s="9"/>
      <c r="V4988" s="9"/>
      <c r="W4988" s="9"/>
      <c r="X4988" s="9"/>
      <c r="Y4988" s="9"/>
      <c r="Z4988" s="9"/>
      <c r="AA4988" s="9"/>
      <c r="AB4988" s="9"/>
      <c r="AC4988" s="9"/>
      <c r="AD4988" s="9"/>
      <c r="AE4988" s="9"/>
      <c r="AF4988" s="9"/>
      <c r="AG4988" s="9"/>
      <c r="AH4988" s="9"/>
      <c r="AI4988" s="9"/>
      <c r="AJ4988" s="9"/>
      <c r="AK4988" s="9"/>
      <c r="AL4988" s="9"/>
      <c r="AM4988" s="9"/>
      <c r="AN4988" s="9"/>
      <c r="AO4988" s="9"/>
      <c r="AP4988" s="9"/>
      <c r="AQ4988" s="9"/>
      <c r="AR4988" s="9"/>
    </row>
    <row r="4989" spans="1:44">
      <c r="A4989" s="9"/>
      <c r="B4989" s="9"/>
      <c r="C4989" s="9"/>
      <c r="D4989" s="9"/>
      <c r="E4989" s="9"/>
      <c r="F4989" s="9"/>
      <c r="G4989" s="466"/>
      <c r="H4989" s="466"/>
      <c r="I4989" s="9"/>
      <c r="J4989" s="9"/>
      <c r="K4989" s="9"/>
      <c r="L4989" s="9"/>
      <c r="M4989" s="9"/>
      <c r="N4989" s="9"/>
      <c r="O4989" s="9"/>
      <c r="P4989" s="9"/>
      <c r="Q4989" s="9"/>
      <c r="R4989" s="9"/>
      <c r="S4989" s="9"/>
      <c r="T4989" s="9"/>
      <c r="U4989" s="9"/>
      <c r="V4989" s="9"/>
      <c r="W4989" s="9"/>
      <c r="X4989" s="9"/>
      <c r="Y4989" s="9"/>
      <c r="Z4989" s="9"/>
      <c r="AA4989" s="9"/>
      <c r="AB4989" s="9"/>
      <c r="AC4989" s="9"/>
      <c r="AD4989" s="9"/>
      <c r="AE4989" s="9"/>
      <c r="AF4989" s="9"/>
      <c r="AG4989" s="9"/>
      <c r="AH4989" s="9"/>
      <c r="AI4989" s="9"/>
      <c r="AJ4989" s="9"/>
      <c r="AK4989" s="9"/>
      <c r="AL4989" s="9"/>
      <c r="AM4989" s="9"/>
      <c r="AN4989" s="9"/>
      <c r="AO4989" s="9"/>
      <c r="AP4989" s="9"/>
      <c r="AQ4989" s="9"/>
      <c r="AR4989" s="9"/>
    </row>
    <row r="4990" spans="1:44">
      <c r="A4990" s="9"/>
      <c r="B4990" s="9"/>
      <c r="C4990" s="9"/>
      <c r="D4990" s="9"/>
      <c r="E4990" s="9"/>
      <c r="F4990" s="9"/>
      <c r="G4990" s="466"/>
      <c r="H4990" s="466"/>
      <c r="I4990" s="9"/>
      <c r="J4990" s="9"/>
      <c r="K4990" s="9"/>
      <c r="L4990" s="9"/>
      <c r="M4990" s="9"/>
      <c r="N4990" s="9"/>
      <c r="O4990" s="9"/>
      <c r="P4990" s="9"/>
      <c r="Q4990" s="9"/>
      <c r="R4990" s="9"/>
      <c r="S4990" s="9"/>
      <c r="T4990" s="9"/>
      <c r="U4990" s="9"/>
      <c r="V4990" s="9"/>
      <c r="W4990" s="9"/>
      <c r="X4990" s="9"/>
      <c r="Y4990" s="9"/>
      <c r="Z4990" s="9"/>
      <c r="AA4990" s="9"/>
      <c r="AB4990" s="9"/>
      <c r="AC4990" s="9"/>
      <c r="AD4990" s="9"/>
      <c r="AE4990" s="9"/>
      <c r="AF4990" s="9"/>
      <c r="AG4990" s="9"/>
      <c r="AH4990" s="9"/>
      <c r="AI4990" s="9"/>
      <c r="AJ4990" s="9"/>
      <c r="AK4990" s="9"/>
      <c r="AL4990" s="9"/>
      <c r="AM4990" s="9"/>
      <c r="AN4990" s="9"/>
      <c r="AO4990" s="9"/>
      <c r="AP4990" s="9"/>
      <c r="AQ4990" s="9"/>
      <c r="AR4990" s="9"/>
    </row>
    <row r="4991" spans="1:44">
      <c r="A4991" s="9"/>
      <c r="B4991" s="9"/>
      <c r="C4991" s="9"/>
      <c r="D4991" s="9"/>
      <c r="E4991" s="9"/>
      <c r="F4991" s="9"/>
      <c r="G4991" s="466"/>
      <c r="H4991" s="466"/>
      <c r="I4991" s="9"/>
      <c r="J4991" s="9"/>
      <c r="K4991" s="9"/>
      <c r="L4991" s="9"/>
      <c r="M4991" s="9"/>
      <c r="N4991" s="9"/>
      <c r="O4991" s="9"/>
      <c r="P4991" s="9"/>
      <c r="Q4991" s="9"/>
      <c r="R4991" s="9"/>
      <c r="S4991" s="9"/>
      <c r="T4991" s="9"/>
      <c r="U4991" s="9"/>
      <c r="V4991" s="9"/>
      <c r="W4991" s="9"/>
      <c r="X4991" s="9"/>
      <c r="Y4991" s="9"/>
      <c r="Z4991" s="9"/>
      <c r="AA4991" s="9"/>
      <c r="AB4991" s="9"/>
      <c r="AC4991" s="9"/>
      <c r="AD4991" s="9"/>
      <c r="AE4991" s="9"/>
      <c r="AF4991" s="9"/>
      <c r="AG4991" s="9"/>
      <c r="AH4991" s="9"/>
      <c r="AI4991" s="9"/>
      <c r="AJ4991" s="9"/>
      <c r="AK4991" s="9"/>
      <c r="AL4991" s="9"/>
      <c r="AM4991" s="9"/>
      <c r="AN4991" s="9"/>
      <c r="AO4991" s="9"/>
      <c r="AP4991" s="9"/>
      <c r="AQ4991" s="9"/>
      <c r="AR4991" s="9"/>
    </row>
    <row r="4992" spans="1:44">
      <c r="A4992" s="9"/>
      <c r="B4992" s="9"/>
      <c r="C4992" s="9"/>
      <c r="D4992" s="9"/>
      <c r="E4992" s="9"/>
      <c r="F4992" s="9"/>
      <c r="G4992" s="466"/>
      <c r="H4992" s="466"/>
      <c r="I4992" s="9"/>
      <c r="J4992" s="9"/>
      <c r="K4992" s="9"/>
      <c r="L4992" s="9"/>
      <c r="M4992" s="9"/>
      <c r="N4992" s="9"/>
      <c r="O4992" s="9"/>
      <c r="P4992" s="9"/>
      <c r="Q4992" s="9"/>
      <c r="R4992" s="9"/>
      <c r="S4992" s="9"/>
      <c r="T4992" s="9"/>
      <c r="U4992" s="9"/>
      <c r="V4992" s="9"/>
      <c r="W4992" s="9"/>
      <c r="X4992" s="9"/>
      <c r="Y4992" s="9"/>
      <c r="Z4992" s="9"/>
      <c r="AA4992" s="9"/>
      <c r="AB4992" s="9"/>
      <c r="AC4992" s="9"/>
      <c r="AD4992" s="9"/>
      <c r="AE4992" s="9"/>
      <c r="AF4992" s="9"/>
      <c r="AG4992" s="9"/>
      <c r="AH4992" s="9"/>
      <c r="AI4992" s="9"/>
      <c r="AJ4992" s="9"/>
      <c r="AK4992" s="9"/>
      <c r="AL4992" s="9"/>
      <c r="AM4992" s="9"/>
      <c r="AN4992" s="9"/>
      <c r="AO4992" s="9"/>
      <c r="AP4992" s="9"/>
      <c r="AQ4992" s="9"/>
      <c r="AR4992" s="9"/>
    </row>
    <row r="4993" spans="1:44">
      <c r="A4993" s="9"/>
      <c r="B4993" s="9"/>
      <c r="C4993" s="9"/>
      <c r="D4993" s="9"/>
      <c r="E4993" s="9"/>
      <c r="F4993" s="9"/>
      <c r="G4993" s="466"/>
      <c r="H4993" s="466"/>
      <c r="I4993" s="9"/>
      <c r="J4993" s="9"/>
      <c r="K4993" s="9"/>
      <c r="L4993" s="9"/>
      <c r="M4993" s="9"/>
      <c r="N4993" s="9"/>
      <c r="O4993" s="9"/>
      <c r="P4993" s="9"/>
      <c r="Q4993" s="9"/>
      <c r="R4993" s="9"/>
      <c r="S4993" s="9"/>
      <c r="T4993" s="9"/>
      <c r="U4993" s="9"/>
      <c r="V4993" s="9"/>
      <c r="W4993" s="9"/>
      <c r="X4993" s="9"/>
      <c r="Y4993" s="9"/>
      <c r="Z4993" s="9"/>
      <c r="AA4993" s="9"/>
      <c r="AB4993" s="9"/>
      <c r="AC4993" s="9"/>
      <c r="AD4993" s="9"/>
      <c r="AE4993" s="9"/>
      <c r="AF4993" s="9"/>
      <c r="AG4993" s="9"/>
      <c r="AH4993" s="9"/>
      <c r="AI4993" s="9"/>
      <c r="AJ4993" s="9"/>
      <c r="AK4993" s="9"/>
      <c r="AL4993" s="9"/>
      <c r="AM4993" s="9"/>
      <c r="AN4993" s="9"/>
      <c r="AO4993" s="9"/>
      <c r="AP4993" s="9"/>
      <c r="AQ4993" s="9"/>
      <c r="AR4993" s="9"/>
    </row>
    <row r="4994" spans="1:44">
      <c r="A4994" s="9"/>
      <c r="B4994" s="9"/>
      <c r="C4994" s="9"/>
      <c r="D4994" s="9"/>
      <c r="E4994" s="9"/>
      <c r="F4994" s="9"/>
      <c r="G4994" s="466"/>
      <c r="H4994" s="466"/>
      <c r="I4994" s="9"/>
      <c r="J4994" s="9"/>
      <c r="K4994" s="9"/>
      <c r="L4994" s="9"/>
      <c r="M4994" s="9"/>
      <c r="N4994" s="9"/>
      <c r="O4994" s="9"/>
      <c r="P4994" s="9"/>
      <c r="Q4994" s="9"/>
      <c r="R4994" s="9"/>
      <c r="S4994" s="9"/>
      <c r="T4994" s="9"/>
      <c r="U4994" s="9"/>
      <c r="V4994" s="9"/>
      <c r="W4994" s="9"/>
      <c r="X4994" s="9"/>
      <c r="Y4994" s="9"/>
      <c r="Z4994" s="9"/>
      <c r="AA4994" s="9"/>
      <c r="AB4994" s="9"/>
      <c r="AC4994" s="9"/>
      <c r="AD4994" s="9"/>
      <c r="AE4994" s="9"/>
      <c r="AF4994" s="9"/>
      <c r="AG4994" s="9"/>
      <c r="AH4994" s="9"/>
      <c r="AI4994" s="9"/>
      <c r="AJ4994" s="9"/>
      <c r="AK4994" s="9"/>
      <c r="AL4994" s="9"/>
      <c r="AM4994" s="9"/>
      <c r="AN4994" s="9"/>
      <c r="AO4994" s="9"/>
      <c r="AP4994" s="9"/>
      <c r="AQ4994" s="9"/>
      <c r="AR4994" s="9"/>
    </row>
    <row r="4995" spans="1:44">
      <c r="A4995" s="9"/>
      <c r="B4995" s="9"/>
      <c r="C4995" s="9"/>
      <c r="D4995" s="9"/>
      <c r="E4995" s="9"/>
      <c r="F4995" s="9"/>
      <c r="G4995" s="466"/>
      <c r="H4995" s="466"/>
      <c r="I4995" s="9"/>
      <c r="J4995" s="9"/>
      <c r="K4995" s="9"/>
      <c r="L4995" s="9"/>
      <c r="M4995" s="9"/>
      <c r="N4995" s="9"/>
      <c r="O4995" s="9"/>
      <c r="P4995" s="9"/>
      <c r="Q4995" s="9"/>
      <c r="R4995" s="9"/>
      <c r="S4995" s="9"/>
      <c r="T4995" s="9"/>
      <c r="U4995" s="9"/>
      <c r="V4995" s="9"/>
      <c r="W4995" s="9"/>
      <c r="X4995" s="9"/>
      <c r="Y4995" s="9"/>
      <c r="Z4995" s="9"/>
      <c r="AA4995" s="9"/>
      <c r="AB4995" s="9"/>
      <c r="AC4995" s="9"/>
      <c r="AD4995" s="9"/>
      <c r="AE4995" s="9"/>
      <c r="AF4995" s="9"/>
      <c r="AG4995" s="9"/>
      <c r="AH4995" s="9"/>
      <c r="AI4995" s="9"/>
      <c r="AJ4995" s="9"/>
      <c r="AK4995" s="9"/>
      <c r="AL4995" s="9"/>
      <c r="AM4995" s="9"/>
      <c r="AN4995" s="9"/>
      <c r="AO4995" s="9"/>
      <c r="AP4995" s="9"/>
      <c r="AQ4995" s="9"/>
      <c r="AR4995" s="9"/>
    </row>
    <row r="4996" spans="1:44">
      <c r="A4996" s="9"/>
      <c r="B4996" s="9"/>
      <c r="C4996" s="9"/>
      <c r="D4996" s="9"/>
      <c r="E4996" s="9"/>
      <c r="F4996" s="9"/>
      <c r="G4996" s="466"/>
      <c r="H4996" s="466"/>
      <c r="I4996" s="9"/>
      <c r="J4996" s="9"/>
      <c r="K4996" s="9"/>
      <c r="L4996" s="9"/>
      <c r="M4996" s="9"/>
      <c r="N4996" s="9"/>
      <c r="O4996" s="9"/>
      <c r="P4996" s="9"/>
      <c r="Q4996" s="9"/>
      <c r="R4996" s="9"/>
      <c r="S4996" s="9"/>
      <c r="T4996" s="9"/>
      <c r="U4996" s="9"/>
      <c r="V4996" s="9"/>
      <c r="W4996" s="9"/>
      <c r="X4996" s="9"/>
      <c r="Y4996" s="9"/>
      <c r="Z4996" s="9"/>
      <c r="AA4996" s="9"/>
      <c r="AB4996" s="9"/>
      <c r="AC4996" s="9"/>
      <c r="AD4996" s="9"/>
      <c r="AE4996" s="9"/>
      <c r="AF4996" s="9"/>
      <c r="AG4996" s="9"/>
      <c r="AH4996" s="9"/>
      <c r="AI4996" s="9"/>
      <c r="AJ4996" s="9"/>
      <c r="AK4996" s="9"/>
      <c r="AL4996" s="9"/>
      <c r="AM4996" s="9"/>
      <c r="AN4996" s="9"/>
      <c r="AO4996" s="9"/>
      <c r="AP4996" s="9"/>
      <c r="AQ4996" s="9"/>
      <c r="AR4996" s="9"/>
    </row>
    <row r="4997" spans="1:44">
      <c r="A4997" s="9"/>
      <c r="B4997" s="9"/>
      <c r="C4997" s="9"/>
      <c r="D4997" s="9"/>
      <c r="E4997" s="9"/>
      <c r="F4997" s="9"/>
      <c r="G4997" s="466"/>
      <c r="H4997" s="466"/>
      <c r="I4997" s="9"/>
      <c r="J4997" s="9"/>
      <c r="K4997" s="9"/>
      <c r="L4997" s="9"/>
      <c r="M4997" s="9"/>
      <c r="N4997" s="9"/>
      <c r="O4997" s="9"/>
      <c r="P4997" s="9"/>
      <c r="Q4997" s="9"/>
      <c r="R4997" s="9"/>
      <c r="S4997" s="9"/>
      <c r="T4997" s="9"/>
      <c r="U4997" s="9"/>
      <c r="V4997" s="9"/>
      <c r="W4997" s="9"/>
      <c r="X4997" s="9"/>
      <c r="Y4997" s="9"/>
      <c r="Z4997" s="9"/>
      <c r="AA4997" s="9"/>
      <c r="AB4997" s="9"/>
      <c r="AC4997" s="9"/>
      <c r="AD4997" s="9"/>
      <c r="AE4997" s="9"/>
      <c r="AF4997" s="9"/>
      <c r="AG4997" s="9"/>
      <c r="AH4997" s="9"/>
      <c r="AI4997" s="9"/>
      <c r="AJ4997" s="9"/>
      <c r="AK4997" s="9"/>
      <c r="AL4997" s="9"/>
      <c r="AM4997" s="9"/>
      <c r="AN4997" s="9"/>
      <c r="AO4997" s="9"/>
      <c r="AP4997" s="9"/>
      <c r="AQ4997" s="9"/>
      <c r="AR4997" s="9"/>
    </row>
    <row r="4998" spans="1:44">
      <c r="A4998" s="9"/>
      <c r="B4998" s="9"/>
      <c r="C4998" s="9"/>
      <c r="D4998" s="9"/>
      <c r="E4998" s="9"/>
      <c r="F4998" s="9"/>
      <c r="G4998" s="466"/>
      <c r="H4998" s="466"/>
      <c r="I4998" s="9"/>
      <c r="J4998" s="9"/>
      <c r="K4998" s="9"/>
      <c r="L4998" s="9"/>
      <c r="M4998" s="9"/>
      <c r="N4998" s="9"/>
      <c r="O4998" s="9"/>
      <c r="P4998" s="9"/>
      <c r="Q4998" s="9"/>
      <c r="R4998" s="9"/>
      <c r="S4998" s="9"/>
      <c r="T4998" s="9"/>
      <c r="U4998" s="9"/>
      <c r="V4998" s="9"/>
      <c r="W4998" s="9"/>
      <c r="X4998" s="9"/>
      <c r="Y4998" s="9"/>
      <c r="Z4998" s="9"/>
      <c r="AA4998" s="9"/>
      <c r="AB4998" s="9"/>
      <c r="AC4998" s="9"/>
      <c r="AD4998" s="9"/>
      <c r="AE4998" s="9"/>
      <c r="AF4998" s="9"/>
      <c r="AG4998" s="9"/>
      <c r="AH4998" s="9"/>
      <c r="AI4998" s="9"/>
      <c r="AJ4998" s="9"/>
      <c r="AK4998" s="9"/>
      <c r="AL4998" s="9"/>
      <c r="AM4998" s="9"/>
      <c r="AN4998" s="9"/>
      <c r="AO4998" s="9"/>
      <c r="AP4998" s="9"/>
      <c r="AQ4998" s="9"/>
      <c r="AR4998" s="9"/>
    </row>
    <row r="4999" spans="1:44">
      <c r="A4999" s="9"/>
      <c r="B4999" s="9"/>
      <c r="C4999" s="9"/>
      <c r="D4999" s="9"/>
      <c r="E4999" s="9"/>
      <c r="F4999" s="9"/>
      <c r="G4999" s="466"/>
      <c r="H4999" s="466"/>
      <c r="I4999" s="9"/>
      <c r="J4999" s="9"/>
      <c r="K4999" s="9"/>
      <c r="L4999" s="9"/>
      <c r="M4999" s="9"/>
      <c r="N4999" s="9"/>
      <c r="O4999" s="9"/>
      <c r="P4999" s="9"/>
      <c r="Q4999" s="9"/>
      <c r="R4999" s="9"/>
      <c r="S4999" s="9"/>
      <c r="T4999" s="9"/>
      <c r="U4999" s="9"/>
      <c r="V4999" s="9"/>
      <c r="W4999" s="9"/>
      <c r="X4999" s="9"/>
      <c r="Y4999" s="9"/>
      <c r="Z4999" s="9"/>
      <c r="AA4999" s="9"/>
      <c r="AB4999" s="9"/>
      <c r="AC4999" s="9"/>
      <c r="AD4999" s="9"/>
      <c r="AE4999" s="9"/>
      <c r="AF4999" s="9"/>
      <c r="AG4999" s="9"/>
      <c r="AH4999" s="9"/>
      <c r="AI4999" s="9"/>
      <c r="AJ4999" s="9"/>
      <c r="AK4999" s="9"/>
      <c r="AL4999" s="9"/>
      <c r="AM4999" s="9"/>
      <c r="AN4999" s="9"/>
      <c r="AO4999" s="9"/>
      <c r="AP4999" s="9"/>
      <c r="AQ4999" s="9"/>
      <c r="AR4999" s="9"/>
    </row>
    <row r="5000" spans="1:44">
      <c r="A5000" s="9"/>
      <c r="B5000" s="9"/>
      <c r="C5000" s="9"/>
      <c r="D5000" s="9"/>
      <c r="E5000" s="9"/>
      <c r="F5000" s="9"/>
      <c r="G5000" s="466"/>
      <c r="H5000" s="466"/>
      <c r="I5000" s="9"/>
      <c r="J5000" s="9"/>
      <c r="K5000" s="9"/>
      <c r="L5000" s="9"/>
      <c r="M5000" s="9"/>
      <c r="N5000" s="9"/>
      <c r="O5000" s="9"/>
      <c r="P5000" s="9"/>
      <c r="Q5000" s="9"/>
      <c r="R5000" s="9"/>
      <c r="S5000" s="9"/>
      <c r="T5000" s="9"/>
      <c r="U5000" s="9"/>
      <c r="V5000" s="9"/>
      <c r="W5000" s="9"/>
      <c r="X5000" s="9"/>
      <c r="Y5000" s="9"/>
      <c r="Z5000" s="9"/>
      <c r="AA5000" s="9"/>
      <c r="AB5000" s="9"/>
      <c r="AC5000" s="9"/>
      <c r="AD5000" s="9"/>
      <c r="AE5000" s="9"/>
      <c r="AF5000" s="9"/>
      <c r="AG5000" s="9"/>
      <c r="AH5000" s="9"/>
      <c r="AI5000" s="9"/>
      <c r="AJ5000" s="9"/>
      <c r="AK5000" s="9"/>
      <c r="AL5000" s="9"/>
      <c r="AM5000" s="9"/>
      <c r="AN5000" s="9"/>
      <c r="AO5000" s="9"/>
      <c r="AP5000" s="9"/>
      <c r="AQ5000" s="9"/>
      <c r="AR5000" s="9"/>
    </row>
    <row r="5001" spans="1:44">
      <c r="A5001" s="9"/>
      <c r="B5001" s="9"/>
      <c r="C5001" s="9"/>
      <c r="D5001" s="9"/>
      <c r="E5001" s="9"/>
      <c r="F5001" s="9"/>
      <c r="G5001" s="466"/>
      <c r="H5001" s="466"/>
      <c r="I5001" s="9"/>
      <c r="J5001" s="9"/>
      <c r="K5001" s="9"/>
      <c r="L5001" s="9"/>
      <c r="M5001" s="9"/>
      <c r="N5001" s="9"/>
      <c r="O5001" s="9"/>
      <c r="P5001" s="9"/>
      <c r="Q5001" s="9"/>
      <c r="R5001" s="9"/>
      <c r="S5001" s="9"/>
      <c r="T5001" s="9"/>
      <c r="U5001" s="9"/>
      <c r="V5001" s="9"/>
      <c r="W5001" s="9"/>
      <c r="X5001" s="9"/>
      <c r="Y5001" s="9"/>
      <c r="Z5001" s="9"/>
      <c r="AA5001" s="9"/>
      <c r="AB5001" s="9"/>
      <c r="AC5001" s="9"/>
      <c r="AD5001" s="9"/>
      <c r="AE5001" s="9"/>
      <c r="AF5001" s="9"/>
      <c r="AG5001" s="9"/>
      <c r="AH5001" s="9"/>
      <c r="AI5001" s="9"/>
      <c r="AJ5001" s="9"/>
      <c r="AK5001" s="9"/>
      <c r="AL5001" s="9"/>
      <c r="AM5001" s="9"/>
      <c r="AN5001" s="9"/>
      <c r="AO5001" s="9"/>
      <c r="AP5001" s="9"/>
      <c r="AQ5001" s="9"/>
      <c r="AR5001" s="9"/>
    </row>
    <row r="5002" spans="1:44">
      <c r="A5002" s="9"/>
      <c r="B5002" s="9"/>
      <c r="C5002" s="9"/>
      <c r="D5002" s="9"/>
      <c r="E5002" s="9"/>
      <c r="F5002" s="9"/>
      <c r="G5002" s="466"/>
      <c r="H5002" s="466"/>
      <c r="I5002" s="9"/>
      <c r="J5002" s="9"/>
      <c r="K5002" s="9"/>
      <c r="L5002" s="9"/>
      <c r="M5002" s="9"/>
      <c r="N5002" s="9"/>
      <c r="O5002" s="9"/>
      <c r="P5002" s="9"/>
      <c r="Q5002" s="9"/>
      <c r="R5002" s="9"/>
      <c r="S5002" s="9"/>
      <c r="T5002" s="9"/>
      <c r="U5002" s="9"/>
      <c r="V5002" s="9"/>
      <c r="W5002" s="9"/>
      <c r="X5002" s="9"/>
      <c r="Y5002" s="9"/>
      <c r="Z5002" s="9"/>
      <c r="AA5002" s="9"/>
      <c r="AB5002" s="9"/>
      <c r="AC5002" s="9"/>
      <c r="AD5002" s="9"/>
      <c r="AE5002" s="9"/>
      <c r="AF5002" s="9"/>
      <c r="AG5002" s="9"/>
      <c r="AH5002" s="9"/>
      <c r="AI5002" s="9"/>
      <c r="AJ5002" s="9"/>
      <c r="AK5002" s="9"/>
      <c r="AL5002" s="9"/>
      <c r="AM5002" s="9"/>
      <c r="AN5002" s="9"/>
      <c r="AO5002" s="9"/>
      <c r="AP5002" s="9"/>
      <c r="AQ5002" s="9"/>
      <c r="AR5002" s="9"/>
    </row>
    <row r="5003" spans="1:44">
      <c r="A5003" s="9"/>
      <c r="B5003" s="9"/>
      <c r="C5003" s="9"/>
      <c r="D5003" s="9"/>
      <c r="E5003" s="9"/>
      <c r="F5003" s="9"/>
      <c r="G5003" s="466"/>
      <c r="H5003" s="466"/>
      <c r="I5003" s="9"/>
      <c r="J5003" s="9"/>
      <c r="K5003" s="9"/>
      <c r="L5003" s="9"/>
      <c r="M5003" s="9"/>
      <c r="N5003" s="9"/>
      <c r="O5003" s="9"/>
      <c r="P5003" s="9"/>
      <c r="Q5003" s="9"/>
      <c r="R5003" s="9"/>
      <c r="S5003" s="9"/>
      <c r="T5003" s="9"/>
      <c r="U5003" s="9"/>
      <c r="V5003" s="9"/>
      <c r="W5003" s="9"/>
      <c r="X5003" s="9"/>
      <c r="Y5003" s="9"/>
      <c r="Z5003" s="9"/>
      <c r="AA5003" s="9"/>
      <c r="AB5003" s="9"/>
      <c r="AC5003" s="9"/>
      <c r="AD5003" s="9"/>
      <c r="AE5003" s="9"/>
      <c r="AF5003" s="9"/>
      <c r="AG5003" s="9"/>
      <c r="AH5003" s="9"/>
      <c r="AI5003" s="9"/>
      <c r="AJ5003" s="9"/>
      <c r="AK5003" s="9"/>
      <c r="AL5003" s="9"/>
      <c r="AM5003" s="9"/>
      <c r="AN5003" s="9"/>
      <c r="AO5003" s="9"/>
      <c r="AP5003" s="9"/>
      <c r="AQ5003" s="9"/>
      <c r="AR5003" s="9"/>
    </row>
    <row r="5004" spans="1:44">
      <c r="A5004" s="9"/>
      <c r="B5004" s="9"/>
      <c r="C5004" s="9"/>
      <c r="D5004" s="9"/>
      <c r="E5004" s="9"/>
      <c r="F5004" s="9"/>
      <c r="G5004" s="466"/>
      <c r="H5004" s="466"/>
      <c r="I5004" s="9"/>
      <c r="J5004" s="9"/>
      <c r="K5004" s="9"/>
      <c r="L5004" s="9"/>
      <c r="M5004" s="9"/>
      <c r="N5004" s="9"/>
      <c r="O5004" s="9"/>
      <c r="P5004" s="9"/>
      <c r="Q5004" s="9"/>
      <c r="R5004" s="9"/>
      <c r="S5004" s="9"/>
      <c r="T5004" s="9"/>
      <c r="U5004" s="9"/>
      <c r="V5004" s="9"/>
      <c r="W5004" s="9"/>
      <c r="X5004" s="9"/>
      <c r="Y5004" s="9"/>
      <c r="Z5004" s="9"/>
      <c r="AA5004" s="9"/>
      <c r="AB5004" s="9"/>
      <c r="AC5004" s="9"/>
      <c r="AD5004" s="9"/>
      <c r="AE5004" s="9"/>
      <c r="AF5004" s="9"/>
      <c r="AG5004" s="9"/>
      <c r="AH5004" s="9"/>
      <c r="AI5004" s="9"/>
      <c r="AJ5004" s="9"/>
      <c r="AK5004" s="9"/>
      <c r="AL5004" s="9"/>
      <c r="AM5004" s="9"/>
      <c r="AN5004" s="9"/>
      <c r="AO5004" s="9"/>
      <c r="AP5004" s="9"/>
      <c r="AQ5004" s="9"/>
      <c r="AR5004" s="9"/>
    </row>
    <row r="5005" spans="1:44">
      <c r="A5005" s="9"/>
      <c r="B5005" s="9"/>
      <c r="C5005" s="9"/>
      <c r="D5005" s="9"/>
      <c r="E5005" s="9"/>
      <c r="F5005" s="9"/>
      <c r="G5005" s="466"/>
      <c r="H5005" s="466"/>
      <c r="I5005" s="9"/>
      <c r="J5005" s="9"/>
      <c r="K5005" s="9"/>
      <c r="L5005" s="9"/>
      <c r="M5005" s="9"/>
      <c r="N5005" s="9"/>
      <c r="O5005" s="9"/>
      <c r="P5005" s="9"/>
      <c r="Q5005" s="9"/>
      <c r="R5005" s="9"/>
      <c r="S5005" s="9"/>
      <c r="T5005" s="9"/>
      <c r="U5005" s="9"/>
      <c r="V5005" s="9"/>
      <c r="W5005" s="9"/>
      <c r="X5005" s="9"/>
      <c r="Y5005" s="9"/>
      <c r="Z5005" s="9"/>
      <c r="AA5005" s="9"/>
      <c r="AB5005" s="9"/>
      <c r="AC5005" s="9"/>
      <c r="AD5005" s="9"/>
      <c r="AE5005" s="9"/>
      <c r="AF5005" s="9"/>
      <c r="AG5005" s="9"/>
      <c r="AH5005" s="9"/>
      <c r="AI5005" s="9"/>
      <c r="AJ5005" s="9"/>
      <c r="AK5005" s="9"/>
      <c r="AL5005" s="9"/>
      <c r="AM5005" s="9"/>
      <c r="AN5005" s="9"/>
      <c r="AO5005" s="9"/>
      <c r="AP5005" s="9"/>
      <c r="AQ5005" s="9"/>
      <c r="AR5005" s="9"/>
    </row>
    <row r="5006" spans="1:44">
      <c r="A5006" s="9"/>
      <c r="B5006" s="9"/>
      <c r="C5006" s="9"/>
      <c r="D5006" s="9"/>
      <c r="E5006" s="9"/>
      <c r="F5006" s="9"/>
      <c r="G5006" s="466"/>
      <c r="H5006" s="466"/>
      <c r="I5006" s="9"/>
      <c r="J5006" s="9"/>
      <c r="K5006" s="9"/>
      <c r="L5006" s="9"/>
      <c r="M5006" s="9"/>
      <c r="N5006" s="9"/>
      <c r="O5006" s="9"/>
      <c r="P5006" s="9"/>
      <c r="Q5006" s="9"/>
      <c r="R5006" s="9"/>
      <c r="S5006" s="9"/>
      <c r="T5006" s="9"/>
      <c r="U5006" s="9"/>
      <c r="V5006" s="9"/>
      <c r="W5006" s="9"/>
      <c r="X5006" s="9"/>
      <c r="Y5006" s="9"/>
      <c r="Z5006" s="9"/>
      <c r="AA5006" s="9"/>
      <c r="AB5006" s="9"/>
      <c r="AC5006" s="9"/>
      <c r="AD5006" s="9"/>
      <c r="AE5006" s="9"/>
      <c r="AF5006" s="9"/>
      <c r="AG5006" s="9"/>
      <c r="AH5006" s="9"/>
      <c r="AI5006" s="9"/>
      <c r="AJ5006" s="9"/>
      <c r="AK5006" s="9"/>
      <c r="AL5006" s="9"/>
      <c r="AM5006" s="9"/>
      <c r="AN5006" s="9"/>
      <c r="AO5006" s="9"/>
      <c r="AP5006" s="9"/>
      <c r="AQ5006" s="9"/>
      <c r="AR5006" s="9"/>
    </row>
    <row r="5007" spans="1:44">
      <c r="A5007" s="9"/>
      <c r="B5007" s="9"/>
      <c r="C5007" s="9"/>
      <c r="D5007" s="9"/>
      <c r="E5007" s="9"/>
      <c r="F5007" s="9"/>
      <c r="G5007" s="466"/>
      <c r="H5007" s="466"/>
      <c r="I5007" s="9"/>
      <c r="J5007" s="9"/>
      <c r="K5007" s="9"/>
      <c r="L5007" s="9"/>
      <c r="M5007" s="9"/>
      <c r="N5007" s="9"/>
      <c r="O5007" s="9"/>
      <c r="P5007" s="9"/>
      <c r="Q5007" s="9"/>
      <c r="R5007" s="9"/>
      <c r="S5007" s="9"/>
      <c r="T5007" s="9"/>
      <c r="U5007" s="9"/>
      <c r="V5007" s="9"/>
      <c r="W5007" s="9"/>
      <c r="X5007" s="9"/>
      <c r="Y5007" s="9"/>
      <c r="Z5007" s="9"/>
      <c r="AA5007" s="9"/>
      <c r="AB5007" s="9"/>
      <c r="AC5007" s="9"/>
      <c r="AD5007" s="9"/>
      <c r="AE5007" s="9"/>
      <c r="AF5007" s="9"/>
      <c r="AG5007" s="9"/>
      <c r="AH5007" s="9"/>
      <c r="AI5007" s="9"/>
      <c r="AJ5007" s="9"/>
      <c r="AK5007" s="9"/>
      <c r="AL5007" s="9"/>
      <c r="AM5007" s="9"/>
      <c r="AN5007" s="9"/>
      <c r="AO5007" s="9"/>
      <c r="AP5007" s="9"/>
      <c r="AQ5007" s="9"/>
      <c r="AR5007" s="9"/>
    </row>
    <row r="5008" spans="1:44">
      <c r="A5008" s="9"/>
      <c r="B5008" s="9"/>
      <c r="C5008" s="9"/>
      <c r="D5008" s="9"/>
      <c r="E5008" s="9"/>
      <c r="F5008" s="9"/>
      <c r="G5008" s="466"/>
      <c r="H5008" s="466"/>
      <c r="I5008" s="9"/>
      <c r="J5008" s="9"/>
      <c r="K5008" s="9"/>
      <c r="L5008" s="9"/>
      <c r="M5008" s="9"/>
      <c r="N5008" s="9"/>
      <c r="O5008" s="9"/>
      <c r="P5008" s="9"/>
      <c r="Q5008" s="9"/>
      <c r="R5008" s="9"/>
      <c r="S5008" s="9"/>
      <c r="T5008" s="9"/>
      <c r="U5008" s="9"/>
      <c r="V5008" s="9"/>
      <c r="W5008" s="9"/>
      <c r="X5008" s="9"/>
      <c r="Y5008" s="9"/>
      <c r="Z5008" s="9"/>
      <c r="AA5008" s="9"/>
      <c r="AB5008" s="9"/>
      <c r="AC5008" s="9"/>
      <c r="AD5008" s="9"/>
      <c r="AE5008" s="9"/>
      <c r="AF5008" s="9"/>
      <c r="AG5008" s="9"/>
      <c r="AH5008" s="9"/>
      <c r="AI5008" s="9"/>
      <c r="AJ5008" s="9"/>
      <c r="AK5008" s="9"/>
      <c r="AL5008" s="9"/>
      <c r="AM5008" s="9"/>
      <c r="AN5008" s="9"/>
      <c r="AO5008" s="9"/>
      <c r="AP5008" s="9"/>
      <c r="AQ5008" s="9"/>
      <c r="AR5008" s="9"/>
    </row>
    <row r="5009" spans="1:44">
      <c r="A5009" s="9"/>
      <c r="B5009" s="9"/>
      <c r="C5009" s="9"/>
      <c r="D5009" s="9"/>
      <c r="E5009" s="9"/>
      <c r="F5009" s="9"/>
      <c r="G5009" s="466"/>
      <c r="H5009" s="466"/>
      <c r="I5009" s="9"/>
      <c r="J5009" s="9"/>
      <c r="K5009" s="9"/>
      <c r="L5009" s="9"/>
      <c r="M5009" s="9"/>
      <c r="N5009" s="9"/>
      <c r="O5009" s="9"/>
      <c r="P5009" s="9"/>
      <c r="Q5009" s="9"/>
      <c r="R5009" s="9"/>
      <c r="S5009" s="9"/>
      <c r="T5009" s="9"/>
      <c r="U5009" s="9"/>
      <c r="V5009" s="9"/>
      <c r="W5009" s="9"/>
      <c r="X5009" s="9"/>
      <c r="Y5009" s="9"/>
      <c r="Z5009" s="9"/>
      <c r="AA5009" s="9"/>
      <c r="AB5009" s="9"/>
      <c r="AC5009" s="9"/>
      <c r="AD5009" s="9"/>
      <c r="AE5009" s="9"/>
      <c r="AF5009" s="9"/>
      <c r="AG5009" s="9"/>
      <c r="AH5009" s="9"/>
      <c r="AI5009" s="9"/>
      <c r="AJ5009" s="9"/>
      <c r="AK5009" s="9"/>
      <c r="AL5009" s="9"/>
      <c r="AM5009" s="9"/>
      <c r="AN5009" s="9"/>
      <c r="AO5009" s="9"/>
      <c r="AP5009" s="9"/>
      <c r="AQ5009" s="9"/>
      <c r="AR5009" s="9"/>
    </row>
    <row r="5010" spans="1:44">
      <c r="A5010" s="9"/>
      <c r="B5010" s="9"/>
      <c r="C5010" s="9"/>
      <c r="D5010" s="9"/>
      <c r="E5010" s="9"/>
      <c r="F5010" s="9"/>
      <c r="G5010" s="466"/>
      <c r="H5010" s="466"/>
      <c r="I5010" s="9"/>
      <c r="J5010" s="9"/>
      <c r="K5010" s="9"/>
      <c r="L5010" s="9"/>
      <c r="M5010" s="9"/>
      <c r="N5010" s="9"/>
      <c r="O5010" s="9"/>
      <c r="P5010" s="9"/>
      <c r="Q5010" s="9"/>
      <c r="R5010" s="9"/>
      <c r="S5010" s="9"/>
      <c r="T5010" s="9"/>
      <c r="U5010" s="9"/>
      <c r="V5010" s="9"/>
      <c r="W5010" s="9"/>
      <c r="X5010" s="9"/>
      <c r="Y5010" s="9"/>
      <c r="Z5010" s="9"/>
      <c r="AA5010" s="9"/>
      <c r="AB5010" s="9"/>
      <c r="AC5010" s="9"/>
      <c r="AD5010" s="9"/>
      <c r="AE5010" s="9"/>
      <c r="AF5010" s="9"/>
      <c r="AG5010" s="9"/>
      <c r="AH5010" s="9"/>
      <c r="AI5010" s="9"/>
      <c r="AJ5010" s="9"/>
      <c r="AK5010" s="9"/>
      <c r="AL5010" s="9"/>
      <c r="AM5010" s="9"/>
      <c r="AN5010" s="9"/>
      <c r="AO5010" s="9"/>
      <c r="AP5010" s="9"/>
      <c r="AQ5010" s="9"/>
      <c r="AR5010" s="9"/>
    </row>
    <row r="5011" spans="1:44">
      <c r="A5011" s="9"/>
      <c r="B5011" s="9"/>
      <c r="C5011" s="9"/>
      <c r="D5011" s="9"/>
      <c r="E5011" s="9"/>
      <c r="F5011" s="9"/>
      <c r="G5011" s="466"/>
      <c r="H5011" s="466"/>
      <c r="I5011" s="9"/>
      <c r="J5011" s="9"/>
      <c r="K5011" s="9"/>
      <c r="L5011" s="9"/>
      <c r="M5011" s="9"/>
      <c r="N5011" s="9"/>
      <c r="O5011" s="9"/>
      <c r="P5011" s="9"/>
      <c r="Q5011" s="9"/>
      <c r="R5011" s="9"/>
      <c r="S5011" s="9"/>
      <c r="T5011" s="9"/>
      <c r="U5011" s="9"/>
      <c r="V5011" s="9"/>
      <c r="W5011" s="9"/>
      <c r="X5011" s="9"/>
      <c r="Y5011" s="9"/>
      <c r="Z5011" s="9"/>
      <c r="AA5011" s="9"/>
      <c r="AB5011" s="9"/>
      <c r="AC5011" s="9"/>
      <c r="AD5011" s="9"/>
      <c r="AE5011" s="9"/>
      <c r="AF5011" s="9"/>
      <c r="AG5011" s="9"/>
      <c r="AH5011" s="9"/>
      <c r="AI5011" s="9"/>
      <c r="AJ5011" s="9"/>
      <c r="AK5011" s="9"/>
      <c r="AL5011" s="9"/>
      <c r="AM5011" s="9"/>
      <c r="AN5011" s="9"/>
      <c r="AO5011" s="9"/>
      <c r="AP5011" s="9"/>
      <c r="AQ5011" s="9"/>
      <c r="AR5011" s="9"/>
    </row>
    <row r="5012" spans="1:44">
      <c r="A5012" s="9"/>
      <c r="B5012" s="9"/>
      <c r="C5012" s="9"/>
      <c r="D5012" s="9"/>
      <c r="E5012" s="9"/>
      <c r="F5012" s="9"/>
      <c r="G5012" s="466"/>
      <c r="H5012" s="466"/>
      <c r="I5012" s="9"/>
      <c r="J5012" s="9"/>
      <c r="K5012" s="9"/>
      <c r="L5012" s="9"/>
      <c r="M5012" s="9"/>
      <c r="N5012" s="9"/>
      <c r="O5012" s="9"/>
      <c r="P5012" s="9"/>
      <c r="Q5012" s="9"/>
      <c r="R5012" s="9"/>
      <c r="S5012" s="9"/>
      <c r="T5012" s="9"/>
      <c r="U5012" s="9"/>
      <c r="V5012" s="9"/>
      <c r="W5012" s="9"/>
      <c r="X5012" s="9"/>
      <c r="Y5012" s="9"/>
      <c r="Z5012" s="9"/>
      <c r="AA5012" s="9"/>
      <c r="AB5012" s="9"/>
      <c r="AC5012" s="9"/>
      <c r="AD5012" s="9"/>
      <c r="AE5012" s="9"/>
      <c r="AF5012" s="9"/>
      <c r="AG5012" s="9"/>
      <c r="AH5012" s="9"/>
      <c r="AI5012" s="9"/>
      <c r="AJ5012" s="9"/>
      <c r="AK5012" s="9"/>
      <c r="AL5012" s="9"/>
      <c r="AM5012" s="9"/>
      <c r="AN5012" s="9"/>
      <c r="AO5012" s="9"/>
      <c r="AP5012" s="9"/>
      <c r="AQ5012" s="9"/>
      <c r="AR5012" s="9"/>
    </row>
    <row r="5013" spans="1:44">
      <c r="A5013" s="9"/>
      <c r="B5013" s="9"/>
      <c r="C5013" s="9"/>
      <c r="D5013" s="9"/>
      <c r="E5013" s="9"/>
      <c r="F5013" s="9"/>
      <c r="G5013" s="466"/>
      <c r="H5013" s="466"/>
      <c r="I5013" s="9"/>
      <c r="J5013" s="9"/>
      <c r="K5013" s="9"/>
      <c r="L5013" s="9"/>
      <c r="M5013" s="9"/>
      <c r="N5013" s="9"/>
      <c r="O5013" s="9"/>
      <c r="P5013" s="9"/>
      <c r="Q5013" s="9"/>
      <c r="R5013" s="9"/>
      <c r="S5013" s="9"/>
      <c r="T5013" s="9"/>
      <c r="U5013" s="9"/>
      <c r="V5013" s="9"/>
      <c r="W5013" s="9"/>
      <c r="X5013" s="9"/>
      <c r="Y5013" s="9"/>
      <c r="Z5013" s="9"/>
      <c r="AA5013" s="9"/>
      <c r="AB5013" s="9"/>
      <c r="AC5013" s="9"/>
      <c r="AD5013" s="9"/>
      <c r="AE5013" s="9"/>
      <c r="AF5013" s="9"/>
      <c r="AG5013" s="9"/>
      <c r="AH5013" s="9"/>
      <c r="AI5013" s="9"/>
      <c r="AJ5013" s="9"/>
      <c r="AK5013" s="9"/>
      <c r="AL5013" s="9"/>
      <c r="AM5013" s="9"/>
      <c r="AN5013" s="9"/>
      <c r="AO5013" s="9"/>
      <c r="AP5013" s="9"/>
      <c r="AQ5013" s="9"/>
      <c r="AR5013" s="9"/>
    </row>
    <row r="5014" spans="1:44">
      <c r="A5014" s="9"/>
      <c r="B5014" s="9"/>
      <c r="C5014" s="9"/>
      <c r="D5014" s="9"/>
      <c r="E5014" s="9"/>
      <c r="F5014" s="9"/>
      <c r="G5014" s="466"/>
      <c r="H5014" s="466"/>
      <c r="I5014" s="9"/>
      <c r="J5014" s="9"/>
      <c r="K5014" s="9"/>
      <c r="L5014" s="9"/>
      <c r="M5014" s="9"/>
      <c r="N5014" s="9"/>
      <c r="O5014" s="9"/>
      <c r="P5014" s="9"/>
      <c r="Q5014" s="9"/>
      <c r="R5014" s="9"/>
      <c r="S5014" s="9"/>
      <c r="T5014" s="9"/>
      <c r="U5014" s="9"/>
      <c r="V5014" s="9"/>
      <c r="W5014" s="9"/>
      <c r="X5014" s="9"/>
      <c r="Y5014" s="9"/>
      <c r="Z5014" s="9"/>
      <c r="AA5014" s="9"/>
      <c r="AB5014" s="9"/>
      <c r="AC5014" s="9"/>
      <c r="AD5014" s="9"/>
      <c r="AE5014" s="9"/>
      <c r="AF5014" s="9"/>
      <c r="AG5014" s="9"/>
      <c r="AH5014" s="9"/>
      <c r="AI5014" s="9"/>
      <c r="AJ5014" s="9"/>
      <c r="AK5014" s="9"/>
      <c r="AL5014" s="9"/>
      <c r="AM5014" s="9"/>
      <c r="AN5014" s="9"/>
      <c r="AO5014" s="9"/>
      <c r="AP5014" s="9"/>
      <c r="AQ5014" s="9"/>
      <c r="AR5014" s="9"/>
    </row>
    <row r="5015" spans="1:44">
      <c r="A5015" s="9"/>
      <c r="B5015" s="9"/>
      <c r="C5015" s="9"/>
      <c r="D5015" s="9"/>
      <c r="E5015" s="9"/>
      <c r="F5015" s="9"/>
      <c r="G5015" s="466"/>
      <c r="H5015" s="466"/>
      <c r="I5015" s="9"/>
      <c r="J5015" s="9"/>
      <c r="K5015" s="9"/>
      <c r="L5015" s="9"/>
      <c r="M5015" s="9"/>
      <c r="N5015" s="9"/>
      <c r="O5015" s="9"/>
      <c r="P5015" s="9"/>
      <c r="Q5015" s="9"/>
      <c r="R5015" s="9"/>
      <c r="S5015" s="9"/>
      <c r="T5015" s="9"/>
      <c r="U5015" s="9"/>
      <c r="V5015" s="9"/>
      <c r="W5015" s="9"/>
      <c r="X5015" s="9"/>
      <c r="Y5015" s="9"/>
      <c r="Z5015" s="9"/>
      <c r="AA5015" s="9"/>
      <c r="AB5015" s="9"/>
      <c r="AC5015" s="9"/>
      <c r="AD5015" s="9"/>
      <c r="AE5015" s="9"/>
      <c r="AF5015" s="9"/>
      <c r="AG5015" s="9"/>
      <c r="AH5015" s="9"/>
      <c r="AI5015" s="9"/>
      <c r="AJ5015" s="9"/>
      <c r="AK5015" s="9"/>
      <c r="AL5015" s="9"/>
      <c r="AM5015" s="9"/>
      <c r="AN5015" s="9"/>
      <c r="AO5015" s="9"/>
      <c r="AP5015" s="9"/>
      <c r="AQ5015" s="9"/>
      <c r="AR5015" s="9"/>
    </row>
    <row r="5016" spans="1:44">
      <c r="A5016" s="9"/>
      <c r="B5016" s="9"/>
      <c r="C5016" s="9"/>
      <c r="D5016" s="9"/>
      <c r="E5016" s="9"/>
      <c r="F5016" s="9"/>
      <c r="G5016" s="466"/>
      <c r="H5016" s="466"/>
      <c r="I5016" s="9"/>
      <c r="J5016" s="9"/>
      <c r="K5016" s="9"/>
      <c r="L5016" s="9"/>
      <c r="M5016" s="9"/>
      <c r="N5016" s="9"/>
      <c r="O5016" s="9"/>
      <c r="P5016" s="9"/>
      <c r="Q5016" s="9"/>
      <c r="R5016" s="9"/>
      <c r="S5016" s="9"/>
      <c r="T5016" s="9"/>
      <c r="U5016" s="9"/>
      <c r="V5016" s="9"/>
      <c r="W5016" s="9"/>
      <c r="X5016" s="9"/>
      <c r="Y5016" s="9"/>
      <c r="Z5016" s="9"/>
      <c r="AA5016" s="9"/>
      <c r="AB5016" s="9"/>
      <c r="AC5016" s="9"/>
      <c r="AD5016" s="9"/>
      <c r="AE5016" s="9"/>
      <c r="AF5016" s="9"/>
      <c r="AG5016" s="9"/>
      <c r="AH5016" s="9"/>
      <c r="AI5016" s="9"/>
      <c r="AJ5016" s="9"/>
      <c r="AK5016" s="9"/>
      <c r="AL5016" s="9"/>
      <c r="AM5016" s="9"/>
      <c r="AN5016" s="9"/>
      <c r="AO5016" s="9"/>
      <c r="AP5016" s="9"/>
      <c r="AQ5016" s="9"/>
      <c r="AR5016" s="9"/>
    </row>
    <row r="5017" spans="1:44">
      <c r="A5017" s="9"/>
      <c r="B5017" s="9"/>
      <c r="C5017" s="9"/>
      <c r="D5017" s="9"/>
      <c r="E5017" s="9"/>
      <c r="F5017" s="9"/>
      <c r="G5017" s="466"/>
      <c r="H5017" s="466"/>
      <c r="I5017" s="9"/>
      <c r="J5017" s="9"/>
      <c r="K5017" s="9"/>
      <c r="L5017" s="9"/>
      <c r="M5017" s="9"/>
      <c r="N5017" s="9"/>
      <c r="O5017" s="9"/>
      <c r="P5017" s="9"/>
      <c r="Q5017" s="9"/>
      <c r="R5017" s="9"/>
      <c r="S5017" s="9"/>
      <c r="T5017" s="9"/>
      <c r="U5017" s="9"/>
      <c r="V5017" s="9"/>
      <c r="W5017" s="9"/>
      <c r="X5017" s="9"/>
      <c r="Y5017" s="9"/>
      <c r="Z5017" s="9"/>
      <c r="AA5017" s="9"/>
      <c r="AB5017" s="9"/>
      <c r="AC5017" s="9"/>
      <c r="AD5017" s="9"/>
      <c r="AE5017" s="9"/>
      <c r="AF5017" s="9"/>
      <c r="AG5017" s="9"/>
      <c r="AH5017" s="9"/>
      <c r="AI5017" s="9"/>
      <c r="AJ5017" s="9"/>
      <c r="AK5017" s="9"/>
      <c r="AL5017" s="9"/>
      <c r="AM5017" s="9"/>
      <c r="AN5017" s="9"/>
      <c r="AO5017" s="9"/>
      <c r="AP5017" s="9"/>
      <c r="AQ5017" s="9"/>
      <c r="AR5017" s="9"/>
    </row>
    <row r="5018" spans="1:44">
      <c r="A5018" s="9"/>
      <c r="B5018" s="9"/>
      <c r="C5018" s="9"/>
      <c r="D5018" s="9"/>
      <c r="E5018" s="9"/>
      <c r="F5018" s="9"/>
      <c r="G5018" s="466"/>
      <c r="H5018" s="466"/>
      <c r="I5018" s="9"/>
      <c r="J5018" s="9"/>
      <c r="K5018" s="9"/>
      <c r="L5018" s="9"/>
      <c r="M5018" s="9"/>
      <c r="N5018" s="9"/>
      <c r="O5018" s="9"/>
      <c r="P5018" s="9"/>
      <c r="Q5018" s="9"/>
      <c r="R5018" s="9"/>
      <c r="S5018" s="9"/>
      <c r="T5018" s="9"/>
      <c r="U5018" s="9"/>
      <c r="V5018" s="9"/>
      <c r="W5018" s="9"/>
      <c r="X5018" s="9"/>
      <c r="Y5018" s="9"/>
      <c r="Z5018" s="9"/>
      <c r="AA5018" s="9"/>
      <c r="AB5018" s="9"/>
      <c r="AC5018" s="9"/>
      <c r="AD5018" s="9"/>
      <c r="AE5018" s="9"/>
      <c r="AF5018" s="9"/>
      <c r="AG5018" s="9"/>
      <c r="AH5018" s="9"/>
      <c r="AI5018" s="9"/>
      <c r="AJ5018" s="9"/>
      <c r="AK5018" s="9"/>
      <c r="AL5018" s="9"/>
      <c r="AM5018" s="9"/>
      <c r="AN5018" s="9"/>
      <c r="AO5018" s="9"/>
      <c r="AP5018" s="9"/>
      <c r="AQ5018" s="9"/>
      <c r="AR5018" s="9"/>
    </row>
    <row r="5019" spans="1:44">
      <c r="A5019" s="9"/>
      <c r="B5019" s="9"/>
      <c r="C5019" s="9"/>
      <c r="D5019" s="9"/>
      <c r="E5019" s="9"/>
      <c r="F5019" s="9"/>
      <c r="G5019" s="466"/>
      <c r="H5019" s="466"/>
      <c r="I5019" s="9"/>
      <c r="J5019" s="9"/>
      <c r="K5019" s="9"/>
      <c r="L5019" s="9"/>
      <c r="M5019" s="9"/>
      <c r="N5019" s="9"/>
      <c r="O5019" s="9"/>
      <c r="P5019" s="9"/>
      <c r="Q5019" s="9"/>
      <c r="R5019" s="9"/>
      <c r="S5019" s="9"/>
      <c r="T5019" s="9"/>
      <c r="U5019" s="9"/>
      <c r="V5019" s="9"/>
      <c r="W5019" s="9"/>
      <c r="X5019" s="9"/>
      <c r="Y5019" s="9"/>
      <c r="Z5019" s="9"/>
      <c r="AA5019" s="9"/>
      <c r="AB5019" s="9"/>
      <c r="AC5019" s="9"/>
      <c r="AD5019" s="9"/>
      <c r="AE5019" s="9"/>
      <c r="AF5019" s="9"/>
      <c r="AG5019" s="9"/>
      <c r="AH5019" s="9"/>
      <c r="AI5019" s="9"/>
      <c r="AJ5019" s="9"/>
      <c r="AK5019" s="9"/>
      <c r="AL5019" s="9"/>
      <c r="AM5019" s="9"/>
      <c r="AN5019" s="9"/>
      <c r="AO5019" s="9"/>
      <c r="AP5019" s="9"/>
      <c r="AQ5019" s="9"/>
      <c r="AR5019" s="9"/>
    </row>
    <row r="5020" spans="1:44">
      <c r="A5020" s="9"/>
      <c r="B5020" s="9"/>
      <c r="C5020" s="9"/>
      <c r="D5020" s="9"/>
      <c r="E5020" s="9"/>
      <c r="F5020" s="9"/>
      <c r="G5020" s="466"/>
      <c r="H5020" s="466"/>
      <c r="I5020" s="9"/>
      <c r="J5020" s="9"/>
      <c r="K5020" s="9"/>
      <c r="L5020" s="9"/>
      <c r="M5020" s="9"/>
      <c r="N5020" s="9"/>
      <c r="O5020" s="9"/>
      <c r="P5020" s="9"/>
      <c r="Q5020" s="9"/>
      <c r="R5020" s="9"/>
      <c r="S5020" s="9"/>
      <c r="T5020" s="9"/>
      <c r="U5020" s="9"/>
      <c r="V5020" s="9"/>
      <c r="W5020" s="9"/>
      <c r="X5020" s="9"/>
      <c r="Y5020" s="9"/>
      <c r="Z5020" s="9"/>
      <c r="AA5020" s="9"/>
      <c r="AB5020" s="9"/>
      <c r="AC5020" s="9"/>
      <c r="AD5020" s="9"/>
      <c r="AE5020" s="9"/>
      <c r="AF5020" s="9"/>
      <c r="AG5020" s="9"/>
      <c r="AH5020" s="9"/>
      <c r="AI5020" s="9"/>
      <c r="AJ5020" s="9"/>
      <c r="AK5020" s="9"/>
      <c r="AL5020" s="9"/>
      <c r="AM5020" s="9"/>
      <c r="AN5020" s="9"/>
      <c r="AO5020" s="9"/>
      <c r="AP5020" s="9"/>
      <c r="AQ5020" s="9"/>
      <c r="AR5020" s="9"/>
    </row>
    <row r="5021" spans="1:44">
      <c r="A5021" s="9"/>
      <c r="B5021" s="9"/>
      <c r="C5021" s="9"/>
      <c r="D5021" s="9"/>
      <c r="E5021" s="9"/>
      <c r="F5021" s="9"/>
      <c r="G5021" s="466"/>
      <c r="H5021" s="466"/>
      <c r="I5021" s="9"/>
      <c r="J5021" s="9"/>
      <c r="K5021" s="9"/>
      <c r="L5021" s="9"/>
      <c r="M5021" s="9"/>
      <c r="N5021" s="9"/>
      <c r="O5021" s="9"/>
      <c r="P5021" s="9"/>
      <c r="Q5021" s="9"/>
      <c r="R5021" s="9"/>
      <c r="S5021" s="9"/>
      <c r="T5021" s="9"/>
      <c r="U5021" s="9"/>
      <c r="V5021" s="9"/>
      <c r="W5021" s="9"/>
      <c r="X5021" s="9"/>
      <c r="Y5021" s="9"/>
      <c r="Z5021" s="9"/>
      <c r="AA5021" s="9"/>
      <c r="AB5021" s="9"/>
      <c r="AC5021" s="9"/>
      <c r="AD5021" s="9"/>
      <c r="AE5021" s="9"/>
      <c r="AF5021" s="9"/>
      <c r="AG5021" s="9"/>
      <c r="AH5021" s="9"/>
      <c r="AI5021" s="9"/>
      <c r="AJ5021" s="9"/>
      <c r="AK5021" s="9"/>
      <c r="AL5021" s="9"/>
      <c r="AM5021" s="9"/>
      <c r="AN5021" s="9"/>
      <c r="AO5021" s="9"/>
      <c r="AP5021" s="9"/>
      <c r="AQ5021" s="9"/>
      <c r="AR5021" s="9"/>
    </row>
    <row r="5022" spans="1:44">
      <c r="A5022" s="9"/>
      <c r="B5022" s="9"/>
      <c r="C5022" s="9"/>
      <c r="D5022" s="9"/>
      <c r="E5022" s="9"/>
      <c r="F5022" s="9"/>
      <c r="G5022" s="466"/>
      <c r="H5022" s="466"/>
      <c r="I5022" s="9"/>
      <c r="J5022" s="9"/>
      <c r="K5022" s="9"/>
      <c r="L5022" s="9"/>
      <c r="M5022" s="9"/>
      <c r="N5022" s="9"/>
      <c r="O5022" s="9"/>
      <c r="P5022" s="9"/>
      <c r="Q5022" s="9"/>
      <c r="R5022" s="9"/>
      <c r="S5022" s="9"/>
      <c r="T5022" s="9"/>
      <c r="U5022" s="9"/>
      <c r="V5022" s="9"/>
      <c r="W5022" s="9"/>
      <c r="X5022" s="9"/>
      <c r="Y5022" s="9"/>
      <c r="Z5022" s="9"/>
      <c r="AA5022" s="9"/>
      <c r="AB5022" s="9"/>
      <c r="AC5022" s="9"/>
      <c r="AD5022" s="9"/>
      <c r="AE5022" s="9"/>
      <c r="AF5022" s="9"/>
      <c r="AG5022" s="9"/>
      <c r="AH5022" s="9"/>
      <c r="AI5022" s="9"/>
      <c r="AJ5022" s="9"/>
      <c r="AK5022" s="9"/>
      <c r="AL5022" s="9"/>
      <c r="AM5022" s="9"/>
      <c r="AN5022" s="9"/>
      <c r="AO5022" s="9"/>
      <c r="AP5022" s="9"/>
      <c r="AQ5022" s="9"/>
      <c r="AR5022" s="9"/>
    </row>
    <row r="5023" spans="1:44">
      <c r="A5023" s="9"/>
      <c r="B5023" s="9"/>
      <c r="C5023" s="9"/>
      <c r="D5023" s="9"/>
      <c r="E5023" s="9"/>
      <c r="F5023" s="9"/>
      <c r="G5023" s="466"/>
      <c r="H5023" s="466"/>
      <c r="I5023" s="9"/>
      <c r="J5023" s="9"/>
      <c r="K5023" s="9"/>
      <c r="L5023" s="9"/>
      <c r="M5023" s="9"/>
      <c r="N5023" s="9"/>
      <c r="O5023" s="9"/>
      <c r="P5023" s="9"/>
      <c r="Q5023" s="9"/>
      <c r="R5023" s="9"/>
      <c r="S5023" s="9"/>
      <c r="T5023" s="9"/>
      <c r="U5023" s="9"/>
      <c r="V5023" s="9"/>
      <c r="W5023" s="9"/>
      <c r="X5023" s="9"/>
      <c r="Y5023" s="9"/>
      <c r="Z5023" s="9"/>
      <c r="AA5023" s="9"/>
      <c r="AB5023" s="9"/>
      <c r="AC5023" s="9"/>
      <c r="AD5023" s="9"/>
      <c r="AE5023" s="9"/>
      <c r="AF5023" s="9"/>
      <c r="AG5023" s="9"/>
      <c r="AH5023" s="9"/>
      <c r="AI5023" s="9"/>
      <c r="AJ5023" s="9"/>
      <c r="AK5023" s="9"/>
      <c r="AL5023" s="9"/>
      <c r="AM5023" s="9"/>
      <c r="AN5023" s="9"/>
      <c r="AO5023" s="9"/>
      <c r="AP5023" s="9"/>
      <c r="AQ5023" s="9"/>
      <c r="AR5023" s="9"/>
    </row>
    <row r="5024" spans="1:44">
      <c r="A5024" s="9"/>
      <c r="B5024" s="9"/>
      <c r="C5024" s="9"/>
      <c r="D5024" s="9"/>
      <c r="E5024" s="9"/>
      <c r="F5024" s="9"/>
      <c r="G5024" s="466"/>
      <c r="H5024" s="466"/>
      <c r="I5024" s="9"/>
      <c r="J5024" s="9"/>
      <c r="K5024" s="9"/>
      <c r="L5024" s="9"/>
      <c r="M5024" s="9"/>
      <c r="N5024" s="9"/>
      <c r="O5024" s="9"/>
      <c r="P5024" s="9"/>
      <c r="Q5024" s="9"/>
      <c r="R5024" s="9"/>
      <c r="S5024" s="9"/>
      <c r="T5024" s="9"/>
      <c r="U5024" s="9"/>
      <c r="V5024" s="9"/>
      <c r="W5024" s="9"/>
      <c r="X5024" s="9"/>
      <c r="Y5024" s="9"/>
      <c r="Z5024" s="9"/>
      <c r="AA5024" s="9"/>
      <c r="AB5024" s="9"/>
      <c r="AC5024" s="9"/>
      <c r="AD5024" s="9"/>
      <c r="AE5024" s="9"/>
      <c r="AF5024" s="9"/>
      <c r="AG5024" s="9"/>
      <c r="AH5024" s="9"/>
      <c r="AI5024" s="9"/>
      <c r="AJ5024" s="9"/>
      <c r="AK5024" s="9"/>
      <c r="AL5024" s="9"/>
      <c r="AM5024" s="9"/>
      <c r="AN5024" s="9"/>
      <c r="AO5024" s="9"/>
      <c r="AP5024" s="9"/>
      <c r="AQ5024" s="9"/>
      <c r="AR5024" s="9"/>
    </row>
    <row r="5025" spans="1:44">
      <c r="A5025" s="9"/>
      <c r="B5025" s="9"/>
      <c r="C5025" s="9"/>
      <c r="D5025" s="9"/>
      <c r="E5025" s="9"/>
      <c r="F5025" s="9"/>
      <c r="G5025" s="466"/>
      <c r="H5025" s="466"/>
      <c r="I5025" s="9"/>
      <c r="J5025" s="9"/>
      <c r="K5025" s="9"/>
      <c r="L5025" s="9"/>
      <c r="M5025" s="9"/>
      <c r="N5025" s="9"/>
      <c r="O5025" s="9"/>
      <c r="P5025" s="9"/>
      <c r="Q5025" s="9"/>
      <c r="R5025" s="9"/>
      <c r="S5025" s="9"/>
      <c r="T5025" s="9"/>
      <c r="U5025" s="9"/>
      <c r="V5025" s="9"/>
      <c r="W5025" s="9"/>
      <c r="X5025" s="9"/>
      <c r="Y5025" s="9"/>
      <c r="Z5025" s="9"/>
      <c r="AA5025" s="9"/>
      <c r="AB5025" s="9"/>
      <c r="AC5025" s="9"/>
      <c r="AD5025" s="9"/>
      <c r="AE5025" s="9"/>
      <c r="AF5025" s="9"/>
      <c r="AG5025" s="9"/>
      <c r="AH5025" s="9"/>
      <c r="AI5025" s="9"/>
      <c r="AJ5025" s="9"/>
      <c r="AK5025" s="9"/>
      <c r="AL5025" s="9"/>
      <c r="AM5025" s="9"/>
      <c r="AN5025" s="9"/>
      <c r="AO5025" s="9"/>
      <c r="AP5025" s="9"/>
      <c r="AQ5025" s="9"/>
      <c r="AR5025" s="9"/>
    </row>
    <row r="5026" spans="1:44">
      <c r="A5026" s="9"/>
      <c r="B5026" s="9"/>
      <c r="C5026" s="9"/>
      <c r="D5026" s="9"/>
      <c r="E5026" s="9"/>
      <c r="F5026" s="9"/>
      <c r="G5026" s="466"/>
      <c r="H5026" s="466"/>
      <c r="I5026" s="9"/>
      <c r="J5026" s="9"/>
      <c r="K5026" s="9"/>
      <c r="L5026" s="9"/>
      <c r="M5026" s="9"/>
      <c r="N5026" s="9"/>
      <c r="O5026" s="9"/>
      <c r="P5026" s="9"/>
      <c r="Q5026" s="9"/>
      <c r="R5026" s="9"/>
      <c r="S5026" s="9"/>
      <c r="T5026" s="9"/>
      <c r="U5026" s="9"/>
      <c r="V5026" s="9"/>
      <c r="W5026" s="9"/>
      <c r="X5026" s="9"/>
      <c r="Y5026" s="9"/>
      <c r="Z5026" s="9"/>
      <c r="AA5026" s="9"/>
      <c r="AB5026" s="9"/>
      <c r="AC5026" s="9"/>
      <c r="AD5026" s="9"/>
      <c r="AE5026" s="9"/>
      <c r="AF5026" s="9"/>
      <c r="AG5026" s="9"/>
      <c r="AH5026" s="9"/>
      <c r="AI5026" s="9"/>
      <c r="AJ5026" s="9"/>
      <c r="AK5026" s="9"/>
      <c r="AL5026" s="9"/>
      <c r="AM5026" s="9"/>
      <c r="AN5026" s="9"/>
      <c r="AO5026" s="9"/>
      <c r="AP5026" s="9"/>
      <c r="AQ5026" s="9"/>
      <c r="AR5026" s="9"/>
    </row>
    <row r="5027" spans="1:44">
      <c r="A5027" s="9"/>
      <c r="B5027" s="9"/>
      <c r="C5027" s="9"/>
      <c r="D5027" s="9"/>
      <c r="E5027" s="9"/>
      <c r="F5027" s="9"/>
      <c r="G5027" s="466"/>
      <c r="H5027" s="466"/>
      <c r="I5027" s="9"/>
      <c r="J5027" s="9"/>
      <c r="K5027" s="9"/>
      <c r="L5027" s="9"/>
      <c r="M5027" s="9"/>
      <c r="N5027" s="9"/>
      <c r="O5027" s="9"/>
      <c r="P5027" s="9"/>
      <c r="Q5027" s="9"/>
      <c r="R5027" s="9"/>
      <c r="S5027" s="9"/>
      <c r="T5027" s="9"/>
      <c r="U5027" s="9"/>
      <c r="V5027" s="9"/>
      <c r="W5027" s="9"/>
      <c r="X5027" s="9"/>
      <c r="Y5027" s="9"/>
      <c r="Z5027" s="9"/>
      <c r="AA5027" s="9"/>
      <c r="AB5027" s="9"/>
      <c r="AC5027" s="9"/>
      <c r="AD5027" s="9"/>
      <c r="AE5027" s="9"/>
      <c r="AF5027" s="9"/>
      <c r="AG5027" s="9"/>
      <c r="AH5027" s="9"/>
      <c r="AI5027" s="9"/>
      <c r="AJ5027" s="9"/>
      <c r="AK5027" s="9"/>
      <c r="AL5027" s="9"/>
      <c r="AM5027" s="9"/>
      <c r="AN5027" s="9"/>
      <c r="AO5027" s="9"/>
      <c r="AP5027" s="9"/>
      <c r="AQ5027" s="9"/>
      <c r="AR5027" s="9"/>
    </row>
    <row r="5028" spans="1:44">
      <c r="A5028" s="9"/>
      <c r="B5028" s="9"/>
      <c r="C5028" s="9"/>
      <c r="D5028" s="9"/>
      <c r="E5028" s="9"/>
      <c r="F5028" s="9"/>
      <c r="G5028" s="466"/>
      <c r="H5028" s="466"/>
      <c r="I5028" s="9"/>
      <c r="J5028" s="9"/>
      <c r="K5028" s="9"/>
      <c r="L5028" s="9"/>
      <c r="M5028" s="9"/>
      <c r="N5028" s="9"/>
      <c r="O5028" s="9"/>
      <c r="P5028" s="9"/>
      <c r="Q5028" s="9"/>
      <c r="R5028" s="9"/>
      <c r="S5028" s="9"/>
      <c r="T5028" s="9"/>
      <c r="U5028" s="9"/>
      <c r="V5028" s="9"/>
      <c r="W5028" s="9"/>
      <c r="X5028" s="9"/>
      <c r="Y5028" s="9"/>
      <c r="Z5028" s="9"/>
      <c r="AA5028" s="9"/>
      <c r="AB5028" s="9"/>
      <c r="AC5028" s="9"/>
      <c r="AD5028" s="9"/>
      <c r="AE5028" s="9"/>
      <c r="AF5028" s="9"/>
      <c r="AG5028" s="9"/>
      <c r="AH5028" s="9"/>
      <c r="AI5028" s="9"/>
      <c r="AJ5028" s="9"/>
      <c r="AK5028" s="9"/>
      <c r="AL5028" s="9"/>
      <c r="AM5028" s="9"/>
      <c r="AN5028" s="9"/>
      <c r="AO5028" s="9"/>
      <c r="AP5028" s="9"/>
      <c r="AQ5028" s="9"/>
      <c r="AR5028" s="9"/>
    </row>
    <row r="5029" spans="1:44">
      <c r="A5029" s="9"/>
      <c r="B5029" s="9"/>
      <c r="C5029" s="9"/>
      <c r="D5029" s="9"/>
      <c r="E5029" s="9"/>
      <c r="F5029" s="9"/>
      <c r="G5029" s="466"/>
      <c r="H5029" s="466"/>
      <c r="I5029" s="9"/>
      <c r="J5029" s="9"/>
      <c r="K5029" s="9"/>
      <c r="L5029" s="9"/>
      <c r="M5029" s="9"/>
      <c r="N5029" s="9"/>
      <c r="O5029" s="9"/>
      <c r="P5029" s="9"/>
      <c r="Q5029" s="9"/>
      <c r="R5029" s="9"/>
      <c r="S5029" s="9"/>
      <c r="T5029" s="9"/>
      <c r="U5029" s="9"/>
      <c r="V5029" s="9"/>
      <c r="W5029" s="9"/>
      <c r="X5029" s="9"/>
      <c r="Y5029" s="9"/>
      <c r="Z5029" s="9"/>
      <c r="AA5029" s="9"/>
      <c r="AB5029" s="9"/>
      <c r="AC5029" s="9"/>
      <c r="AD5029" s="9"/>
      <c r="AE5029" s="9"/>
      <c r="AF5029" s="9"/>
      <c r="AG5029" s="9"/>
      <c r="AH5029" s="9"/>
      <c r="AI5029" s="9"/>
      <c r="AJ5029" s="9"/>
      <c r="AK5029" s="9"/>
      <c r="AL5029" s="9"/>
      <c r="AM5029" s="9"/>
      <c r="AN5029" s="9"/>
      <c r="AO5029" s="9"/>
      <c r="AP5029" s="9"/>
      <c r="AQ5029" s="9"/>
      <c r="AR5029" s="9"/>
    </row>
    <row r="5030" spans="1:44">
      <c r="A5030" s="9"/>
      <c r="B5030" s="9"/>
      <c r="C5030" s="9"/>
      <c r="D5030" s="9"/>
      <c r="E5030" s="9"/>
      <c r="F5030" s="9"/>
      <c r="G5030" s="466"/>
      <c r="H5030" s="466"/>
      <c r="I5030" s="9"/>
      <c r="J5030" s="9"/>
      <c r="K5030" s="9"/>
      <c r="L5030" s="9"/>
      <c r="M5030" s="9"/>
      <c r="N5030" s="9"/>
      <c r="O5030" s="9"/>
      <c r="P5030" s="9"/>
      <c r="Q5030" s="9"/>
      <c r="R5030" s="9"/>
      <c r="S5030" s="9"/>
      <c r="T5030" s="9"/>
      <c r="U5030" s="9"/>
      <c r="V5030" s="9"/>
      <c r="W5030" s="9"/>
      <c r="X5030" s="9"/>
      <c r="Y5030" s="9"/>
      <c r="Z5030" s="9"/>
      <c r="AA5030" s="9"/>
      <c r="AB5030" s="9"/>
      <c r="AC5030" s="9"/>
      <c r="AD5030" s="9"/>
      <c r="AE5030" s="9"/>
      <c r="AF5030" s="9"/>
      <c r="AG5030" s="9"/>
      <c r="AH5030" s="9"/>
      <c r="AI5030" s="9"/>
      <c r="AJ5030" s="9"/>
      <c r="AK5030" s="9"/>
      <c r="AL5030" s="9"/>
      <c r="AM5030" s="9"/>
      <c r="AN5030" s="9"/>
      <c r="AO5030" s="9"/>
      <c r="AP5030" s="9"/>
      <c r="AQ5030" s="9"/>
      <c r="AR5030" s="9"/>
    </row>
    <row r="5031" spans="1:44">
      <c r="A5031" s="9"/>
      <c r="B5031" s="9"/>
      <c r="C5031" s="9"/>
      <c r="D5031" s="9"/>
      <c r="E5031" s="9"/>
      <c r="F5031" s="9"/>
      <c r="G5031" s="466"/>
      <c r="H5031" s="466"/>
      <c r="I5031" s="9"/>
      <c r="J5031" s="9"/>
      <c r="K5031" s="9"/>
      <c r="L5031" s="9"/>
      <c r="M5031" s="9"/>
      <c r="N5031" s="9"/>
      <c r="O5031" s="9"/>
      <c r="P5031" s="9"/>
      <c r="Q5031" s="9"/>
      <c r="R5031" s="9"/>
      <c r="S5031" s="9"/>
      <c r="T5031" s="9"/>
      <c r="U5031" s="9"/>
      <c r="V5031" s="9"/>
      <c r="W5031" s="9"/>
      <c r="X5031" s="9"/>
      <c r="Y5031" s="9"/>
      <c r="Z5031" s="9"/>
      <c r="AA5031" s="9"/>
      <c r="AB5031" s="9"/>
      <c r="AC5031" s="9"/>
      <c r="AD5031" s="9"/>
      <c r="AE5031" s="9"/>
      <c r="AF5031" s="9"/>
      <c r="AG5031" s="9"/>
      <c r="AH5031" s="9"/>
      <c r="AI5031" s="9"/>
      <c r="AJ5031" s="9"/>
      <c r="AK5031" s="9"/>
      <c r="AL5031" s="9"/>
      <c r="AM5031" s="9"/>
      <c r="AN5031" s="9"/>
      <c r="AO5031" s="9"/>
      <c r="AP5031" s="9"/>
      <c r="AQ5031" s="9"/>
      <c r="AR5031" s="9"/>
    </row>
    <row r="5032" spans="1:44">
      <c r="A5032" s="9"/>
      <c r="B5032" s="9"/>
      <c r="C5032" s="9"/>
      <c r="D5032" s="9"/>
      <c r="E5032" s="9"/>
      <c r="F5032" s="9"/>
      <c r="G5032" s="466"/>
      <c r="H5032" s="466"/>
      <c r="I5032" s="9"/>
      <c r="J5032" s="9"/>
      <c r="K5032" s="9"/>
      <c r="L5032" s="9"/>
      <c r="M5032" s="9"/>
      <c r="N5032" s="9"/>
      <c r="O5032" s="9"/>
      <c r="P5032" s="9"/>
      <c r="Q5032" s="9"/>
      <c r="R5032" s="9"/>
      <c r="S5032" s="9"/>
      <c r="T5032" s="9"/>
      <c r="U5032" s="9"/>
      <c r="V5032" s="9"/>
      <c r="W5032" s="9"/>
      <c r="X5032" s="9"/>
      <c r="Y5032" s="9"/>
      <c r="Z5032" s="9"/>
      <c r="AA5032" s="9"/>
      <c r="AB5032" s="9"/>
      <c r="AC5032" s="9"/>
      <c r="AD5032" s="9"/>
      <c r="AE5032" s="9"/>
      <c r="AF5032" s="9"/>
      <c r="AG5032" s="9"/>
      <c r="AH5032" s="9"/>
      <c r="AI5032" s="9"/>
      <c r="AJ5032" s="9"/>
      <c r="AK5032" s="9"/>
      <c r="AL5032" s="9"/>
      <c r="AM5032" s="9"/>
      <c r="AN5032" s="9"/>
      <c r="AO5032" s="9"/>
      <c r="AP5032" s="9"/>
      <c r="AQ5032" s="9"/>
      <c r="AR5032" s="9"/>
    </row>
    <row r="5033" spans="1:44">
      <c r="A5033" s="9"/>
      <c r="B5033" s="9"/>
      <c r="C5033" s="9"/>
      <c r="D5033" s="9"/>
      <c r="E5033" s="9"/>
      <c r="F5033" s="9"/>
      <c r="G5033" s="466"/>
      <c r="H5033" s="466"/>
      <c r="I5033" s="9"/>
      <c r="J5033" s="9"/>
      <c r="K5033" s="9"/>
      <c r="L5033" s="9"/>
      <c r="M5033" s="9"/>
      <c r="N5033" s="9"/>
      <c r="O5033" s="9"/>
      <c r="P5033" s="9"/>
      <c r="Q5033" s="9"/>
      <c r="R5033" s="9"/>
      <c r="S5033" s="9"/>
      <c r="T5033" s="9"/>
      <c r="U5033" s="9"/>
      <c r="V5033" s="9"/>
      <c r="W5033" s="9"/>
      <c r="X5033" s="9"/>
      <c r="Y5033" s="9"/>
      <c r="Z5033" s="9"/>
      <c r="AA5033" s="9"/>
      <c r="AB5033" s="9"/>
      <c r="AC5033" s="9"/>
      <c r="AD5033" s="9"/>
      <c r="AE5033" s="9"/>
      <c r="AF5033" s="9"/>
      <c r="AG5033" s="9"/>
      <c r="AH5033" s="9"/>
      <c r="AI5033" s="9"/>
      <c r="AJ5033" s="9"/>
      <c r="AK5033" s="9"/>
      <c r="AL5033" s="9"/>
      <c r="AM5033" s="9"/>
      <c r="AN5033" s="9"/>
      <c r="AO5033" s="9"/>
      <c r="AP5033" s="9"/>
      <c r="AQ5033" s="9"/>
      <c r="AR5033" s="9"/>
    </row>
    <row r="5034" spans="1:44">
      <c r="A5034" s="9"/>
      <c r="B5034" s="9"/>
      <c r="C5034" s="9"/>
      <c r="D5034" s="9"/>
      <c r="E5034" s="9"/>
      <c r="F5034" s="9"/>
      <c r="G5034" s="466"/>
      <c r="H5034" s="466"/>
      <c r="I5034" s="9"/>
      <c r="J5034" s="9"/>
      <c r="K5034" s="9"/>
      <c r="L5034" s="9"/>
      <c r="M5034" s="9"/>
      <c r="N5034" s="9"/>
      <c r="O5034" s="9"/>
      <c r="P5034" s="9"/>
      <c r="Q5034" s="9"/>
      <c r="R5034" s="9"/>
      <c r="S5034" s="9"/>
      <c r="T5034" s="9"/>
      <c r="U5034" s="9"/>
      <c r="V5034" s="9"/>
      <c r="W5034" s="9"/>
      <c r="X5034" s="9"/>
      <c r="Y5034" s="9"/>
      <c r="Z5034" s="9"/>
      <c r="AA5034" s="9"/>
      <c r="AB5034" s="9"/>
      <c r="AC5034" s="9"/>
      <c r="AD5034" s="9"/>
      <c r="AE5034" s="9"/>
      <c r="AF5034" s="9"/>
      <c r="AG5034" s="9"/>
      <c r="AH5034" s="9"/>
      <c r="AI5034" s="9"/>
      <c r="AJ5034" s="9"/>
      <c r="AK5034" s="9"/>
      <c r="AL5034" s="9"/>
      <c r="AM5034" s="9"/>
      <c r="AN5034" s="9"/>
      <c r="AO5034" s="9"/>
      <c r="AP5034" s="9"/>
      <c r="AQ5034" s="9"/>
      <c r="AR5034" s="9"/>
    </row>
    <row r="5035" spans="1:44">
      <c r="A5035" s="9"/>
      <c r="B5035" s="9"/>
      <c r="C5035" s="9"/>
      <c r="D5035" s="9"/>
      <c r="E5035" s="9"/>
      <c r="F5035" s="9"/>
      <c r="G5035" s="466"/>
      <c r="H5035" s="466"/>
      <c r="I5035" s="9"/>
      <c r="J5035" s="9"/>
      <c r="K5035" s="9"/>
      <c r="L5035" s="9"/>
      <c r="M5035" s="9"/>
      <c r="N5035" s="9"/>
      <c r="O5035" s="9"/>
      <c r="P5035" s="9"/>
      <c r="Q5035" s="9"/>
      <c r="R5035" s="9"/>
      <c r="S5035" s="9"/>
      <c r="T5035" s="9"/>
      <c r="U5035" s="9"/>
      <c r="V5035" s="9"/>
      <c r="W5035" s="9"/>
      <c r="X5035" s="9"/>
      <c r="Y5035" s="9"/>
      <c r="Z5035" s="9"/>
      <c r="AA5035" s="9"/>
      <c r="AB5035" s="9"/>
      <c r="AC5035" s="9"/>
      <c r="AD5035" s="9"/>
      <c r="AE5035" s="9"/>
      <c r="AF5035" s="9"/>
      <c r="AG5035" s="9"/>
      <c r="AH5035" s="9"/>
      <c r="AI5035" s="9"/>
      <c r="AJ5035" s="9"/>
      <c r="AK5035" s="9"/>
      <c r="AL5035" s="9"/>
      <c r="AM5035" s="9"/>
      <c r="AN5035" s="9"/>
      <c r="AO5035" s="9"/>
      <c r="AP5035" s="9"/>
      <c r="AQ5035" s="9"/>
      <c r="AR5035" s="9"/>
    </row>
    <row r="5036" spans="1:44">
      <c r="A5036" s="9"/>
      <c r="B5036" s="9"/>
      <c r="C5036" s="9"/>
      <c r="D5036" s="9"/>
      <c r="E5036" s="9"/>
      <c r="F5036" s="9"/>
      <c r="G5036" s="466"/>
      <c r="H5036" s="466"/>
      <c r="I5036" s="9"/>
      <c r="J5036" s="9"/>
      <c r="K5036" s="9"/>
      <c r="L5036" s="9"/>
      <c r="M5036" s="9"/>
      <c r="N5036" s="9"/>
      <c r="O5036" s="9"/>
      <c r="P5036" s="9"/>
      <c r="Q5036" s="9"/>
      <c r="R5036" s="9"/>
      <c r="S5036" s="9"/>
      <c r="T5036" s="9"/>
      <c r="U5036" s="9"/>
      <c r="V5036" s="9"/>
      <c r="W5036" s="9"/>
      <c r="X5036" s="9"/>
      <c r="Y5036" s="9"/>
      <c r="Z5036" s="9"/>
      <c r="AA5036" s="9"/>
      <c r="AB5036" s="9"/>
      <c r="AC5036" s="9"/>
      <c r="AD5036" s="9"/>
      <c r="AE5036" s="9"/>
      <c r="AF5036" s="9"/>
      <c r="AG5036" s="9"/>
      <c r="AH5036" s="9"/>
      <c r="AI5036" s="9"/>
      <c r="AJ5036" s="9"/>
      <c r="AK5036" s="9"/>
      <c r="AL5036" s="9"/>
      <c r="AM5036" s="9"/>
      <c r="AN5036" s="9"/>
      <c r="AO5036" s="9"/>
      <c r="AP5036" s="9"/>
      <c r="AQ5036" s="9"/>
      <c r="AR5036" s="9"/>
    </row>
    <row r="5037" spans="1:44">
      <c r="A5037" s="9"/>
      <c r="B5037" s="9"/>
      <c r="C5037" s="9"/>
      <c r="D5037" s="9"/>
      <c r="E5037" s="9"/>
      <c r="F5037" s="9"/>
      <c r="G5037" s="466"/>
      <c r="H5037" s="466"/>
      <c r="I5037" s="9"/>
      <c r="J5037" s="9"/>
      <c r="K5037" s="9"/>
      <c r="L5037" s="9"/>
      <c r="M5037" s="9"/>
      <c r="N5037" s="9"/>
      <c r="O5037" s="9"/>
      <c r="P5037" s="9"/>
      <c r="Q5037" s="9"/>
      <c r="R5037" s="9"/>
      <c r="S5037" s="9"/>
      <c r="T5037" s="9"/>
      <c r="U5037" s="9"/>
      <c r="V5037" s="9"/>
      <c r="W5037" s="9"/>
      <c r="X5037" s="9"/>
      <c r="Y5037" s="9"/>
      <c r="Z5037" s="9"/>
      <c r="AA5037" s="9"/>
      <c r="AB5037" s="9"/>
      <c r="AC5037" s="9"/>
      <c r="AD5037" s="9"/>
      <c r="AE5037" s="9"/>
      <c r="AF5037" s="9"/>
      <c r="AG5037" s="9"/>
      <c r="AH5037" s="9"/>
      <c r="AI5037" s="9"/>
      <c r="AJ5037" s="9"/>
      <c r="AK5037" s="9"/>
      <c r="AL5037" s="9"/>
      <c r="AM5037" s="9"/>
      <c r="AN5037" s="9"/>
      <c r="AO5037" s="9"/>
      <c r="AP5037" s="9"/>
      <c r="AQ5037" s="9"/>
      <c r="AR5037" s="9"/>
    </row>
    <row r="5038" spans="1:44">
      <c r="A5038" s="9"/>
      <c r="B5038" s="9"/>
      <c r="C5038" s="9"/>
      <c r="D5038" s="9"/>
      <c r="E5038" s="9"/>
      <c r="F5038" s="9"/>
      <c r="G5038" s="466"/>
      <c r="H5038" s="466"/>
      <c r="I5038" s="9"/>
      <c r="J5038" s="9"/>
      <c r="K5038" s="9"/>
      <c r="L5038" s="9"/>
      <c r="M5038" s="9"/>
      <c r="N5038" s="9"/>
      <c r="O5038" s="9"/>
      <c r="P5038" s="9"/>
      <c r="Q5038" s="9"/>
      <c r="R5038" s="9"/>
      <c r="S5038" s="9"/>
      <c r="T5038" s="9"/>
      <c r="U5038" s="9"/>
      <c r="V5038" s="9"/>
      <c r="W5038" s="9"/>
      <c r="X5038" s="9"/>
      <c r="Y5038" s="9"/>
      <c r="Z5038" s="9"/>
      <c r="AA5038" s="9"/>
      <c r="AB5038" s="9"/>
      <c r="AC5038" s="9"/>
      <c r="AD5038" s="9"/>
      <c r="AE5038" s="9"/>
      <c r="AF5038" s="9"/>
      <c r="AG5038" s="9"/>
      <c r="AH5038" s="9"/>
      <c r="AI5038" s="9"/>
      <c r="AJ5038" s="9"/>
      <c r="AK5038" s="9"/>
      <c r="AL5038" s="9"/>
      <c r="AM5038" s="9"/>
      <c r="AN5038" s="9"/>
      <c r="AO5038" s="9"/>
      <c r="AP5038" s="9"/>
      <c r="AQ5038" s="9"/>
      <c r="AR5038" s="9"/>
    </row>
    <row r="5039" spans="1:44">
      <c r="A5039" s="9"/>
      <c r="B5039" s="9"/>
      <c r="C5039" s="9"/>
      <c r="D5039" s="9"/>
      <c r="E5039" s="9"/>
      <c r="F5039" s="9"/>
      <c r="G5039" s="466"/>
      <c r="H5039" s="466"/>
      <c r="I5039" s="9"/>
      <c r="J5039" s="9"/>
      <c r="K5039" s="9"/>
      <c r="L5039" s="9"/>
      <c r="M5039" s="9"/>
      <c r="N5039" s="9"/>
      <c r="O5039" s="9"/>
      <c r="P5039" s="9"/>
      <c r="Q5039" s="9"/>
      <c r="R5039" s="9"/>
      <c r="S5039" s="9"/>
      <c r="T5039" s="9"/>
      <c r="U5039" s="9"/>
      <c r="V5039" s="9"/>
      <c r="W5039" s="9"/>
      <c r="X5039" s="9"/>
      <c r="Y5039" s="9"/>
      <c r="Z5039" s="9"/>
      <c r="AA5039" s="9"/>
      <c r="AB5039" s="9"/>
      <c r="AC5039" s="9"/>
      <c r="AD5039" s="9"/>
      <c r="AE5039" s="9"/>
      <c r="AF5039" s="9"/>
      <c r="AG5039" s="9"/>
      <c r="AH5039" s="9"/>
      <c r="AI5039" s="9"/>
      <c r="AJ5039" s="9"/>
      <c r="AK5039" s="9"/>
      <c r="AL5039" s="9"/>
      <c r="AM5039" s="9"/>
      <c r="AN5039" s="9"/>
      <c r="AO5039" s="9"/>
      <c r="AP5039" s="9"/>
      <c r="AQ5039" s="9"/>
      <c r="AR5039" s="9"/>
    </row>
    <row r="5040" spans="1:44">
      <c r="A5040" s="9"/>
      <c r="B5040" s="9"/>
      <c r="C5040" s="9"/>
      <c r="D5040" s="9"/>
      <c r="E5040" s="9"/>
      <c r="F5040" s="9"/>
      <c r="G5040" s="466"/>
      <c r="H5040" s="466"/>
      <c r="I5040" s="9"/>
      <c r="J5040" s="9"/>
      <c r="K5040" s="9"/>
      <c r="L5040" s="9"/>
      <c r="M5040" s="9"/>
      <c r="N5040" s="9"/>
      <c r="O5040" s="9"/>
      <c r="P5040" s="9"/>
      <c r="Q5040" s="9"/>
      <c r="R5040" s="9"/>
      <c r="S5040" s="9"/>
      <c r="T5040" s="9"/>
      <c r="U5040" s="9"/>
      <c r="V5040" s="9"/>
      <c r="W5040" s="9"/>
      <c r="X5040" s="9"/>
      <c r="Y5040" s="9"/>
      <c r="Z5040" s="9"/>
      <c r="AA5040" s="9"/>
      <c r="AB5040" s="9"/>
      <c r="AC5040" s="9"/>
      <c r="AD5040" s="9"/>
      <c r="AE5040" s="9"/>
      <c r="AF5040" s="9"/>
      <c r="AG5040" s="9"/>
      <c r="AH5040" s="9"/>
      <c r="AI5040" s="9"/>
      <c r="AJ5040" s="9"/>
      <c r="AK5040" s="9"/>
      <c r="AL5040" s="9"/>
      <c r="AM5040" s="9"/>
      <c r="AN5040" s="9"/>
      <c r="AO5040" s="9"/>
      <c r="AP5040" s="9"/>
      <c r="AQ5040" s="9"/>
      <c r="AR5040" s="9"/>
    </row>
    <row r="5041" spans="1:44">
      <c r="A5041" s="9"/>
      <c r="B5041" s="9"/>
      <c r="C5041" s="9"/>
      <c r="D5041" s="9"/>
      <c r="E5041" s="9"/>
      <c r="F5041" s="9"/>
      <c r="G5041" s="466"/>
      <c r="H5041" s="466"/>
      <c r="I5041" s="9"/>
      <c r="J5041" s="9"/>
      <c r="K5041" s="9"/>
      <c r="L5041" s="9"/>
      <c r="M5041" s="9"/>
      <c r="N5041" s="9"/>
      <c r="O5041" s="9"/>
      <c r="P5041" s="9"/>
      <c r="Q5041" s="9"/>
      <c r="R5041" s="9"/>
      <c r="S5041" s="9"/>
      <c r="T5041" s="9"/>
      <c r="U5041" s="9"/>
      <c r="V5041" s="9"/>
      <c r="W5041" s="9"/>
      <c r="X5041" s="9"/>
      <c r="Y5041" s="9"/>
      <c r="Z5041" s="9"/>
      <c r="AA5041" s="9"/>
      <c r="AB5041" s="9"/>
      <c r="AC5041" s="9"/>
      <c r="AD5041" s="9"/>
      <c r="AE5041" s="9"/>
      <c r="AF5041" s="9"/>
      <c r="AG5041" s="9"/>
      <c r="AH5041" s="9"/>
      <c r="AI5041" s="9"/>
      <c r="AJ5041" s="9"/>
      <c r="AK5041" s="9"/>
      <c r="AL5041" s="9"/>
      <c r="AM5041" s="9"/>
      <c r="AN5041" s="9"/>
      <c r="AO5041" s="9"/>
      <c r="AP5041" s="9"/>
      <c r="AQ5041" s="9"/>
      <c r="AR5041" s="9"/>
    </row>
    <row r="5042" spans="1:44">
      <c r="A5042" s="9"/>
      <c r="B5042" s="9"/>
      <c r="C5042" s="9"/>
      <c r="D5042" s="9"/>
      <c r="E5042" s="9"/>
      <c r="F5042" s="9"/>
      <c r="G5042" s="466"/>
      <c r="H5042" s="466"/>
      <c r="I5042" s="9"/>
      <c r="J5042" s="9"/>
      <c r="K5042" s="9"/>
      <c r="L5042" s="9"/>
      <c r="M5042" s="9"/>
      <c r="N5042" s="9"/>
      <c r="O5042" s="9"/>
      <c r="P5042" s="9"/>
      <c r="Q5042" s="9"/>
      <c r="R5042" s="9"/>
      <c r="S5042" s="9"/>
      <c r="T5042" s="9"/>
      <c r="U5042" s="9"/>
      <c r="V5042" s="9"/>
      <c r="W5042" s="9"/>
      <c r="X5042" s="9"/>
      <c r="Y5042" s="9"/>
      <c r="Z5042" s="9"/>
      <c r="AA5042" s="9"/>
      <c r="AB5042" s="9"/>
      <c r="AC5042" s="9"/>
      <c r="AD5042" s="9"/>
      <c r="AE5042" s="9"/>
      <c r="AF5042" s="9"/>
      <c r="AG5042" s="9"/>
      <c r="AH5042" s="9"/>
      <c r="AI5042" s="9"/>
      <c r="AJ5042" s="9"/>
      <c r="AK5042" s="9"/>
      <c r="AL5042" s="9"/>
      <c r="AM5042" s="9"/>
      <c r="AN5042" s="9"/>
      <c r="AO5042" s="9"/>
      <c r="AP5042" s="9"/>
      <c r="AQ5042" s="9"/>
      <c r="AR5042" s="9"/>
    </row>
    <row r="5043" spans="1:44">
      <c r="A5043" s="9"/>
      <c r="B5043" s="9"/>
      <c r="C5043" s="9"/>
      <c r="D5043" s="9"/>
      <c r="E5043" s="9"/>
      <c r="F5043" s="9"/>
      <c r="G5043" s="466"/>
      <c r="H5043" s="466"/>
      <c r="I5043" s="9"/>
      <c r="J5043" s="9"/>
      <c r="K5043" s="9"/>
      <c r="L5043" s="9"/>
      <c r="M5043" s="9"/>
      <c r="N5043" s="9"/>
      <c r="O5043" s="9"/>
      <c r="P5043" s="9"/>
      <c r="Q5043" s="9"/>
      <c r="R5043" s="9"/>
      <c r="S5043" s="9"/>
      <c r="T5043" s="9"/>
      <c r="U5043" s="9"/>
      <c r="V5043" s="9"/>
      <c r="W5043" s="9"/>
      <c r="X5043" s="9"/>
      <c r="Y5043" s="9"/>
      <c r="Z5043" s="9"/>
      <c r="AA5043" s="9"/>
      <c r="AB5043" s="9"/>
      <c r="AC5043" s="9"/>
      <c r="AD5043" s="9"/>
      <c r="AE5043" s="9"/>
      <c r="AF5043" s="9"/>
      <c r="AG5043" s="9"/>
      <c r="AH5043" s="9"/>
      <c r="AI5043" s="9"/>
      <c r="AJ5043" s="9"/>
      <c r="AK5043" s="9"/>
      <c r="AL5043" s="9"/>
      <c r="AM5043" s="9"/>
      <c r="AN5043" s="9"/>
      <c r="AO5043" s="9"/>
      <c r="AP5043" s="9"/>
      <c r="AQ5043" s="9"/>
      <c r="AR5043" s="9"/>
    </row>
    <row r="5044" spans="1:44">
      <c r="A5044" s="9"/>
      <c r="B5044" s="9"/>
      <c r="C5044" s="9"/>
      <c r="D5044" s="9"/>
      <c r="E5044" s="9"/>
      <c r="F5044" s="9"/>
      <c r="G5044" s="466"/>
      <c r="H5044" s="466"/>
      <c r="I5044" s="9"/>
      <c r="J5044" s="9"/>
      <c r="K5044" s="9"/>
      <c r="L5044" s="9"/>
      <c r="M5044" s="9"/>
      <c r="N5044" s="9"/>
      <c r="O5044" s="9"/>
      <c r="P5044" s="9"/>
      <c r="Q5044" s="9"/>
      <c r="R5044" s="9"/>
      <c r="S5044" s="9"/>
      <c r="T5044" s="9"/>
      <c r="U5044" s="9"/>
      <c r="V5044" s="9"/>
      <c r="W5044" s="9"/>
      <c r="X5044" s="9"/>
      <c r="Y5044" s="9"/>
      <c r="Z5044" s="9"/>
      <c r="AA5044" s="9"/>
      <c r="AB5044" s="9"/>
      <c r="AC5044" s="9"/>
      <c r="AD5044" s="9"/>
      <c r="AE5044" s="9"/>
      <c r="AF5044" s="9"/>
      <c r="AG5044" s="9"/>
      <c r="AH5044" s="9"/>
      <c r="AI5044" s="9"/>
      <c r="AJ5044" s="9"/>
      <c r="AK5044" s="9"/>
      <c r="AL5044" s="9"/>
      <c r="AM5044" s="9"/>
      <c r="AN5044" s="9"/>
      <c r="AO5044" s="9"/>
      <c r="AP5044" s="9"/>
      <c r="AQ5044" s="9"/>
      <c r="AR5044" s="9"/>
    </row>
    <row r="5045" spans="1:44">
      <c r="A5045" s="9"/>
      <c r="B5045" s="9"/>
      <c r="C5045" s="9"/>
      <c r="D5045" s="9"/>
      <c r="E5045" s="9"/>
      <c r="F5045" s="9"/>
      <c r="G5045" s="466"/>
      <c r="H5045" s="466"/>
      <c r="I5045" s="9"/>
      <c r="J5045" s="9"/>
      <c r="K5045" s="9"/>
      <c r="L5045" s="9"/>
      <c r="M5045" s="9"/>
      <c r="N5045" s="9"/>
      <c r="O5045" s="9"/>
      <c r="P5045" s="9"/>
      <c r="Q5045" s="9"/>
      <c r="R5045" s="9"/>
      <c r="S5045" s="9"/>
      <c r="T5045" s="9"/>
      <c r="U5045" s="9"/>
      <c r="V5045" s="9"/>
      <c r="W5045" s="9"/>
      <c r="X5045" s="9"/>
      <c r="Y5045" s="9"/>
      <c r="Z5045" s="9"/>
      <c r="AA5045" s="9"/>
      <c r="AB5045" s="9"/>
      <c r="AC5045" s="9"/>
      <c r="AD5045" s="9"/>
      <c r="AE5045" s="9"/>
      <c r="AF5045" s="9"/>
      <c r="AG5045" s="9"/>
      <c r="AH5045" s="9"/>
      <c r="AI5045" s="9"/>
      <c r="AJ5045" s="9"/>
      <c r="AK5045" s="9"/>
      <c r="AL5045" s="9"/>
      <c r="AM5045" s="9"/>
      <c r="AN5045" s="9"/>
      <c r="AO5045" s="9"/>
      <c r="AP5045" s="9"/>
      <c r="AQ5045" s="9"/>
      <c r="AR5045" s="9"/>
    </row>
    <row r="5046" spans="1:44">
      <c r="A5046" s="9"/>
      <c r="B5046" s="9"/>
      <c r="C5046" s="9"/>
      <c r="D5046" s="9"/>
      <c r="E5046" s="9"/>
      <c r="F5046" s="9"/>
      <c r="G5046" s="466"/>
      <c r="H5046" s="466"/>
      <c r="I5046" s="9"/>
      <c r="J5046" s="9"/>
      <c r="K5046" s="9"/>
      <c r="L5046" s="9"/>
      <c r="M5046" s="9"/>
      <c r="N5046" s="9"/>
      <c r="O5046" s="9"/>
      <c r="P5046" s="9"/>
      <c r="Q5046" s="9"/>
      <c r="R5046" s="9"/>
      <c r="S5046" s="9"/>
      <c r="T5046" s="9"/>
      <c r="U5046" s="9"/>
      <c r="V5046" s="9"/>
      <c r="W5046" s="9"/>
      <c r="X5046" s="9"/>
      <c r="Y5046" s="9"/>
      <c r="Z5046" s="9"/>
      <c r="AA5046" s="9"/>
      <c r="AB5046" s="9"/>
      <c r="AC5046" s="9"/>
      <c r="AD5046" s="9"/>
      <c r="AE5046" s="9"/>
      <c r="AF5046" s="9"/>
      <c r="AG5046" s="9"/>
      <c r="AH5046" s="9"/>
      <c r="AI5046" s="9"/>
      <c r="AJ5046" s="9"/>
      <c r="AK5046" s="9"/>
      <c r="AL5046" s="9"/>
      <c r="AM5046" s="9"/>
      <c r="AN5046" s="9"/>
      <c r="AO5046" s="9"/>
      <c r="AP5046" s="9"/>
      <c r="AQ5046" s="9"/>
      <c r="AR5046" s="9"/>
    </row>
    <row r="5047" spans="1:44">
      <c r="A5047" s="9"/>
      <c r="B5047" s="9"/>
      <c r="C5047" s="9"/>
      <c r="D5047" s="9"/>
      <c r="E5047" s="9"/>
      <c r="F5047" s="9"/>
      <c r="G5047" s="466"/>
      <c r="H5047" s="466"/>
      <c r="I5047" s="9"/>
      <c r="J5047" s="9"/>
      <c r="K5047" s="9"/>
      <c r="L5047" s="9"/>
      <c r="M5047" s="9"/>
      <c r="N5047" s="9"/>
      <c r="O5047" s="9"/>
      <c r="P5047" s="9"/>
      <c r="Q5047" s="9"/>
      <c r="R5047" s="9"/>
      <c r="S5047" s="9"/>
      <c r="T5047" s="9"/>
      <c r="U5047" s="9"/>
      <c r="V5047" s="9"/>
      <c r="W5047" s="9"/>
      <c r="X5047" s="9"/>
      <c r="Y5047" s="9"/>
      <c r="Z5047" s="9"/>
      <c r="AA5047" s="9"/>
      <c r="AB5047" s="9"/>
      <c r="AC5047" s="9"/>
      <c r="AD5047" s="9"/>
      <c r="AE5047" s="9"/>
      <c r="AF5047" s="9"/>
      <c r="AG5047" s="9"/>
      <c r="AH5047" s="9"/>
      <c r="AI5047" s="9"/>
      <c r="AJ5047" s="9"/>
      <c r="AK5047" s="9"/>
      <c r="AL5047" s="9"/>
      <c r="AM5047" s="9"/>
      <c r="AN5047" s="9"/>
      <c r="AO5047" s="9"/>
      <c r="AP5047" s="9"/>
      <c r="AQ5047" s="9"/>
      <c r="AR5047" s="9"/>
    </row>
    <row r="5048" spans="1:44">
      <c r="A5048" s="9"/>
      <c r="B5048" s="9"/>
      <c r="C5048" s="9"/>
      <c r="D5048" s="9"/>
      <c r="E5048" s="9"/>
      <c r="F5048" s="9"/>
      <c r="G5048" s="466"/>
      <c r="H5048" s="466"/>
      <c r="I5048" s="9"/>
      <c r="J5048" s="9"/>
      <c r="K5048" s="9"/>
      <c r="L5048" s="9"/>
      <c r="M5048" s="9"/>
      <c r="N5048" s="9"/>
      <c r="O5048" s="9"/>
      <c r="P5048" s="9"/>
      <c r="Q5048" s="9"/>
      <c r="R5048" s="9"/>
      <c r="S5048" s="9"/>
      <c r="T5048" s="9"/>
      <c r="U5048" s="9"/>
      <c r="V5048" s="9"/>
      <c r="W5048" s="9"/>
      <c r="X5048" s="9"/>
      <c r="Y5048" s="9"/>
      <c r="Z5048" s="9"/>
      <c r="AA5048" s="9"/>
      <c r="AB5048" s="9"/>
      <c r="AC5048" s="9"/>
      <c r="AD5048" s="9"/>
      <c r="AE5048" s="9"/>
      <c r="AF5048" s="9"/>
      <c r="AG5048" s="9"/>
      <c r="AH5048" s="9"/>
      <c r="AI5048" s="9"/>
      <c r="AJ5048" s="9"/>
      <c r="AK5048" s="9"/>
      <c r="AL5048" s="9"/>
      <c r="AM5048" s="9"/>
      <c r="AN5048" s="9"/>
      <c r="AO5048" s="9"/>
      <c r="AP5048" s="9"/>
      <c r="AQ5048" s="9"/>
      <c r="AR5048" s="9"/>
    </row>
    <row r="5049" spans="1:44">
      <c r="A5049" s="9"/>
      <c r="B5049" s="9"/>
      <c r="C5049" s="9"/>
      <c r="D5049" s="9"/>
      <c r="E5049" s="9"/>
      <c r="F5049" s="9"/>
      <c r="G5049" s="466"/>
      <c r="H5049" s="466"/>
      <c r="I5049" s="9"/>
      <c r="J5049" s="9"/>
      <c r="K5049" s="9"/>
      <c r="L5049" s="9"/>
      <c r="M5049" s="9"/>
      <c r="N5049" s="9"/>
      <c r="O5049" s="9"/>
      <c r="P5049" s="9"/>
      <c r="Q5049" s="9"/>
      <c r="R5049" s="9"/>
      <c r="S5049" s="9"/>
      <c r="T5049" s="9"/>
      <c r="U5049" s="9"/>
      <c r="V5049" s="9"/>
      <c r="W5049" s="9"/>
      <c r="X5049" s="9"/>
      <c r="Y5049" s="9"/>
      <c r="Z5049" s="9"/>
      <c r="AA5049" s="9"/>
      <c r="AB5049" s="9"/>
      <c r="AC5049" s="9"/>
      <c r="AD5049" s="9"/>
      <c r="AE5049" s="9"/>
      <c r="AF5049" s="9"/>
      <c r="AG5049" s="9"/>
      <c r="AH5049" s="9"/>
      <c r="AI5049" s="9"/>
      <c r="AJ5049" s="9"/>
      <c r="AK5049" s="9"/>
      <c r="AL5049" s="9"/>
      <c r="AM5049" s="9"/>
      <c r="AN5049" s="9"/>
      <c r="AO5049" s="9"/>
      <c r="AP5049" s="9"/>
      <c r="AQ5049" s="9"/>
      <c r="AR5049" s="9"/>
    </row>
    <row r="5050" spans="1:44">
      <c r="A5050" s="9"/>
      <c r="B5050" s="9"/>
      <c r="C5050" s="9"/>
      <c r="D5050" s="9"/>
      <c r="E5050" s="9"/>
      <c r="F5050" s="9"/>
      <c r="G5050" s="466"/>
      <c r="H5050" s="466"/>
      <c r="I5050" s="9"/>
      <c r="J5050" s="9"/>
      <c r="K5050" s="9"/>
      <c r="L5050" s="9"/>
      <c r="M5050" s="9"/>
      <c r="N5050" s="9"/>
      <c r="O5050" s="9"/>
      <c r="P5050" s="9"/>
      <c r="Q5050" s="9"/>
      <c r="R5050" s="9"/>
      <c r="S5050" s="9"/>
      <c r="T5050" s="9"/>
      <c r="U5050" s="9"/>
      <c r="V5050" s="9"/>
      <c r="W5050" s="9"/>
      <c r="X5050" s="9"/>
      <c r="Y5050" s="9"/>
      <c r="Z5050" s="9"/>
      <c r="AA5050" s="9"/>
      <c r="AB5050" s="9"/>
      <c r="AC5050" s="9"/>
      <c r="AD5050" s="9"/>
      <c r="AE5050" s="9"/>
      <c r="AF5050" s="9"/>
      <c r="AG5050" s="9"/>
      <c r="AH5050" s="9"/>
      <c r="AI5050" s="9"/>
      <c r="AJ5050" s="9"/>
      <c r="AK5050" s="9"/>
      <c r="AL5050" s="9"/>
      <c r="AM5050" s="9"/>
      <c r="AN5050" s="9"/>
      <c r="AO5050" s="9"/>
      <c r="AP5050" s="9"/>
      <c r="AQ5050" s="9"/>
      <c r="AR5050" s="9"/>
    </row>
    <row r="5051" spans="1:44">
      <c r="A5051" s="9"/>
      <c r="B5051" s="9"/>
      <c r="C5051" s="9"/>
      <c r="D5051" s="9"/>
      <c r="E5051" s="9"/>
      <c r="F5051" s="9"/>
      <c r="G5051" s="466"/>
      <c r="H5051" s="466"/>
      <c r="I5051" s="9"/>
      <c r="J5051" s="9"/>
      <c r="K5051" s="9"/>
      <c r="L5051" s="9"/>
      <c r="M5051" s="9"/>
      <c r="N5051" s="9"/>
      <c r="O5051" s="9"/>
      <c r="P5051" s="9"/>
      <c r="Q5051" s="9"/>
      <c r="R5051" s="9"/>
      <c r="S5051" s="9"/>
      <c r="T5051" s="9"/>
      <c r="U5051" s="9"/>
      <c r="V5051" s="9"/>
      <c r="W5051" s="9"/>
      <c r="X5051" s="9"/>
      <c r="Y5051" s="9"/>
      <c r="Z5051" s="9"/>
      <c r="AA5051" s="9"/>
      <c r="AB5051" s="9"/>
      <c r="AC5051" s="9"/>
      <c r="AD5051" s="9"/>
      <c r="AE5051" s="9"/>
      <c r="AF5051" s="9"/>
      <c r="AG5051" s="9"/>
      <c r="AH5051" s="9"/>
      <c r="AI5051" s="9"/>
      <c r="AJ5051" s="9"/>
      <c r="AK5051" s="9"/>
      <c r="AL5051" s="9"/>
      <c r="AM5051" s="9"/>
      <c r="AN5051" s="9"/>
      <c r="AO5051" s="9"/>
      <c r="AP5051" s="9"/>
      <c r="AQ5051" s="9"/>
      <c r="AR5051" s="9"/>
    </row>
    <row r="5052" spans="1:44">
      <c r="A5052" s="9"/>
      <c r="B5052" s="9"/>
      <c r="C5052" s="9"/>
      <c r="D5052" s="9"/>
      <c r="E5052" s="9"/>
      <c r="F5052" s="9"/>
      <c r="G5052" s="466"/>
      <c r="H5052" s="466"/>
      <c r="I5052" s="9"/>
      <c r="J5052" s="9"/>
      <c r="K5052" s="9"/>
      <c r="L5052" s="9"/>
      <c r="M5052" s="9"/>
      <c r="N5052" s="9"/>
      <c r="O5052" s="9"/>
      <c r="P5052" s="9"/>
      <c r="Q5052" s="9"/>
      <c r="R5052" s="9"/>
      <c r="S5052" s="9"/>
      <c r="T5052" s="9"/>
      <c r="U5052" s="9"/>
      <c r="V5052" s="9"/>
      <c r="W5052" s="9"/>
      <c r="X5052" s="9"/>
      <c r="Y5052" s="9"/>
      <c r="Z5052" s="9"/>
      <c r="AA5052" s="9"/>
      <c r="AB5052" s="9"/>
      <c r="AC5052" s="9"/>
      <c r="AD5052" s="9"/>
      <c r="AE5052" s="9"/>
      <c r="AF5052" s="9"/>
      <c r="AG5052" s="9"/>
      <c r="AH5052" s="9"/>
      <c r="AI5052" s="9"/>
      <c r="AJ5052" s="9"/>
      <c r="AK5052" s="9"/>
      <c r="AL5052" s="9"/>
      <c r="AM5052" s="9"/>
      <c r="AN5052" s="9"/>
      <c r="AO5052" s="9"/>
      <c r="AP5052" s="9"/>
      <c r="AQ5052" s="9"/>
      <c r="AR5052" s="9"/>
    </row>
    <row r="5053" spans="1:44">
      <c r="A5053" s="9"/>
      <c r="B5053" s="9"/>
      <c r="C5053" s="9"/>
      <c r="D5053" s="9"/>
      <c r="E5053" s="9"/>
      <c r="F5053" s="9"/>
      <c r="G5053" s="466"/>
      <c r="H5053" s="466"/>
      <c r="I5053" s="9"/>
      <c r="J5053" s="9"/>
      <c r="K5053" s="9"/>
      <c r="L5053" s="9"/>
      <c r="M5053" s="9"/>
      <c r="N5053" s="9"/>
      <c r="O5053" s="9"/>
      <c r="P5053" s="9"/>
      <c r="Q5053" s="9"/>
      <c r="R5053" s="9"/>
      <c r="S5053" s="9"/>
      <c r="T5053" s="9"/>
      <c r="U5053" s="9"/>
      <c r="V5053" s="9"/>
      <c r="W5053" s="9"/>
      <c r="X5053" s="9"/>
      <c r="Y5053" s="9"/>
      <c r="Z5053" s="9"/>
      <c r="AA5053" s="9"/>
      <c r="AB5053" s="9"/>
      <c r="AC5053" s="9"/>
      <c r="AD5053" s="9"/>
      <c r="AE5053" s="9"/>
      <c r="AF5053" s="9"/>
      <c r="AG5053" s="9"/>
      <c r="AH5053" s="9"/>
      <c r="AI5053" s="9"/>
      <c r="AJ5053" s="9"/>
      <c r="AK5053" s="9"/>
      <c r="AL5053" s="9"/>
      <c r="AM5053" s="9"/>
      <c r="AN5053" s="9"/>
      <c r="AO5053" s="9"/>
      <c r="AP5053" s="9"/>
      <c r="AQ5053" s="9"/>
      <c r="AR5053" s="9"/>
    </row>
    <row r="5054" spans="1:44">
      <c r="A5054" s="9"/>
      <c r="B5054" s="9"/>
      <c r="C5054" s="9"/>
      <c r="D5054" s="9"/>
      <c r="E5054" s="9"/>
      <c r="F5054" s="9"/>
      <c r="G5054" s="466"/>
      <c r="H5054" s="466"/>
      <c r="I5054" s="9"/>
      <c r="J5054" s="9"/>
      <c r="K5054" s="9"/>
      <c r="L5054" s="9"/>
      <c r="M5054" s="9"/>
      <c r="N5054" s="9"/>
      <c r="O5054" s="9"/>
      <c r="P5054" s="9"/>
      <c r="Q5054" s="9"/>
      <c r="R5054" s="9"/>
      <c r="S5054" s="9"/>
      <c r="T5054" s="9"/>
      <c r="U5054" s="9"/>
      <c r="V5054" s="9"/>
      <c r="W5054" s="9"/>
      <c r="X5054" s="9"/>
      <c r="Y5054" s="9"/>
      <c r="Z5054" s="9"/>
      <c r="AA5054" s="9"/>
      <c r="AB5054" s="9"/>
      <c r="AC5054" s="9"/>
      <c r="AD5054" s="9"/>
      <c r="AE5054" s="9"/>
      <c r="AF5054" s="9"/>
      <c r="AG5054" s="9"/>
      <c r="AH5054" s="9"/>
      <c r="AI5054" s="9"/>
      <c r="AJ5054" s="9"/>
      <c r="AK5054" s="9"/>
      <c r="AL5054" s="9"/>
      <c r="AM5054" s="9"/>
      <c r="AN5054" s="9"/>
      <c r="AO5054" s="9"/>
      <c r="AP5054" s="9"/>
      <c r="AQ5054" s="9"/>
      <c r="AR5054" s="9"/>
    </row>
    <row r="5055" spans="1:44">
      <c r="A5055" s="9"/>
      <c r="B5055" s="9"/>
      <c r="C5055" s="9"/>
      <c r="D5055" s="9"/>
      <c r="E5055" s="9"/>
      <c r="F5055" s="9"/>
      <c r="G5055" s="466"/>
      <c r="H5055" s="466"/>
      <c r="I5055" s="9"/>
      <c r="J5055" s="9"/>
      <c r="K5055" s="9"/>
      <c r="L5055" s="9"/>
      <c r="M5055" s="9"/>
      <c r="N5055" s="9"/>
      <c r="O5055" s="9"/>
      <c r="P5055" s="9"/>
      <c r="Q5055" s="9"/>
      <c r="R5055" s="9"/>
      <c r="S5055" s="9"/>
      <c r="T5055" s="9"/>
      <c r="U5055" s="9"/>
      <c r="V5055" s="9"/>
      <c r="W5055" s="9"/>
      <c r="X5055" s="9"/>
      <c r="Y5055" s="9"/>
      <c r="Z5055" s="9"/>
      <c r="AA5055" s="9"/>
      <c r="AB5055" s="9"/>
      <c r="AC5055" s="9"/>
      <c r="AD5055" s="9"/>
      <c r="AE5055" s="9"/>
      <c r="AF5055" s="9"/>
      <c r="AG5055" s="9"/>
      <c r="AH5055" s="9"/>
      <c r="AI5055" s="9"/>
      <c r="AJ5055" s="9"/>
      <c r="AK5055" s="9"/>
      <c r="AL5055" s="9"/>
      <c r="AM5055" s="9"/>
      <c r="AN5055" s="9"/>
      <c r="AO5055" s="9"/>
      <c r="AP5055" s="9"/>
      <c r="AQ5055" s="9"/>
      <c r="AR5055" s="9"/>
    </row>
    <row r="5056" spans="1:44">
      <c r="A5056" s="9"/>
      <c r="B5056" s="9"/>
      <c r="C5056" s="9"/>
      <c r="D5056" s="9"/>
      <c r="E5056" s="9"/>
      <c r="F5056" s="9"/>
      <c r="G5056" s="466"/>
      <c r="H5056" s="466"/>
      <c r="I5056" s="9"/>
      <c r="J5056" s="9"/>
      <c r="K5056" s="9"/>
      <c r="L5056" s="9"/>
      <c r="M5056" s="9"/>
      <c r="N5056" s="9"/>
      <c r="O5056" s="9"/>
      <c r="P5056" s="9"/>
      <c r="Q5056" s="9"/>
      <c r="R5056" s="9"/>
      <c r="S5056" s="9"/>
      <c r="T5056" s="9"/>
      <c r="U5056" s="9"/>
      <c r="V5056" s="9"/>
      <c r="W5056" s="9"/>
      <c r="X5056" s="9"/>
      <c r="Y5056" s="9"/>
      <c r="Z5056" s="9"/>
      <c r="AA5056" s="9"/>
      <c r="AB5056" s="9"/>
      <c r="AC5056" s="9"/>
      <c r="AD5056" s="9"/>
      <c r="AE5056" s="9"/>
      <c r="AF5056" s="9"/>
      <c r="AG5056" s="9"/>
      <c r="AH5056" s="9"/>
      <c r="AI5056" s="9"/>
      <c r="AJ5056" s="9"/>
      <c r="AK5056" s="9"/>
      <c r="AL5056" s="9"/>
      <c r="AM5056" s="9"/>
      <c r="AN5056" s="9"/>
      <c r="AO5056" s="9"/>
      <c r="AP5056" s="9"/>
      <c r="AQ5056" s="9"/>
      <c r="AR5056" s="9"/>
    </row>
    <row r="5057" spans="1:44">
      <c r="A5057" s="9"/>
      <c r="B5057" s="9"/>
      <c r="C5057" s="9"/>
      <c r="D5057" s="9"/>
      <c r="E5057" s="9"/>
      <c r="F5057" s="9"/>
      <c r="G5057" s="466"/>
      <c r="H5057" s="466"/>
      <c r="I5057" s="9"/>
      <c r="J5057" s="9"/>
      <c r="K5057" s="9"/>
      <c r="L5057" s="9"/>
      <c r="M5057" s="9"/>
      <c r="N5057" s="9"/>
      <c r="O5057" s="9"/>
      <c r="P5057" s="9"/>
      <c r="Q5057" s="9"/>
      <c r="R5057" s="9"/>
      <c r="S5057" s="9"/>
      <c r="T5057" s="9"/>
      <c r="U5057" s="9"/>
      <c r="V5057" s="9"/>
      <c r="W5057" s="9"/>
      <c r="X5057" s="9"/>
      <c r="Y5057" s="9"/>
      <c r="Z5057" s="9"/>
      <c r="AA5057" s="9"/>
      <c r="AB5057" s="9"/>
      <c r="AC5057" s="9"/>
      <c r="AD5057" s="9"/>
      <c r="AE5057" s="9"/>
      <c r="AF5057" s="9"/>
      <c r="AG5057" s="9"/>
      <c r="AH5057" s="9"/>
      <c r="AI5057" s="9"/>
      <c r="AJ5057" s="9"/>
      <c r="AK5057" s="9"/>
      <c r="AL5057" s="9"/>
      <c r="AM5057" s="9"/>
      <c r="AN5057" s="9"/>
      <c r="AO5057" s="9"/>
      <c r="AP5057" s="9"/>
      <c r="AQ5057" s="9"/>
      <c r="AR5057" s="9"/>
    </row>
    <row r="5058" spans="1:44">
      <c r="A5058" s="9"/>
      <c r="B5058" s="9"/>
      <c r="C5058" s="9"/>
      <c r="D5058" s="9"/>
      <c r="E5058" s="9"/>
      <c r="F5058" s="9"/>
      <c r="G5058" s="466"/>
      <c r="H5058" s="466"/>
      <c r="I5058" s="9"/>
      <c r="J5058" s="9"/>
      <c r="K5058" s="9"/>
      <c r="L5058" s="9"/>
      <c r="M5058" s="9"/>
      <c r="N5058" s="9"/>
      <c r="O5058" s="9"/>
      <c r="P5058" s="9"/>
      <c r="Q5058" s="9"/>
      <c r="R5058" s="9"/>
      <c r="S5058" s="9"/>
      <c r="T5058" s="9"/>
      <c r="U5058" s="9"/>
      <c r="V5058" s="9"/>
      <c r="W5058" s="9"/>
      <c r="X5058" s="9"/>
      <c r="Y5058" s="9"/>
      <c r="Z5058" s="9"/>
      <c r="AA5058" s="9"/>
      <c r="AB5058" s="9"/>
      <c r="AC5058" s="9"/>
      <c r="AD5058" s="9"/>
      <c r="AE5058" s="9"/>
      <c r="AF5058" s="9"/>
      <c r="AG5058" s="9"/>
      <c r="AH5058" s="9"/>
      <c r="AI5058" s="9"/>
      <c r="AJ5058" s="9"/>
      <c r="AK5058" s="9"/>
      <c r="AL5058" s="9"/>
      <c r="AM5058" s="9"/>
      <c r="AN5058" s="9"/>
      <c r="AO5058" s="9"/>
      <c r="AP5058" s="9"/>
      <c r="AQ5058" s="9"/>
      <c r="AR5058" s="9"/>
    </row>
    <row r="5059" spans="1:44">
      <c r="A5059" s="9"/>
      <c r="B5059" s="9"/>
      <c r="C5059" s="9"/>
      <c r="D5059" s="9"/>
      <c r="E5059" s="9"/>
      <c r="F5059" s="9"/>
      <c r="G5059" s="466"/>
      <c r="H5059" s="466"/>
      <c r="I5059" s="9"/>
      <c r="J5059" s="9"/>
      <c r="K5059" s="9"/>
      <c r="L5059" s="9"/>
      <c r="M5059" s="9"/>
      <c r="N5059" s="9"/>
      <c r="O5059" s="9"/>
      <c r="P5059" s="9"/>
      <c r="Q5059" s="9"/>
      <c r="R5059" s="9"/>
      <c r="S5059" s="9"/>
      <c r="T5059" s="9"/>
      <c r="U5059" s="9"/>
      <c r="V5059" s="9"/>
      <c r="W5059" s="9"/>
      <c r="X5059" s="9"/>
      <c r="Y5059" s="9"/>
      <c r="Z5059" s="9"/>
      <c r="AA5059" s="9"/>
      <c r="AB5059" s="9"/>
      <c r="AC5059" s="9"/>
      <c r="AD5059" s="9"/>
      <c r="AE5059" s="9"/>
      <c r="AF5059" s="9"/>
      <c r="AG5059" s="9"/>
      <c r="AH5059" s="9"/>
      <c r="AI5059" s="9"/>
      <c r="AJ5059" s="9"/>
      <c r="AK5059" s="9"/>
      <c r="AL5059" s="9"/>
      <c r="AM5059" s="9"/>
      <c r="AN5059" s="9"/>
      <c r="AO5059" s="9"/>
      <c r="AP5059" s="9"/>
      <c r="AQ5059" s="9"/>
      <c r="AR5059" s="9"/>
    </row>
    <row r="5060" spans="1:44">
      <c r="A5060" s="9"/>
      <c r="B5060" s="9"/>
      <c r="C5060" s="9"/>
      <c r="D5060" s="9"/>
      <c r="E5060" s="9"/>
      <c r="F5060" s="9"/>
      <c r="G5060" s="466"/>
      <c r="H5060" s="466"/>
      <c r="I5060" s="9"/>
      <c r="J5060" s="9"/>
      <c r="K5060" s="9"/>
      <c r="L5060" s="9"/>
      <c r="M5060" s="9"/>
      <c r="N5060" s="9"/>
      <c r="O5060" s="9"/>
      <c r="P5060" s="9"/>
      <c r="Q5060" s="9"/>
      <c r="R5060" s="9"/>
      <c r="S5060" s="9"/>
      <c r="T5060" s="9"/>
      <c r="U5060" s="9"/>
      <c r="V5060" s="9"/>
      <c r="W5060" s="9"/>
      <c r="X5060" s="9"/>
      <c r="Y5060" s="9"/>
      <c r="Z5060" s="9"/>
      <c r="AA5060" s="9"/>
      <c r="AB5060" s="9"/>
      <c r="AC5060" s="9"/>
      <c r="AD5060" s="9"/>
      <c r="AE5060" s="9"/>
      <c r="AF5060" s="9"/>
      <c r="AG5060" s="9"/>
      <c r="AH5060" s="9"/>
      <c r="AI5060" s="9"/>
      <c r="AJ5060" s="9"/>
      <c r="AK5060" s="9"/>
      <c r="AL5060" s="9"/>
      <c r="AM5060" s="9"/>
      <c r="AN5060" s="9"/>
      <c r="AO5060" s="9"/>
      <c r="AP5060" s="9"/>
      <c r="AQ5060" s="9"/>
      <c r="AR5060" s="9"/>
    </row>
    <row r="5061" spans="1:44">
      <c r="A5061" s="9"/>
      <c r="B5061" s="9"/>
      <c r="C5061" s="9"/>
      <c r="D5061" s="9"/>
      <c r="E5061" s="9"/>
      <c r="F5061" s="9"/>
      <c r="G5061" s="466"/>
      <c r="H5061" s="466"/>
      <c r="I5061" s="9"/>
      <c r="J5061" s="9"/>
      <c r="K5061" s="9"/>
      <c r="L5061" s="9"/>
      <c r="M5061" s="9"/>
      <c r="N5061" s="9"/>
      <c r="O5061" s="9"/>
      <c r="P5061" s="9"/>
      <c r="Q5061" s="9"/>
      <c r="R5061" s="9"/>
      <c r="S5061" s="9"/>
      <c r="T5061" s="9"/>
      <c r="U5061" s="9"/>
      <c r="V5061" s="9"/>
      <c r="W5061" s="9"/>
      <c r="X5061" s="9"/>
      <c r="Y5061" s="9"/>
      <c r="Z5061" s="9"/>
      <c r="AA5061" s="9"/>
      <c r="AB5061" s="9"/>
      <c r="AC5061" s="9"/>
      <c r="AD5061" s="9"/>
      <c r="AE5061" s="9"/>
      <c r="AF5061" s="9"/>
      <c r="AG5061" s="9"/>
      <c r="AH5061" s="9"/>
      <c r="AI5061" s="9"/>
      <c r="AJ5061" s="9"/>
      <c r="AK5061" s="9"/>
      <c r="AL5061" s="9"/>
      <c r="AM5061" s="9"/>
      <c r="AN5061" s="9"/>
      <c r="AO5061" s="9"/>
      <c r="AP5061" s="9"/>
      <c r="AQ5061" s="9"/>
      <c r="AR5061" s="9"/>
    </row>
    <row r="5062" spans="1:44">
      <c r="A5062" s="9"/>
      <c r="B5062" s="9"/>
      <c r="C5062" s="9"/>
      <c r="D5062" s="9"/>
      <c r="E5062" s="9"/>
      <c r="F5062" s="9"/>
      <c r="G5062" s="466"/>
      <c r="H5062" s="466"/>
      <c r="I5062" s="9"/>
      <c r="J5062" s="9"/>
      <c r="K5062" s="9"/>
      <c r="L5062" s="9"/>
      <c r="M5062" s="9"/>
      <c r="N5062" s="9"/>
      <c r="O5062" s="9"/>
      <c r="P5062" s="9"/>
      <c r="Q5062" s="9"/>
      <c r="R5062" s="9"/>
      <c r="S5062" s="9"/>
      <c r="T5062" s="9"/>
      <c r="U5062" s="9"/>
      <c r="V5062" s="9"/>
      <c r="W5062" s="9"/>
      <c r="X5062" s="9"/>
      <c r="Y5062" s="9"/>
      <c r="Z5062" s="9"/>
      <c r="AA5062" s="9"/>
      <c r="AB5062" s="9"/>
      <c r="AC5062" s="9"/>
      <c r="AD5062" s="9"/>
      <c r="AE5062" s="9"/>
      <c r="AF5062" s="9"/>
      <c r="AG5062" s="9"/>
      <c r="AH5062" s="9"/>
      <c r="AI5062" s="9"/>
      <c r="AJ5062" s="9"/>
      <c r="AK5062" s="9"/>
      <c r="AL5062" s="9"/>
      <c r="AM5062" s="9"/>
      <c r="AN5062" s="9"/>
      <c r="AO5062" s="9"/>
      <c r="AP5062" s="9"/>
      <c r="AQ5062" s="9"/>
      <c r="AR5062" s="9"/>
    </row>
    <row r="5063" spans="1:44">
      <c r="A5063" s="9"/>
      <c r="B5063" s="9"/>
      <c r="C5063" s="9"/>
      <c r="D5063" s="9"/>
      <c r="E5063" s="9"/>
      <c r="F5063" s="9"/>
      <c r="G5063" s="466"/>
      <c r="H5063" s="466"/>
      <c r="I5063" s="9"/>
      <c r="J5063" s="9"/>
      <c r="K5063" s="9"/>
      <c r="L5063" s="9"/>
      <c r="M5063" s="9"/>
      <c r="N5063" s="9"/>
      <c r="O5063" s="9"/>
      <c r="P5063" s="9"/>
      <c r="Q5063" s="9"/>
      <c r="R5063" s="9"/>
      <c r="S5063" s="9"/>
      <c r="T5063" s="9"/>
      <c r="U5063" s="9"/>
      <c r="V5063" s="9"/>
      <c r="W5063" s="9"/>
      <c r="X5063" s="9"/>
      <c r="Y5063" s="9"/>
      <c r="Z5063" s="9"/>
      <c r="AA5063" s="9"/>
      <c r="AB5063" s="9"/>
      <c r="AC5063" s="9"/>
      <c r="AD5063" s="9"/>
      <c r="AE5063" s="9"/>
      <c r="AF5063" s="9"/>
      <c r="AG5063" s="9"/>
      <c r="AH5063" s="9"/>
      <c r="AI5063" s="9"/>
      <c r="AJ5063" s="9"/>
      <c r="AK5063" s="9"/>
      <c r="AL5063" s="9"/>
      <c r="AM5063" s="9"/>
      <c r="AN5063" s="9"/>
      <c r="AO5063" s="9"/>
      <c r="AP5063" s="9"/>
      <c r="AQ5063" s="9"/>
      <c r="AR5063" s="9"/>
    </row>
    <row r="5064" spans="1:44">
      <c r="A5064" s="9"/>
      <c r="B5064" s="9"/>
      <c r="C5064" s="9"/>
      <c r="D5064" s="9"/>
      <c r="E5064" s="9"/>
      <c r="F5064" s="9"/>
      <c r="G5064" s="466"/>
      <c r="H5064" s="466"/>
      <c r="I5064" s="9"/>
      <c r="J5064" s="9"/>
      <c r="K5064" s="9"/>
      <c r="L5064" s="9"/>
      <c r="M5064" s="9"/>
      <c r="N5064" s="9"/>
      <c r="O5064" s="9"/>
      <c r="P5064" s="9"/>
      <c r="Q5064" s="9"/>
      <c r="R5064" s="9"/>
      <c r="S5064" s="9"/>
      <c r="T5064" s="9"/>
      <c r="U5064" s="9"/>
      <c r="V5064" s="9"/>
      <c r="W5064" s="9"/>
      <c r="X5064" s="9"/>
      <c r="Y5064" s="9"/>
      <c r="Z5064" s="9"/>
      <c r="AA5064" s="9"/>
      <c r="AB5064" s="9"/>
      <c r="AC5064" s="9"/>
      <c r="AD5064" s="9"/>
      <c r="AE5064" s="9"/>
      <c r="AF5064" s="9"/>
      <c r="AG5064" s="9"/>
      <c r="AH5064" s="9"/>
      <c r="AI5064" s="9"/>
      <c r="AJ5064" s="9"/>
      <c r="AK5064" s="9"/>
      <c r="AL5064" s="9"/>
      <c r="AM5064" s="9"/>
      <c r="AN5064" s="9"/>
      <c r="AO5064" s="9"/>
      <c r="AP5064" s="9"/>
      <c r="AQ5064" s="9"/>
      <c r="AR5064" s="9"/>
    </row>
    <row r="5065" spans="1:44">
      <c r="A5065" s="9"/>
      <c r="B5065" s="9"/>
      <c r="C5065" s="9"/>
      <c r="D5065" s="9"/>
      <c r="E5065" s="9"/>
      <c r="F5065" s="9"/>
      <c r="G5065" s="466"/>
      <c r="H5065" s="466"/>
      <c r="I5065" s="9"/>
      <c r="J5065" s="9"/>
      <c r="K5065" s="9"/>
      <c r="L5065" s="9"/>
      <c r="M5065" s="9"/>
      <c r="N5065" s="9"/>
      <c r="O5065" s="9"/>
      <c r="P5065" s="9"/>
      <c r="Q5065" s="9"/>
      <c r="R5065" s="9"/>
      <c r="S5065" s="9"/>
      <c r="T5065" s="9"/>
      <c r="U5065" s="9"/>
      <c r="V5065" s="9"/>
      <c r="W5065" s="9"/>
      <c r="X5065" s="9"/>
      <c r="Y5065" s="9"/>
      <c r="Z5065" s="9"/>
      <c r="AA5065" s="9"/>
      <c r="AB5065" s="9"/>
      <c r="AC5065" s="9"/>
      <c r="AD5065" s="9"/>
      <c r="AE5065" s="9"/>
      <c r="AF5065" s="9"/>
      <c r="AG5065" s="9"/>
      <c r="AH5065" s="9"/>
      <c r="AI5065" s="9"/>
      <c r="AJ5065" s="9"/>
      <c r="AK5065" s="9"/>
      <c r="AL5065" s="9"/>
      <c r="AM5065" s="9"/>
      <c r="AN5065" s="9"/>
      <c r="AO5065" s="9"/>
      <c r="AP5065" s="9"/>
      <c r="AQ5065" s="9"/>
      <c r="AR5065" s="9"/>
    </row>
    <row r="5066" spans="1:44">
      <c r="A5066" s="9"/>
      <c r="B5066" s="9"/>
      <c r="C5066" s="9"/>
      <c r="D5066" s="9"/>
      <c r="E5066" s="9"/>
      <c r="F5066" s="9"/>
      <c r="G5066" s="466"/>
      <c r="H5066" s="466"/>
      <c r="I5066" s="9"/>
      <c r="J5066" s="9"/>
      <c r="K5066" s="9"/>
      <c r="L5066" s="9"/>
      <c r="M5066" s="9"/>
      <c r="N5066" s="9"/>
      <c r="O5066" s="9"/>
      <c r="P5066" s="9"/>
      <c r="Q5066" s="9"/>
      <c r="R5066" s="9"/>
      <c r="S5066" s="9"/>
      <c r="T5066" s="9"/>
      <c r="U5066" s="9"/>
      <c r="V5066" s="9"/>
      <c r="W5066" s="9"/>
      <c r="X5066" s="9"/>
      <c r="Y5066" s="9"/>
      <c r="Z5066" s="9"/>
      <c r="AA5066" s="9"/>
      <c r="AB5066" s="9"/>
      <c r="AC5066" s="9"/>
      <c r="AD5066" s="9"/>
      <c r="AE5066" s="9"/>
      <c r="AF5066" s="9"/>
      <c r="AG5066" s="9"/>
      <c r="AH5066" s="9"/>
      <c r="AI5066" s="9"/>
      <c r="AJ5066" s="9"/>
      <c r="AK5066" s="9"/>
      <c r="AL5066" s="9"/>
      <c r="AM5066" s="9"/>
      <c r="AN5066" s="9"/>
      <c r="AO5066" s="9"/>
      <c r="AP5066" s="9"/>
      <c r="AQ5066" s="9"/>
      <c r="AR5066" s="9"/>
    </row>
    <row r="5067" spans="1:44">
      <c r="A5067" s="9"/>
      <c r="B5067" s="9"/>
      <c r="C5067" s="9"/>
      <c r="D5067" s="9"/>
      <c r="E5067" s="9"/>
      <c r="F5067" s="9"/>
      <c r="G5067" s="466"/>
      <c r="H5067" s="466"/>
      <c r="I5067" s="9"/>
      <c r="J5067" s="9"/>
      <c r="K5067" s="9"/>
      <c r="L5067" s="9"/>
      <c r="M5067" s="9"/>
      <c r="N5067" s="9"/>
      <c r="O5067" s="9"/>
      <c r="P5067" s="9"/>
      <c r="Q5067" s="9"/>
      <c r="R5067" s="9"/>
      <c r="S5067" s="9"/>
      <c r="T5067" s="9"/>
      <c r="U5067" s="9"/>
      <c r="V5067" s="9"/>
      <c r="W5067" s="9"/>
      <c r="X5067" s="9"/>
      <c r="Y5067" s="9"/>
      <c r="Z5067" s="9"/>
      <c r="AA5067" s="9"/>
      <c r="AB5067" s="9"/>
      <c r="AC5067" s="9"/>
      <c r="AD5067" s="9"/>
      <c r="AE5067" s="9"/>
      <c r="AF5067" s="9"/>
      <c r="AG5067" s="9"/>
      <c r="AH5067" s="9"/>
      <c r="AI5067" s="9"/>
      <c r="AJ5067" s="9"/>
      <c r="AK5067" s="9"/>
      <c r="AL5067" s="9"/>
      <c r="AM5067" s="9"/>
      <c r="AN5067" s="9"/>
      <c r="AO5067" s="9"/>
      <c r="AP5067" s="9"/>
      <c r="AQ5067" s="9"/>
      <c r="AR5067" s="9"/>
    </row>
    <row r="5068" spans="1:44">
      <c r="A5068" s="9"/>
      <c r="B5068" s="9"/>
      <c r="C5068" s="9"/>
      <c r="D5068" s="9"/>
      <c r="E5068" s="9"/>
      <c r="F5068" s="9"/>
      <c r="G5068" s="466"/>
      <c r="H5068" s="466"/>
      <c r="I5068" s="9"/>
      <c r="J5068" s="9"/>
      <c r="K5068" s="9"/>
      <c r="L5068" s="9"/>
      <c r="M5068" s="9"/>
      <c r="N5068" s="9"/>
      <c r="O5068" s="9"/>
      <c r="P5068" s="9"/>
      <c r="Q5068" s="9"/>
      <c r="R5068" s="9"/>
      <c r="S5068" s="9"/>
      <c r="T5068" s="9"/>
      <c r="U5068" s="9"/>
      <c r="V5068" s="9"/>
      <c r="W5068" s="9"/>
      <c r="X5068" s="9"/>
      <c r="Y5068" s="9"/>
      <c r="Z5068" s="9"/>
      <c r="AA5068" s="9"/>
      <c r="AB5068" s="9"/>
      <c r="AC5068" s="9"/>
      <c r="AD5068" s="9"/>
      <c r="AE5068" s="9"/>
      <c r="AF5068" s="9"/>
      <c r="AG5068" s="9"/>
      <c r="AH5068" s="9"/>
      <c r="AI5068" s="9"/>
      <c r="AJ5068" s="9"/>
      <c r="AK5068" s="9"/>
      <c r="AL5068" s="9"/>
      <c r="AM5068" s="9"/>
      <c r="AN5068" s="9"/>
      <c r="AO5068" s="9"/>
      <c r="AP5068" s="9"/>
      <c r="AQ5068" s="9"/>
      <c r="AR5068" s="9"/>
    </row>
    <row r="5069" spans="1:44">
      <c r="A5069" s="9"/>
      <c r="B5069" s="9"/>
      <c r="C5069" s="9"/>
      <c r="D5069" s="9"/>
      <c r="E5069" s="9"/>
      <c r="F5069" s="9"/>
      <c r="G5069" s="466"/>
      <c r="H5069" s="466"/>
      <c r="I5069" s="9"/>
      <c r="J5069" s="9"/>
      <c r="K5069" s="9"/>
      <c r="L5069" s="9"/>
      <c r="M5069" s="9"/>
      <c r="N5069" s="9"/>
      <c r="O5069" s="9"/>
      <c r="P5069" s="9"/>
      <c r="Q5069" s="9"/>
      <c r="R5069" s="9"/>
      <c r="S5069" s="9"/>
      <c r="T5069" s="9"/>
      <c r="U5069" s="9"/>
      <c r="V5069" s="9"/>
      <c r="W5069" s="9"/>
      <c r="X5069" s="9"/>
      <c r="Y5069" s="9"/>
      <c r="Z5069" s="9"/>
      <c r="AA5069" s="9"/>
      <c r="AB5069" s="9"/>
      <c r="AC5069" s="9"/>
      <c r="AD5069" s="9"/>
      <c r="AE5069" s="9"/>
      <c r="AF5069" s="9"/>
      <c r="AG5069" s="9"/>
      <c r="AH5069" s="9"/>
      <c r="AI5069" s="9"/>
      <c r="AJ5069" s="9"/>
      <c r="AK5069" s="9"/>
      <c r="AL5069" s="9"/>
      <c r="AM5069" s="9"/>
      <c r="AN5069" s="9"/>
      <c r="AO5069" s="9"/>
      <c r="AP5069" s="9"/>
      <c r="AQ5069" s="9"/>
      <c r="AR5069" s="9"/>
    </row>
    <row r="5070" spans="1:44">
      <c r="A5070" s="9"/>
      <c r="B5070" s="9"/>
      <c r="C5070" s="9"/>
      <c r="D5070" s="9"/>
      <c r="E5070" s="9"/>
      <c r="F5070" s="9"/>
      <c r="G5070" s="466"/>
      <c r="H5070" s="466"/>
      <c r="I5070" s="9"/>
      <c r="J5070" s="9"/>
      <c r="K5070" s="9"/>
      <c r="L5070" s="9"/>
      <c r="M5070" s="9"/>
      <c r="N5070" s="9"/>
      <c r="O5070" s="9"/>
      <c r="P5070" s="9"/>
      <c r="Q5070" s="9"/>
      <c r="R5070" s="9"/>
      <c r="S5070" s="9"/>
      <c r="T5070" s="9"/>
      <c r="U5070" s="9"/>
      <c r="V5070" s="9"/>
      <c r="W5070" s="9"/>
      <c r="X5070" s="9"/>
      <c r="Y5070" s="9"/>
      <c r="Z5070" s="9"/>
      <c r="AA5070" s="9"/>
      <c r="AB5070" s="9"/>
      <c r="AC5070" s="9"/>
      <c r="AD5070" s="9"/>
      <c r="AE5070" s="9"/>
      <c r="AF5070" s="9"/>
      <c r="AG5070" s="9"/>
      <c r="AH5070" s="9"/>
      <c r="AI5070" s="9"/>
      <c r="AJ5070" s="9"/>
      <c r="AK5070" s="9"/>
      <c r="AL5070" s="9"/>
      <c r="AM5070" s="9"/>
      <c r="AN5070" s="9"/>
      <c r="AO5070" s="9"/>
      <c r="AP5070" s="9"/>
      <c r="AQ5070" s="9"/>
      <c r="AR5070" s="9"/>
    </row>
    <row r="5071" spans="1:44">
      <c r="A5071" s="9"/>
      <c r="B5071" s="9"/>
      <c r="C5071" s="9"/>
      <c r="D5071" s="9"/>
      <c r="E5071" s="9"/>
      <c r="F5071" s="9"/>
      <c r="G5071" s="466"/>
      <c r="H5071" s="466"/>
      <c r="I5071" s="9"/>
      <c r="J5071" s="9"/>
      <c r="K5071" s="9"/>
      <c r="L5071" s="9"/>
      <c r="M5071" s="9"/>
      <c r="N5071" s="9"/>
      <c r="O5071" s="9"/>
      <c r="P5071" s="9"/>
      <c r="Q5071" s="9"/>
      <c r="R5071" s="9"/>
      <c r="S5071" s="9"/>
      <c r="T5071" s="9"/>
      <c r="U5071" s="9"/>
      <c r="V5071" s="9"/>
      <c r="W5071" s="9"/>
      <c r="X5071" s="9"/>
      <c r="Y5071" s="9"/>
      <c r="Z5071" s="9"/>
      <c r="AA5071" s="9"/>
      <c r="AB5071" s="9"/>
      <c r="AC5071" s="9"/>
      <c r="AD5071" s="9"/>
      <c r="AE5071" s="9"/>
      <c r="AF5071" s="9"/>
      <c r="AG5071" s="9"/>
      <c r="AH5071" s="9"/>
      <c r="AI5071" s="9"/>
      <c r="AJ5071" s="9"/>
      <c r="AK5071" s="9"/>
      <c r="AL5071" s="9"/>
      <c r="AM5071" s="9"/>
      <c r="AN5071" s="9"/>
      <c r="AO5071" s="9"/>
      <c r="AP5071" s="9"/>
      <c r="AQ5071" s="9"/>
      <c r="AR5071" s="9"/>
    </row>
    <row r="5072" spans="1:44">
      <c r="A5072" s="9"/>
      <c r="B5072" s="9"/>
      <c r="C5072" s="9"/>
      <c r="D5072" s="9"/>
      <c r="E5072" s="9"/>
      <c r="F5072" s="9"/>
      <c r="G5072" s="466"/>
      <c r="H5072" s="466"/>
      <c r="I5072" s="9"/>
      <c r="J5072" s="9"/>
      <c r="K5072" s="9"/>
      <c r="L5072" s="9"/>
      <c r="M5072" s="9"/>
      <c r="N5072" s="9"/>
      <c r="O5072" s="9"/>
      <c r="P5072" s="9"/>
      <c r="Q5072" s="9"/>
      <c r="R5072" s="9"/>
      <c r="S5072" s="9"/>
      <c r="T5072" s="9"/>
      <c r="U5072" s="9"/>
      <c r="V5072" s="9"/>
      <c r="W5072" s="9"/>
      <c r="X5072" s="9"/>
      <c r="Y5072" s="9"/>
      <c r="Z5072" s="9"/>
      <c r="AA5072" s="9"/>
      <c r="AB5072" s="9"/>
      <c r="AC5072" s="9"/>
      <c r="AD5072" s="9"/>
      <c r="AE5072" s="9"/>
      <c r="AF5072" s="9"/>
      <c r="AG5072" s="9"/>
      <c r="AH5072" s="9"/>
      <c r="AI5072" s="9"/>
      <c r="AJ5072" s="9"/>
      <c r="AK5072" s="9"/>
      <c r="AL5072" s="9"/>
      <c r="AM5072" s="9"/>
      <c r="AN5072" s="9"/>
      <c r="AO5072" s="9"/>
      <c r="AP5072" s="9"/>
      <c r="AQ5072" s="9"/>
      <c r="AR5072" s="9"/>
    </row>
    <row r="5073" spans="1:44">
      <c r="A5073" s="9"/>
      <c r="B5073" s="9"/>
      <c r="C5073" s="9"/>
      <c r="D5073" s="9"/>
      <c r="E5073" s="9"/>
      <c r="F5073" s="9"/>
      <c r="G5073" s="466"/>
      <c r="H5073" s="466"/>
      <c r="I5073" s="9"/>
      <c r="J5073" s="9"/>
      <c r="K5073" s="9"/>
      <c r="L5073" s="9"/>
      <c r="M5073" s="9"/>
      <c r="N5073" s="9"/>
      <c r="O5073" s="9"/>
      <c r="P5073" s="9"/>
      <c r="Q5073" s="9"/>
      <c r="R5073" s="9"/>
      <c r="S5073" s="9"/>
      <c r="T5073" s="9"/>
      <c r="U5073" s="9"/>
      <c r="V5073" s="9"/>
      <c r="W5073" s="9"/>
      <c r="X5073" s="9"/>
      <c r="Y5073" s="9"/>
      <c r="Z5073" s="9"/>
      <c r="AA5073" s="9"/>
      <c r="AB5073" s="9"/>
      <c r="AC5073" s="9"/>
      <c r="AD5073" s="9"/>
      <c r="AE5073" s="9"/>
      <c r="AF5073" s="9"/>
      <c r="AG5073" s="9"/>
      <c r="AH5073" s="9"/>
      <c r="AI5073" s="9"/>
      <c r="AJ5073" s="9"/>
      <c r="AK5073" s="9"/>
      <c r="AL5073" s="9"/>
      <c r="AM5073" s="9"/>
      <c r="AN5073" s="9"/>
      <c r="AO5073" s="9"/>
      <c r="AP5073" s="9"/>
      <c r="AQ5073" s="9"/>
      <c r="AR5073" s="9"/>
    </row>
    <row r="5074" spans="1:44">
      <c r="A5074" s="9"/>
      <c r="B5074" s="9"/>
      <c r="C5074" s="9"/>
      <c r="D5074" s="9"/>
      <c r="E5074" s="9"/>
      <c r="F5074" s="9"/>
      <c r="G5074" s="466"/>
      <c r="H5074" s="466"/>
      <c r="I5074" s="9"/>
      <c r="J5074" s="9"/>
      <c r="K5074" s="9"/>
      <c r="L5074" s="9"/>
      <c r="M5074" s="9"/>
      <c r="N5074" s="9"/>
      <c r="O5074" s="9"/>
      <c r="P5074" s="9"/>
      <c r="Q5074" s="9"/>
      <c r="R5074" s="9"/>
      <c r="S5074" s="9"/>
      <c r="T5074" s="9"/>
      <c r="U5074" s="9"/>
      <c r="V5074" s="9"/>
      <c r="W5074" s="9"/>
      <c r="X5074" s="9"/>
      <c r="Y5074" s="9"/>
      <c r="Z5074" s="9"/>
      <c r="AA5074" s="9"/>
      <c r="AB5074" s="9"/>
      <c r="AC5074" s="9"/>
      <c r="AD5074" s="9"/>
      <c r="AE5074" s="9"/>
      <c r="AF5074" s="9"/>
      <c r="AG5074" s="9"/>
      <c r="AH5074" s="9"/>
      <c r="AI5074" s="9"/>
      <c r="AJ5074" s="9"/>
      <c r="AK5074" s="9"/>
      <c r="AL5074" s="9"/>
      <c r="AM5074" s="9"/>
      <c r="AN5074" s="9"/>
      <c r="AO5074" s="9"/>
      <c r="AP5074" s="9"/>
      <c r="AQ5074" s="9"/>
      <c r="AR5074" s="9"/>
    </row>
    <row r="5075" spans="1:44">
      <c r="A5075" s="9"/>
      <c r="B5075" s="9"/>
      <c r="C5075" s="9"/>
      <c r="D5075" s="9"/>
      <c r="E5075" s="9"/>
      <c r="F5075" s="9"/>
      <c r="G5075" s="466"/>
      <c r="H5075" s="466"/>
      <c r="I5075" s="9"/>
      <c r="J5075" s="9"/>
      <c r="K5075" s="9"/>
      <c r="L5075" s="9"/>
      <c r="M5075" s="9"/>
      <c r="N5075" s="9"/>
      <c r="O5075" s="9"/>
      <c r="P5075" s="9"/>
      <c r="Q5075" s="9"/>
      <c r="R5075" s="9"/>
      <c r="S5075" s="9"/>
      <c r="T5075" s="9"/>
      <c r="U5075" s="9"/>
      <c r="V5075" s="9"/>
      <c r="W5075" s="9"/>
      <c r="X5075" s="9"/>
      <c r="Y5075" s="9"/>
      <c r="Z5075" s="9"/>
      <c r="AA5075" s="9"/>
      <c r="AB5075" s="9"/>
      <c r="AC5075" s="9"/>
      <c r="AD5075" s="9"/>
      <c r="AE5075" s="9"/>
      <c r="AF5075" s="9"/>
      <c r="AG5075" s="9"/>
      <c r="AH5075" s="9"/>
      <c r="AI5075" s="9"/>
      <c r="AJ5075" s="9"/>
      <c r="AK5075" s="9"/>
      <c r="AL5075" s="9"/>
      <c r="AM5075" s="9"/>
      <c r="AN5075" s="9"/>
      <c r="AO5075" s="9"/>
      <c r="AP5075" s="9"/>
      <c r="AQ5075" s="9"/>
      <c r="AR5075" s="9"/>
    </row>
    <row r="5076" spans="1:44">
      <c r="A5076" s="9"/>
      <c r="B5076" s="9"/>
      <c r="C5076" s="9"/>
      <c r="D5076" s="9"/>
      <c r="E5076" s="9"/>
      <c r="F5076" s="9"/>
      <c r="G5076" s="466"/>
      <c r="H5076" s="466"/>
      <c r="I5076" s="9"/>
      <c r="J5076" s="9"/>
      <c r="K5076" s="9"/>
      <c r="L5076" s="9"/>
      <c r="M5076" s="9"/>
      <c r="N5076" s="9"/>
      <c r="O5076" s="9"/>
      <c r="P5076" s="9"/>
      <c r="Q5076" s="9"/>
      <c r="R5076" s="9"/>
      <c r="S5076" s="9"/>
      <c r="T5076" s="9"/>
      <c r="U5076" s="9"/>
      <c r="V5076" s="9"/>
      <c r="W5076" s="9"/>
      <c r="X5076" s="9"/>
      <c r="Y5076" s="9"/>
      <c r="Z5076" s="9"/>
      <c r="AA5076" s="9"/>
      <c r="AB5076" s="9"/>
      <c r="AC5076" s="9"/>
      <c r="AD5076" s="9"/>
      <c r="AE5076" s="9"/>
      <c r="AF5076" s="9"/>
      <c r="AG5076" s="9"/>
      <c r="AH5076" s="9"/>
      <c r="AI5076" s="9"/>
      <c r="AJ5076" s="9"/>
      <c r="AK5076" s="9"/>
      <c r="AL5076" s="9"/>
      <c r="AM5076" s="9"/>
      <c r="AN5076" s="9"/>
      <c r="AO5076" s="9"/>
      <c r="AP5076" s="9"/>
      <c r="AQ5076" s="9"/>
      <c r="AR5076" s="9"/>
    </row>
    <row r="5077" spans="1:44">
      <c r="A5077" s="9"/>
      <c r="B5077" s="9"/>
      <c r="C5077" s="9"/>
      <c r="D5077" s="9"/>
      <c r="E5077" s="9"/>
      <c r="F5077" s="9"/>
      <c r="G5077" s="466"/>
      <c r="H5077" s="466"/>
      <c r="I5077" s="9"/>
      <c r="J5077" s="9"/>
      <c r="K5077" s="9"/>
      <c r="L5077" s="9"/>
      <c r="M5077" s="9"/>
      <c r="N5077" s="9"/>
      <c r="O5077" s="9"/>
      <c r="P5077" s="9"/>
      <c r="Q5077" s="9"/>
      <c r="R5077" s="9"/>
      <c r="S5077" s="9"/>
      <c r="T5077" s="9"/>
      <c r="U5077" s="9"/>
      <c r="V5077" s="9"/>
      <c r="W5077" s="9"/>
      <c r="X5077" s="9"/>
      <c r="Y5077" s="9"/>
      <c r="Z5077" s="9"/>
      <c r="AA5077" s="9"/>
      <c r="AB5077" s="9"/>
      <c r="AC5077" s="9"/>
      <c r="AD5077" s="9"/>
      <c r="AE5077" s="9"/>
      <c r="AF5077" s="9"/>
      <c r="AG5077" s="9"/>
      <c r="AH5077" s="9"/>
      <c r="AI5077" s="9"/>
      <c r="AJ5077" s="9"/>
      <c r="AK5077" s="9"/>
      <c r="AL5077" s="9"/>
      <c r="AM5077" s="9"/>
      <c r="AN5077" s="9"/>
      <c r="AO5077" s="9"/>
      <c r="AP5077" s="9"/>
      <c r="AQ5077" s="9"/>
      <c r="AR5077" s="9"/>
    </row>
    <row r="5078" spans="1:44">
      <c r="A5078" s="9"/>
      <c r="B5078" s="9"/>
      <c r="C5078" s="9"/>
      <c r="D5078" s="9"/>
      <c r="E5078" s="9"/>
      <c r="F5078" s="9"/>
      <c r="G5078" s="466"/>
      <c r="H5078" s="466"/>
      <c r="I5078" s="9"/>
      <c r="J5078" s="9"/>
      <c r="K5078" s="9"/>
      <c r="L5078" s="9"/>
      <c r="M5078" s="9"/>
      <c r="N5078" s="9"/>
      <c r="O5078" s="9"/>
      <c r="P5078" s="9"/>
      <c r="Q5078" s="9"/>
      <c r="R5078" s="9"/>
      <c r="S5078" s="9"/>
      <c r="T5078" s="9"/>
      <c r="U5078" s="9"/>
      <c r="V5078" s="9"/>
      <c r="W5078" s="9"/>
      <c r="X5078" s="9"/>
      <c r="Y5078" s="9"/>
      <c r="Z5078" s="9"/>
      <c r="AA5078" s="9"/>
      <c r="AB5078" s="9"/>
      <c r="AC5078" s="9"/>
      <c r="AD5078" s="9"/>
      <c r="AE5078" s="9"/>
      <c r="AF5078" s="9"/>
      <c r="AG5078" s="9"/>
      <c r="AH5078" s="9"/>
      <c r="AI5078" s="9"/>
      <c r="AJ5078" s="9"/>
      <c r="AK5078" s="9"/>
      <c r="AL5078" s="9"/>
      <c r="AM5078" s="9"/>
      <c r="AN5078" s="9"/>
      <c r="AO5078" s="9"/>
      <c r="AP5078" s="9"/>
      <c r="AQ5078" s="9"/>
      <c r="AR5078" s="9"/>
    </row>
    <row r="5079" spans="1:44">
      <c r="A5079" s="9"/>
      <c r="B5079" s="9"/>
      <c r="C5079" s="9"/>
      <c r="D5079" s="9"/>
      <c r="E5079" s="9"/>
      <c r="F5079" s="9"/>
      <c r="G5079" s="466"/>
      <c r="H5079" s="466"/>
      <c r="I5079" s="9"/>
      <c r="J5079" s="9"/>
      <c r="K5079" s="9"/>
      <c r="L5079" s="9"/>
      <c r="M5079" s="9"/>
      <c r="N5079" s="9"/>
      <c r="O5079" s="9"/>
      <c r="P5079" s="9"/>
      <c r="Q5079" s="9"/>
      <c r="R5079" s="9"/>
      <c r="S5079" s="9"/>
      <c r="T5079" s="9"/>
      <c r="U5079" s="9"/>
      <c r="V5079" s="9"/>
      <c r="W5079" s="9"/>
      <c r="X5079" s="9"/>
      <c r="Y5079" s="9"/>
      <c r="Z5079" s="9"/>
      <c r="AA5079" s="9"/>
      <c r="AB5079" s="9"/>
      <c r="AC5079" s="9"/>
      <c r="AD5079" s="9"/>
      <c r="AE5079" s="9"/>
      <c r="AF5079" s="9"/>
      <c r="AG5079" s="9"/>
      <c r="AH5079" s="9"/>
      <c r="AI5079" s="9"/>
      <c r="AJ5079" s="9"/>
      <c r="AK5079" s="9"/>
      <c r="AL5079" s="9"/>
      <c r="AM5079" s="9"/>
      <c r="AN5079" s="9"/>
      <c r="AO5079" s="9"/>
      <c r="AP5079" s="9"/>
      <c r="AQ5079" s="9"/>
      <c r="AR5079" s="9"/>
    </row>
    <row r="5080" spans="1:44">
      <c r="A5080" s="9"/>
      <c r="B5080" s="9"/>
      <c r="C5080" s="9"/>
      <c r="D5080" s="9"/>
      <c r="E5080" s="9"/>
      <c r="F5080" s="9"/>
      <c r="G5080" s="466"/>
      <c r="H5080" s="466"/>
      <c r="I5080" s="9"/>
      <c r="J5080" s="9"/>
      <c r="K5080" s="9"/>
      <c r="L5080" s="9"/>
      <c r="M5080" s="9"/>
      <c r="N5080" s="9"/>
      <c r="O5080" s="9"/>
      <c r="P5080" s="9"/>
      <c r="Q5080" s="9"/>
      <c r="R5080" s="9"/>
      <c r="S5080" s="9"/>
      <c r="T5080" s="9"/>
      <c r="U5080" s="9"/>
      <c r="V5080" s="9"/>
      <c r="W5080" s="9"/>
      <c r="X5080" s="9"/>
      <c r="Y5080" s="9"/>
      <c r="Z5080" s="9"/>
      <c r="AA5080" s="9"/>
      <c r="AB5080" s="9"/>
      <c r="AC5080" s="9"/>
      <c r="AD5080" s="9"/>
      <c r="AE5080" s="9"/>
      <c r="AF5080" s="9"/>
      <c r="AG5080" s="9"/>
      <c r="AH5080" s="9"/>
      <c r="AI5080" s="9"/>
      <c r="AJ5080" s="9"/>
      <c r="AK5080" s="9"/>
      <c r="AL5080" s="9"/>
      <c r="AM5080" s="9"/>
      <c r="AN5080" s="9"/>
      <c r="AO5080" s="9"/>
      <c r="AP5080" s="9"/>
      <c r="AQ5080" s="9"/>
      <c r="AR5080" s="9"/>
    </row>
    <row r="5081" spans="1:44">
      <c r="A5081" s="9"/>
      <c r="B5081" s="9"/>
      <c r="C5081" s="9"/>
      <c r="D5081" s="9"/>
      <c r="E5081" s="9"/>
      <c r="F5081" s="9"/>
      <c r="G5081" s="466"/>
      <c r="H5081" s="466"/>
      <c r="I5081" s="9"/>
      <c r="J5081" s="9"/>
      <c r="K5081" s="9"/>
      <c r="L5081" s="9"/>
      <c r="M5081" s="9"/>
      <c r="N5081" s="9"/>
      <c r="O5081" s="9"/>
      <c r="P5081" s="9"/>
      <c r="Q5081" s="9"/>
      <c r="R5081" s="9"/>
      <c r="S5081" s="9"/>
      <c r="T5081" s="9"/>
      <c r="U5081" s="9"/>
      <c r="V5081" s="9"/>
      <c r="W5081" s="9"/>
      <c r="X5081" s="9"/>
      <c r="Y5081" s="9"/>
      <c r="Z5081" s="9"/>
      <c r="AA5081" s="9"/>
      <c r="AB5081" s="9"/>
      <c r="AC5081" s="9"/>
      <c r="AD5081" s="9"/>
      <c r="AE5081" s="9"/>
      <c r="AF5081" s="9"/>
      <c r="AG5081" s="9"/>
      <c r="AH5081" s="9"/>
      <c r="AI5081" s="9"/>
      <c r="AJ5081" s="9"/>
      <c r="AK5081" s="9"/>
      <c r="AL5081" s="9"/>
      <c r="AM5081" s="9"/>
      <c r="AN5081" s="9"/>
      <c r="AO5081" s="9"/>
      <c r="AP5081" s="9"/>
      <c r="AQ5081" s="9"/>
      <c r="AR5081" s="9"/>
    </row>
    <row r="5082" spans="1:44">
      <c r="A5082" s="9"/>
      <c r="B5082" s="9"/>
      <c r="C5082" s="9"/>
      <c r="D5082" s="9"/>
      <c r="E5082" s="9"/>
      <c r="F5082" s="9"/>
      <c r="G5082" s="466"/>
      <c r="H5082" s="466"/>
      <c r="I5082" s="9"/>
      <c r="J5082" s="9"/>
      <c r="K5082" s="9"/>
      <c r="L5082" s="9"/>
      <c r="M5082" s="9"/>
      <c r="N5082" s="9"/>
      <c r="O5082" s="9"/>
      <c r="P5082" s="9"/>
      <c r="Q5082" s="9"/>
      <c r="R5082" s="9"/>
      <c r="S5082" s="9"/>
      <c r="T5082" s="9"/>
      <c r="U5082" s="9"/>
      <c r="V5082" s="9"/>
      <c r="W5082" s="9"/>
      <c r="X5082" s="9"/>
      <c r="Y5082" s="9"/>
      <c r="Z5082" s="9"/>
      <c r="AA5082" s="9"/>
      <c r="AB5082" s="9"/>
      <c r="AC5082" s="9"/>
      <c r="AD5082" s="9"/>
      <c r="AE5082" s="9"/>
      <c r="AF5082" s="9"/>
      <c r="AG5082" s="9"/>
      <c r="AH5082" s="9"/>
      <c r="AI5082" s="9"/>
      <c r="AJ5082" s="9"/>
      <c r="AK5082" s="9"/>
      <c r="AL5082" s="9"/>
      <c r="AM5082" s="9"/>
      <c r="AN5082" s="9"/>
      <c r="AO5082" s="9"/>
      <c r="AP5082" s="9"/>
      <c r="AQ5082" s="9"/>
      <c r="AR5082" s="9"/>
    </row>
    <row r="5083" spans="1:44">
      <c r="A5083" s="9"/>
      <c r="B5083" s="9"/>
      <c r="C5083" s="9"/>
      <c r="D5083" s="9"/>
      <c r="E5083" s="9"/>
      <c r="F5083" s="9"/>
      <c r="G5083" s="466"/>
      <c r="H5083" s="466"/>
      <c r="I5083" s="9"/>
      <c r="J5083" s="9"/>
      <c r="K5083" s="9"/>
      <c r="L5083" s="9"/>
      <c r="M5083" s="9"/>
      <c r="N5083" s="9"/>
      <c r="O5083" s="9"/>
      <c r="P5083" s="9"/>
      <c r="Q5083" s="9"/>
      <c r="R5083" s="9"/>
      <c r="S5083" s="9"/>
      <c r="T5083" s="9"/>
      <c r="U5083" s="9"/>
      <c r="V5083" s="9"/>
      <c r="W5083" s="9"/>
      <c r="X5083" s="9"/>
      <c r="Y5083" s="9"/>
      <c r="Z5083" s="9"/>
      <c r="AA5083" s="9"/>
      <c r="AB5083" s="9"/>
      <c r="AC5083" s="9"/>
      <c r="AD5083" s="9"/>
      <c r="AE5083" s="9"/>
      <c r="AF5083" s="9"/>
      <c r="AG5083" s="9"/>
      <c r="AH5083" s="9"/>
      <c r="AI5083" s="9"/>
      <c r="AJ5083" s="9"/>
      <c r="AK5083" s="9"/>
      <c r="AL5083" s="9"/>
      <c r="AM5083" s="9"/>
      <c r="AN5083" s="9"/>
      <c r="AO5083" s="9"/>
      <c r="AP5083" s="9"/>
      <c r="AQ5083" s="9"/>
      <c r="AR5083" s="9"/>
    </row>
    <row r="5084" spans="1:44">
      <c r="A5084" s="9"/>
      <c r="B5084" s="9"/>
      <c r="C5084" s="9"/>
      <c r="D5084" s="9"/>
      <c r="E5084" s="9"/>
      <c r="F5084" s="9"/>
      <c r="G5084" s="466"/>
      <c r="H5084" s="466"/>
      <c r="I5084" s="9"/>
      <c r="J5084" s="9"/>
      <c r="K5084" s="9"/>
      <c r="L5084" s="9"/>
      <c r="M5084" s="9"/>
      <c r="N5084" s="9"/>
      <c r="O5084" s="9"/>
      <c r="P5084" s="9"/>
      <c r="Q5084" s="9"/>
      <c r="R5084" s="9"/>
      <c r="S5084" s="9"/>
      <c r="T5084" s="9"/>
      <c r="U5084" s="9"/>
      <c r="V5084" s="9"/>
      <c r="W5084" s="9"/>
      <c r="X5084" s="9"/>
      <c r="Y5084" s="9"/>
      <c r="Z5084" s="9"/>
      <c r="AA5084" s="9"/>
      <c r="AB5084" s="9"/>
      <c r="AC5084" s="9"/>
      <c r="AD5084" s="9"/>
      <c r="AE5084" s="9"/>
      <c r="AF5084" s="9"/>
      <c r="AG5084" s="9"/>
      <c r="AH5084" s="9"/>
      <c r="AI5084" s="9"/>
      <c r="AJ5084" s="9"/>
      <c r="AK5084" s="9"/>
      <c r="AL5084" s="9"/>
      <c r="AM5084" s="9"/>
      <c r="AN5084" s="9"/>
      <c r="AO5084" s="9"/>
      <c r="AP5084" s="9"/>
      <c r="AQ5084" s="9"/>
      <c r="AR5084" s="9"/>
    </row>
    <row r="5085" spans="1:44">
      <c r="A5085" s="9"/>
      <c r="B5085" s="9"/>
      <c r="C5085" s="9"/>
      <c r="D5085" s="9"/>
      <c r="E5085" s="9"/>
      <c r="F5085" s="9"/>
      <c r="G5085" s="466"/>
      <c r="H5085" s="466"/>
      <c r="I5085" s="9"/>
      <c r="J5085" s="9"/>
      <c r="K5085" s="9"/>
      <c r="L5085" s="9"/>
      <c r="M5085" s="9"/>
      <c r="N5085" s="9"/>
      <c r="O5085" s="9"/>
      <c r="P5085" s="9"/>
      <c r="Q5085" s="9"/>
      <c r="R5085" s="9"/>
      <c r="S5085" s="9"/>
      <c r="T5085" s="9"/>
      <c r="U5085" s="9"/>
      <c r="V5085" s="9"/>
      <c r="W5085" s="9"/>
      <c r="X5085" s="9"/>
      <c r="Y5085" s="9"/>
      <c r="Z5085" s="9"/>
      <c r="AA5085" s="9"/>
      <c r="AB5085" s="9"/>
      <c r="AC5085" s="9"/>
      <c r="AD5085" s="9"/>
      <c r="AE5085" s="9"/>
      <c r="AF5085" s="9"/>
      <c r="AG5085" s="9"/>
      <c r="AH5085" s="9"/>
      <c r="AI5085" s="9"/>
      <c r="AJ5085" s="9"/>
      <c r="AK5085" s="9"/>
      <c r="AL5085" s="9"/>
      <c r="AM5085" s="9"/>
      <c r="AN5085" s="9"/>
      <c r="AO5085" s="9"/>
      <c r="AP5085" s="9"/>
      <c r="AQ5085" s="9"/>
      <c r="AR5085" s="9"/>
    </row>
    <row r="5086" spans="1:44">
      <c r="A5086" s="9"/>
      <c r="B5086" s="9"/>
      <c r="C5086" s="9"/>
      <c r="D5086" s="9"/>
      <c r="E5086" s="9"/>
      <c r="F5086" s="9"/>
      <c r="G5086" s="466"/>
      <c r="H5086" s="466"/>
      <c r="I5086" s="9"/>
      <c r="J5086" s="9"/>
      <c r="K5086" s="9"/>
      <c r="L5086" s="9"/>
      <c r="M5086" s="9"/>
      <c r="N5086" s="9"/>
      <c r="O5086" s="9"/>
      <c r="P5086" s="9"/>
      <c r="Q5086" s="9"/>
      <c r="R5086" s="9"/>
      <c r="S5086" s="9"/>
      <c r="T5086" s="9"/>
      <c r="U5086" s="9"/>
      <c r="V5086" s="9"/>
      <c r="W5086" s="9"/>
      <c r="X5086" s="9"/>
      <c r="Y5086" s="9"/>
      <c r="Z5086" s="9"/>
      <c r="AA5086" s="9"/>
      <c r="AB5086" s="9"/>
      <c r="AC5086" s="9"/>
      <c r="AD5086" s="9"/>
      <c r="AE5086" s="9"/>
      <c r="AF5086" s="9"/>
      <c r="AG5086" s="9"/>
      <c r="AH5086" s="9"/>
      <c r="AI5086" s="9"/>
      <c r="AJ5086" s="9"/>
      <c r="AK5086" s="9"/>
      <c r="AL5086" s="9"/>
      <c r="AM5086" s="9"/>
      <c r="AN5086" s="9"/>
      <c r="AO5086" s="9"/>
      <c r="AP5086" s="9"/>
      <c r="AQ5086" s="9"/>
      <c r="AR5086" s="9"/>
    </row>
    <row r="5087" spans="1:44">
      <c r="A5087" s="9"/>
      <c r="B5087" s="9"/>
      <c r="C5087" s="9"/>
      <c r="D5087" s="9"/>
      <c r="E5087" s="9"/>
      <c r="F5087" s="9"/>
      <c r="G5087" s="466"/>
      <c r="H5087" s="466"/>
      <c r="I5087" s="9"/>
      <c r="J5087" s="9"/>
      <c r="K5087" s="9"/>
      <c r="L5087" s="9"/>
      <c r="M5087" s="9"/>
      <c r="N5087" s="9"/>
      <c r="O5087" s="9"/>
      <c r="P5087" s="9"/>
      <c r="Q5087" s="9"/>
      <c r="R5087" s="9"/>
      <c r="S5087" s="9"/>
      <c r="T5087" s="9"/>
      <c r="U5087" s="9"/>
      <c r="V5087" s="9"/>
      <c r="W5087" s="9"/>
      <c r="X5087" s="9"/>
      <c r="Y5087" s="9"/>
      <c r="Z5087" s="9"/>
      <c r="AA5087" s="9"/>
      <c r="AB5087" s="9"/>
      <c r="AC5087" s="9"/>
      <c r="AD5087" s="9"/>
      <c r="AE5087" s="9"/>
      <c r="AF5087" s="9"/>
      <c r="AG5087" s="9"/>
      <c r="AH5087" s="9"/>
      <c r="AI5087" s="9"/>
      <c r="AJ5087" s="9"/>
      <c r="AK5087" s="9"/>
      <c r="AL5087" s="9"/>
      <c r="AM5087" s="9"/>
      <c r="AN5087" s="9"/>
      <c r="AO5087" s="9"/>
      <c r="AP5087" s="9"/>
      <c r="AQ5087" s="9"/>
      <c r="AR5087" s="9"/>
    </row>
    <row r="5088" spans="1:44">
      <c r="A5088" s="9"/>
      <c r="B5088" s="9"/>
      <c r="C5088" s="9"/>
      <c r="D5088" s="9"/>
      <c r="E5088" s="9"/>
      <c r="F5088" s="9"/>
      <c r="G5088" s="466"/>
      <c r="H5088" s="466"/>
      <c r="I5088" s="9"/>
      <c r="J5088" s="9"/>
      <c r="K5088" s="9"/>
      <c r="L5088" s="9"/>
      <c r="M5088" s="9"/>
      <c r="N5088" s="9"/>
      <c r="O5088" s="9"/>
      <c r="P5088" s="9"/>
      <c r="Q5088" s="9"/>
      <c r="R5088" s="9"/>
      <c r="S5088" s="9"/>
      <c r="T5088" s="9"/>
      <c r="U5088" s="9"/>
      <c r="V5088" s="9"/>
      <c r="W5088" s="9"/>
      <c r="X5088" s="9"/>
      <c r="Y5088" s="9"/>
      <c r="Z5088" s="9"/>
      <c r="AA5088" s="9"/>
      <c r="AB5088" s="9"/>
      <c r="AC5088" s="9"/>
      <c r="AD5088" s="9"/>
      <c r="AE5088" s="9"/>
      <c r="AF5088" s="9"/>
      <c r="AG5088" s="9"/>
      <c r="AH5088" s="9"/>
      <c r="AI5088" s="9"/>
      <c r="AJ5088" s="9"/>
      <c r="AK5088" s="9"/>
      <c r="AL5088" s="9"/>
      <c r="AM5088" s="9"/>
      <c r="AN5088" s="9"/>
      <c r="AO5088" s="9"/>
      <c r="AP5088" s="9"/>
      <c r="AQ5088" s="9"/>
      <c r="AR5088" s="9"/>
    </row>
    <row r="5089" spans="1:44">
      <c r="A5089" s="9"/>
      <c r="B5089" s="9"/>
      <c r="C5089" s="9"/>
      <c r="D5089" s="9"/>
      <c r="E5089" s="9"/>
      <c r="F5089" s="9"/>
      <c r="G5089" s="466"/>
      <c r="H5089" s="466"/>
      <c r="I5089" s="9"/>
      <c r="J5089" s="9"/>
      <c r="K5089" s="9"/>
      <c r="L5089" s="9"/>
      <c r="M5089" s="9"/>
      <c r="N5089" s="9"/>
      <c r="O5089" s="9"/>
      <c r="P5089" s="9"/>
      <c r="Q5089" s="9"/>
      <c r="R5089" s="9"/>
      <c r="S5089" s="9"/>
      <c r="T5089" s="9"/>
      <c r="U5089" s="9"/>
      <c r="V5089" s="9"/>
      <c r="W5089" s="9"/>
      <c r="X5089" s="9"/>
      <c r="Y5089" s="9"/>
      <c r="Z5089" s="9"/>
      <c r="AA5089" s="9"/>
      <c r="AB5089" s="9"/>
      <c r="AC5089" s="9"/>
      <c r="AD5089" s="9"/>
      <c r="AE5089" s="9"/>
      <c r="AF5089" s="9"/>
      <c r="AG5089" s="9"/>
      <c r="AH5089" s="9"/>
      <c r="AI5089" s="9"/>
      <c r="AJ5089" s="9"/>
      <c r="AK5089" s="9"/>
      <c r="AL5089" s="9"/>
      <c r="AM5089" s="9"/>
      <c r="AN5089" s="9"/>
      <c r="AO5089" s="9"/>
      <c r="AP5089" s="9"/>
      <c r="AQ5089" s="9"/>
      <c r="AR5089" s="9"/>
    </row>
    <row r="5090" spans="1:44">
      <c r="A5090" s="9"/>
      <c r="B5090" s="9"/>
      <c r="C5090" s="9"/>
      <c r="D5090" s="9"/>
      <c r="E5090" s="9"/>
      <c r="F5090" s="9"/>
      <c r="G5090" s="466"/>
      <c r="H5090" s="466"/>
      <c r="I5090" s="9"/>
      <c r="J5090" s="9"/>
      <c r="K5090" s="9"/>
      <c r="L5090" s="9"/>
      <c r="M5090" s="9"/>
      <c r="N5090" s="9"/>
      <c r="O5090" s="9"/>
      <c r="P5090" s="9"/>
      <c r="Q5090" s="9"/>
      <c r="R5090" s="9"/>
      <c r="S5090" s="9"/>
      <c r="T5090" s="9"/>
      <c r="U5090" s="9"/>
      <c r="V5090" s="9"/>
      <c r="W5090" s="9"/>
      <c r="X5090" s="9"/>
      <c r="Y5090" s="9"/>
      <c r="Z5090" s="9"/>
      <c r="AA5090" s="9"/>
      <c r="AB5090" s="9"/>
      <c r="AC5090" s="9"/>
      <c r="AD5090" s="9"/>
      <c r="AE5090" s="9"/>
      <c r="AF5090" s="9"/>
      <c r="AG5090" s="9"/>
      <c r="AH5090" s="9"/>
      <c r="AI5090" s="9"/>
      <c r="AJ5090" s="9"/>
      <c r="AK5090" s="9"/>
      <c r="AL5090" s="9"/>
      <c r="AM5090" s="9"/>
      <c r="AN5090" s="9"/>
      <c r="AO5090" s="9"/>
      <c r="AP5090" s="9"/>
      <c r="AQ5090" s="9"/>
      <c r="AR5090" s="9"/>
    </row>
    <row r="5091" spans="1:44">
      <c r="A5091" s="9"/>
      <c r="B5091" s="9"/>
      <c r="C5091" s="9"/>
      <c r="D5091" s="9"/>
      <c r="E5091" s="9"/>
      <c r="F5091" s="9"/>
      <c r="G5091" s="466"/>
      <c r="H5091" s="466"/>
      <c r="I5091" s="9"/>
      <c r="J5091" s="9"/>
      <c r="K5091" s="9"/>
      <c r="L5091" s="9"/>
      <c r="M5091" s="9"/>
      <c r="N5091" s="9"/>
      <c r="O5091" s="9"/>
      <c r="P5091" s="9"/>
      <c r="Q5091" s="9"/>
      <c r="R5091" s="9"/>
      <c r="S5091" s="9"/>
      <c r="T5091" s="9"/>
      <c r="U5091" s="9"/>
      <c r="V5091" s="9"/>
      <c r="W5091" s="9"/>
      <c r="X5091" s="9"/>
      <c r="Y5091" s="9"/>
      <c r="Z5091" s="9"/>
      <c r="AA5091" s="9"/>
      <c r="AB5091" s="9"/>
      <c r="AC5091" s="9"/>
      <c r="AD5091" s="9"/>
      <c r="AE5091" s="9"/>
      <c r="AF5091" s="9"/>
      <c r="AG5091" s="9"/>
      <c r="AH5091" s="9"/>
      <c r="AI5091" s="9"/>
      <c r="AJ5091" s="9"/>
      <c r="AK5091" s="9"/>
      <c r="AL5091" s="9"/>
      <c r="AM5091" s="9"/>
      <c r="AN5091" s="9"/>
      <c r="AO5091" s="9"/>
      <c r="AP5091" s="9"/>
      <c r="AQ5091" s="9"/>
      <c r="AR5091" s="9"/>
    </row>
    <row r="5092" spans="1:44">
      <c r="A5092" s="9"/>
      <c r="B5092" s="9"/>
      <c r="C5092" s="9"/>
      <c r="D5092" s="9"/>
      <c r="E5092" s="9"/>
      <c r="F5092" s="9"/>
      <c r="G5092" s="466"/>
      <c r="H5092" s="466"/>
      <c r="I5092" s="9"/>
      <c r="J5092" s="9"/>
      <c r="K5092" s="9"/>
      <c r="L5092" s="9"/>
      <c r="M5092" s="9"/>
      <c r="N5092" s="9"/>
      <c r="O5092" s="9"/>
      <c r="P5092" s="9"/>
      <c r="Q5092" s="9"/>
      <c r="R5092" s="9"/>
      <c r="S5092" s="9"/>
      <c r="T5092" s="9"/>
      <c r="U5092" s="9"/>
      <c r="V5092" s="9"/>
      <c r="W5092" s="9"/>
      <c r="X5092" s="9"/>
      <c r="Y5092" s="9"/>
      <c r="Z5092" s="9"/>
      <c r="AA5092" s="9"/>
      <c r="AB5092" s="9"/>
      <c r="AC5092" s="9"/>
      <c r="AD5092" s="9"/>
      <c r="AE5092" s="9"/>
      <c r="AF5092" s="9"/>
      <c r="AG5092" s="9"/>
      <c r="AH5092" s="9"/>
      <c r="AI5092" s="9"/>
      <c r="AJ5092" s="9"/>
      <c r="AK5092" s="9"/>
      <c r="AL5092" s="9"/>
      <c r="AM5092" s="9"/>
      <c r="AN5092" s="9"/>
      <c r="AO5092" s="9"/>
      <c r="AP5092" s="9"/>
      <c r="AQ5092" s="9"/>
      <c r="AR5092" s="9"/>
    </row>
    <row r="5093" spans="1:44">
      <c r="A5093" s="9"/>
      <c r="B5093" s="9"/>
      <c r="C5093" s="9"/>
      <c r="D5093" s="9"/>
      <c r="E5093" s="9"/>
      <c r="F5093" s="9"/>
      <c r="G5093" s="466"/>
      <c r="H5093" s="466"/>
      <c r="I5093" s="9"/>
      <c r="J5093" s="9"/>
      <c r="K5093" s="9"/>
      <c r="L5093" s="9"/>
      <c r="M5093" s="9"/>
      <c r="N5093" s="9"/>
      <c r="O5093" s="9"/>
      <c r="P5093" s="9"/>
      <c r="Q5093" s="9"/>
      <c r="R5093" s="9"/>
      <c r="S5093" s="9"/>
      <c r="T5093" s="9"/>
      <c r="U5093" s="9"/>
      <c r="V5093" s="9"/>
      <c r="W5093" s="9"/>
      <c r="X5093" s="9"/>
      <c r="Y5093" s="9"/>
      <c r="Z5093" s="9"/>
      <c r="AA5093" s="9"/>
      <c r="AB5093" s="9"/>
      <c r="AC5093" s="9"/>
      <c r="AD5093" s="9"/>
      <c r="AE5093" s="9"/>
      <c r="AF5093" s="9"/>
      <c r="AG5093" s="9"/>
      <c r="AH5093" s="9"/>
      <c r="AI5093" s="9"/>
      <c r="AJ5093" s="9"/>
      <c r="AK5093" s="9"/>
      <c r="AL5093" s="9"/>
      <c r="AM5093" s="9"/>
      <c r="AN5093" s="9"/>
      <c r="AO5093" s="9"/>
      <c r="AP5093" s="9"/>
      <c r="AQ5093" s="9"/>
      <c r="AR5093" s="9"/>
    </row>
    <row r="5094" spans="1:44">
      <c r="A5094" s="9"/>
      <c r="B5094" s="9"/>
      <c r="C5094" s="9"/>
      <c r="D5094" s="9"/>
      <c r="E5094" s="9"/>
      <c r="F5094" s="9"/>
      <c r="G5094" s="466"/>
      <c r="H5094" s="466"/>
      <c r="I5094" s="9"/>
      <c r="J5094" s="9"/>
      <c r="K5094" s="9"/>
      <c r="L5094" s="9"/>
      <c r="M5094" s="9"/>
      <c r="N5094" s="9"/>
      <c r="O5094" s="9"/>
      <c r="P5094" s="9"/>
      <c r="Q5094" s="9"/>
      <c r="R5094" s="9"/>
      <c r="S5094" s="9"/>
      <c r="T5094" s="9"/>
      <c r="U5094" s="9"/>
      <c r="V5094" s="9"/>
      <c r="W5094" s="9"/>
      <c r="X5094" s="9"/>
      <c r="Y5094" s="9"/>
      <c r="Z5094" s="9"/>
      <c r="AA5094" s="9"/>
      <c r="AB5094" s="9"/>
      <c r="AC5094" s="9"/>
      <c r="AD5094" s="9"/>
      <c r="AE5094" s="9"/>
      <c r="AF5094" s="9"/>
      <c r="AG5094" s="9"/>
      <c r="AH5094" s="9"/>
      <c r="AI5094" s="9"/>
      <c r="AJ5094" s="9"/>
      <c r="AK5094" s="9"/>
      <c r="AL5094" s="9"/>
      <c r="AM5094" s="9"/>
      <c r="AN5094" s="9"/>
      <c r="AO5094" s="9"/>
      <c r="AP5094" s="9"/>
      <c r="AQ5094" s="9"/>
      <c r="AR5094" s="9"/>
    </row>
    <row r="5095" spans="1:44">
      <c r="A5095" s="9"/>
      <c r="B5095" s="9"/>
      <c r="C5095" s="9"/>
      <c r="D5095" s="9"/>
      <c r="E5095" s="9"/>
      <c r="F5095" s="9"/>
      <c r="G5095" s="466"/>
      <c r="H5095" s="466"/>
      <c r="I5095" s="9"/>
      <c r="J5095" s="9"/>
      <c r="K5095" s="9"/>
      <c r="L5095" s="9"/>
      <c r="M5095" s="9"/>
      <c r="N5095" s="9"/>
      <c r="O5095" s="9"/>
      <c r="P5095" s="9"/>
      <c r="Q5095" s="9"/>
      <c r="R5095" s="9"/>
      <c r="S5095" s="9"/>
      <c r="T5095" s="9"/>
      <c r="U5095" s="9"/>
      <c r="V5095" s="9"/>
      <c r="W5095" s="9"/>
      <c r="X5095" s="9"/>
      <c r="Y5095" s="9"/>
      <c r="Z5095" s="9"/>
      <c r="AA5095" s="9"/>
      <c r="AB5095" s="9"/>
      <c r="AC5095" s="9"/>
      <c r="AD5095" s="9"/>
      <c r="AE5095" s="9"/>
      <c r="AF5095" s="9"/>
      <c r="AG5095" s="9"/>
      <c r="AH5095" s="9"/>
      <c r="AI5095" s="9"/>
      <c r="AJ5095" s="9"/>
      <c r="AK5095" s="9"/>
      <c r="AL5095" s="9"/>
      <c r="AM5095" s="9"/>
      <c r="AN5095" s="9"/>
      <c r="AO5095" s="9"/>
      <c r="AP5095" s="9"/>
      <c r="AQ5095" s="9"/>
      <c r="AR5095" s="9"/>
    </row>
    <row r="5096" spans="1:44">
      <c r="A5096" s="9"/>
      <c r="B5096" s="9"/>
      <c r="C5096" s="9"/>
      <c r="D5096" s="9"/>
      <c r="E5096" s="9"/>
      <c r="F5096" s="9"/>
      <c r="G5096" s="466"/>
      <c r="H5096" s="466"/>
      <c r="I5096" s="9"/>
      <c r="J5096" s="9"/>
      <c r="K5096" s="9"/>
      <c r="L5096" s="9"/>
      <c r="M5096" s="9"/>
      <c r="N5096" s="9"/>
      <c r="O5096" s="9"/>
      <c r="P5096" s="9"/>
      <c r="Q5096" s="9"/>
      <c r="R5096" s="9"/>
      <c r="S5096" s="9"/>
      <c r="T5096" s="9"/>
      <c r="U5096" s="9"/>
      <c r="V5096" s="9"/>
      <c r="W5096" s="9"/>
      <c r="X5096" s="9"/>
      <c r="Y5096" s="9"/>
      <c r="Z5096" s="9"/>
      <c r="AA5096" s="9"/>
      <c r="AB5096" s="9"/>
      <c r="AC5096" s="9"/>
      <c r="AD5096" s="9"/>
      <c r="AE5096" s="9"/>
      <c r="AF5096" s="9"/>
      <c r="AG5096" s="9"/>
      <c r="AH5096" s="9"/>
      <c r="AI5096" s="9"/>
      <c r="AJ5096" s="9"/>
      <c r="AK5096" s="9"/>
      <c r="AL5096" s="9"/>
      <c r="AM5096" s="9"/>
      <c r="AN5096" s="9"/>
      <c r="AO5096" s="9"/>
      <c r="AP5096" s="9"/>
      <c r="AQ5096" s="9"/>
      <c r="AR5096" s="9"/>
    </row>
    <row r="5097" spans="1:44">
      <c r="A5097" s="9"/>
      <c r="B5097" s="9"/>
      <c r="C5097" s="9"/>
      <c r="D5097" s="9"/>
      <c r="E5097" s="9"/>
      <c r="F5097" s="9"/>
      <c r="G5097" s="466"/>
      <c r="H5097" s="466"/>
      <c r="I5097" s="9"/>
      <c r="J5097" s="9"/>
      <c r="K5097" s="9"/>
      <c r="L5097" s="9"/>
      <c r="M5097" s="9"/>
      <c r="N5097" s="9"/>
      <c r="O5097" s="9"/>
      <c r="P5097" s="9"/>
      <c r="Q5097" s="9"/>
      <c r="R5097" s="9"/>
      <c r="S5097" s="9"/>
      <c r="T5097" s="9"/>
      <c r="U5097" s="9"/>
      <c r="V5097" s="9"/>
      <c r="W5097" s="9"/>
      <c r="X5097" s="9"/>
      <c r="Y5097" s="9"/>
      <c r="Z5097" s="9"/>
      <c r="AA5097" s="9"/>
      <c r="AB5097" s="9"/>
      <c r="AC5097" s="9"/>
      <c r="AD5097" s="9"/>
      <c r="AE5097" s="9"/>
      <c r="AF5097" s="9"/>
      <c r="AG5097" s="9"/>
      <c r="AH5097" s="9"/>
      <c r="AI5097" s="9"/>
      <c r="AJ5097" s="9"/>
      <c r="AK5097" s="9"/>
      <c r="AL5097" s="9"/>
      <c r="AM5097" s="9"/>
      <c r="AN5097" s="9"/>
      <c r="AO5097" s="9"/>
      <c r="AP5097" s="9"/>
      <c r="AQ5097" s="9"/>
      <c r="AR5097" s="9"/>
    </row>
    <row r="5098" spans="1:44">
      <c r="A5098" s="9"/>
      <c r="B5098" s="9"/>
      <c r="C5098" s="9"/>
      <c r="D5098" s="9"/>
      <c r="E5098" s="9"/>
      <c r="F5098" s="9"/>
      <c r="G5098" s="466"/>
      <c r="H5098" s="466"/>
      <c r="I5098" s="9"/>
      <c r="J5098" s="9"/>
      <c r="K5098" s="9"/>
      <c r="L5098" s="9"/>
      <c r="M5098" s="9"/>
      <c r="N5098" s="9"/>
      <c r="O5098" s="9"/>
      <c r="P5098" s="9"/>
      <c r="Q5098" s="9"/>
      <c r="R5098" s="9"/>
      <c r="S5098" s="9"/>
      <c r="T5098" s="9"/>
      <c r="U5098" s="9"/>
      <c r="V5098" s="9"/>
      <c r="W5098" s="9"/>
      <c r="X5098" s="9"/>
      <c r="Y5098" s="9"/>
      <c r="Z5098" s="9"/>
      <c r="AA5098" s="9"/>
      <c r="AB5098" s="9"/>
      <c r="AC5098" s="9"/>
      <c r="AD5098" s="9"/>
      <c r="AE5098" s="9"/>
      <c r="AF5098" s="9"/>
      <c r="AG5098" s="9"/>
      <c r="AH5098" s="9"/>
      <c r="AI5098" s="9"/>
      <c r="AJ5098" s="9"/>
      <c r="AK5098" s="9"/>
      <c r="AL5098" s="9"/>
      <c r="AM5098" s="9"/>
      <c r="AN5098" s="9"/>
      <c r="AO5098" s="9"/>
      <c r="AP5098" s="9"/>
      <c r="AQ5098" s="9"/>
      <c r="AR5098" s="9"/>
    </row>
    <row r="5099" spans="1:44">
      <c r="A5099" s="9"/>
      <c r="B5099" s="9"/>
      <c r="C5099" s="9"/>
      <c r="D5099" s="9"/>
      <c r="E5099" s="9"/>
      <c r="F5099" s="9"/>
      <c r="G5099" s="466"/>
      <c r="H5099" s="466"/>
      <c r="I5099" s="9"/>
      <c r="J5099" s="9"/>
      <c r="K5099" s="9"/>
      <c r="L5099" s="9"/>
      <c r="M5099" s="9"/>
      <c r="N5099" s="9"/>
      <c r="O5099" s="9"/>
      <c r="P5099" s="9"/>
      <c r="Q5099" s="9"/>
      <c r="R5099" s="9"/>
      <c r="S5099" s="9"/>
      <c r="T5099" s="9"/>
      <c r="U5099" s="9"/>
      <c r="V5099" s="9"/>
      <c r="W5099" s="9"/>
      <c r="X5099" s="9"/>
      <c r="Y5099" s="9"/>
      <c r="Z5099" s="9"/>
      <c r="AA5099" s="9"/>
      <c r="AB5099" s="9"/>
      <c r="AC5099" s="9"/>
      <c r="AD5099" s="9"/>
      <c r="AE5099" s="9"/>
      <c r="AF5099" s="9"/>
      <c r="AG5099" s="9"/>
      <c r="AH5099" s="9"/>
      <c r="AI5099" s="9"/>
      <c r="AJ5099" s="9"/>
      <c r="AK5099" s="9"/>
      <c r="AL5099" s="9"/>
      <c r="AM5099" s="9"/>
      <c r="AN5099" s="9"/>
      <c r="AO5099" s="9"/>
      <c r="AP5099" s="9"/>
      <c r="AQ5099" s="9"/>
      <c r="AR5099" s="9"/>
    </row>
    <row r="5100" spans="1:44">
      <c r="A5100" s="9"/>
      <c r="B5100" s="9"/>
      <c r="C5100" s="9"/>
      <c r="D5100" s="9"/>
      <c r="E5100" s="9"/>
      <c r="F5100" s="9"/>
      <c r="G5100" s="466"/>
      <c r="H5100" s="466"/>
      <c r="I5100" s="9"/>
      <c r="J5100" s="9"/>
      <c r="K5100" s="9"/>
      <c r="L5100" s="9"/>
      <c r="M5100" s="9"/>
      <c r="N5100" s="9"/>
      <c r="O5100" s="9"/>
      <c r="P5100" s="9"/>
      <c r="Q5100" s="9"/>
      <c r="R5100" s="9"/>
      <c r="S5100" s="9"/>
      <c r="T5100" s="9"/>
      <c r="U5100" s="9"/>
      <c r="V5100" s="9"/>
      <c r="W5100" s="9"/>
      <c r="X5100" s="9"/>
      <c r="Y5100" s="9"/>
      <c r="Z5100" s="9"/>
      <c r="AA5100" s="9"/>
      <c r="AB5100" s="9"/>
      <c r="AC5100" s="9"/>
      <c r="AD5100" s="9"/>
      <c r="AE5100" s="9"/>
      <c r="AF5100" s="9"/>
      <c r="AG5100" s="9"/>
      <c r="AH5100" s="9"/>
      <c r="AI5100" s="9"/>
      <c r="AJ5100" s="9"/>
      <c r="AK5100" s="9"/>
      <c r="AL5100" s="9"/>
      <c r="AM5100" s="9"/>
      <c r="AN5100" s="9"/>
      <c r="AO5100" s="9"/>
      <c r="AP5100" s="9"/>
      <c r="AQ5100" s="9"/>
      <c r="AR5100" s="9"/>
    </row>
    <row r="5101" spans="1:44">
      <c r="A5101" s="9"/>
      <c r="B5101" s="9"/>
      <c r="C5101" s="9"/>
      <c r="D5101" s="9"/>
      <c r="E5101" s="9"/>
      <c r="F5101" s="9"/>
      <c r="G5101" s="466"/>
      <c r="H5101" s="466"/>
      <c r="I5101" s="9"/>
      <c r="J5101" s="9"/>
      <c r="K5101" s="9"/>
      <c r="L5101" s="9"/>
      <c r="M5101" s="9"/>
      <c r="N5101" s="9"/>
      <c r="O5101" s="9"/>
      <c r="P5101" s="9"/>
      <c r="Q5101" s="9"/>
      <c r="R5101" s="9"/>
      <c r="S5101" s="9"/>
      <c r="T5101" s="9"/>
      <c r="U5101" s="9"/>
      <c r="V5101" s="9"/>
      <c r="W5101" s="9"/>
      <c r="X5101" s="9"/>
      <c r="Y5101" s="9"/>
      <c r="Z5101" s="9"/>
      <c r="AA5101" s="9"/>
      <c r="AB5101" s="9"/>
      <c r="AC5101" s="9"/>
      <c r="AD5101" s="9"/>
      <c r="AE5101" s="9"/>
      <c r="AF5101" s="9"/>
      <c r="AG5101" s="9"/>
      <c r="AH5101" s="9"/>
      <c r="AI5101" s="9"/>
      <c r="AJ5101" s="9"/>
      <c r="AK5101" s="9"/>
      <c r="AL5101" s="9"/>
      <c r="AM5101" s="9"/>
      <c r="AN5101" s="9"/>
      <c r="AO5101" s="9"/>
      <c r="AP5101" s="9"/>
      <c r="AQ5101" s="9"/>
      <c r="AR5101" s="9"/>
    </row>
    <row r="5102" spans="1:44">
      <c r="A5102" s="9"/>
      <c r="B5102" s="9"/>
      <c r="C5102" s="9"/>
      <c r="D5102" s="9"/>
      <c r="E5102" s="9"/>
      <c r="F5102" s="9"/>
      <c r="G5102" s="466"/>
      <c r="H5102" s="466"/>
      <c r="I5102" s="9"/>
      <c r="J5102" s="9"/>
      <c r="K5102" s="9"/>
      <c r="L5102" s="9"/>
      <c r="M5102" s="9"/>
      <c r="N5102" s="9"/>
      <c r="O5102" s="9"/>
      <c r="P5102" s="9"/>
      <c r="Q5102" s="9"/>
      <c r="R5102" s="9"/>
      <c r="S5102" s="9"/>
      <c r="T5102" s="9"/>
      <c r="U5102" s="9"/>
      <c r="V5102" s="9"/>
      <c r="W5102" s="9"/>
      <c r="X5102" s="9"/>
      <c r="Y5102" s="9"/>
      <c r="Z5102" s="9"/>
      <c r="AA5102" s="9"/>
      <c r="AB5102" s="9"/>
      <c r="AC5102" s="9"/>
      <c r="AD5102" s="9"/>
      <c r="AE5102" s="9"/>
      <c r="AF5102" s="9"/>
      <c r="AG5102" s="9"/>
      <c r="AH5102" s="9"/>
      <c r="AI5102" s="9"/>
      <c r="AJ5102" s="9"/>
      <c r="AK5102" s="9"/>
      <c r="AL5102" s="9"/>
      <c r="AM5102" s="9"/>
      <c r="AN5102" s="9"/>
      <c r="AO5102" s="9"/>
      <c r="AP5102" s="9"/>
      <c r="AQ5102" s="9"/>
      <c r="AR5102" s="9"/>
    </row>
    <row r="5103" spans="1:44">
      <c r="A5103" s="9"/>
      <c r="B5103" s="9"/>
      <c r="C5103" s="9"/>
      <c r="D5103" s="9"/>
      <c r="E5103" s="9"/>
      <c r="F5103" s="9"/>
      <c r="G5103" s="466"/>
      <c r="H5103" s="466"/>
      <c r="I5103" s="9"/>
      <c r="J5103" s="9"/>
      <c r="K5103" s="9"/>
      <c r="L5103" s="9"/>
      <c r="M5103" s="9"/>
      <c r="N5103" s="9"/>
      <c r="O5103" s="9"/>
      <c r="P5103" s="9"/>
      <c r="Q5103" s="9"/>
      <c r="R5103" s="9"/>
      <c r="S5103" s="9"/>
      <c r="T5103" s="9"/>
      <c r="U5103" s="9"/>
      <c r="V5103" s="9"/>
      <c r="W5103" s="9"/>
      <c r="X5103" s="9"/>
      <c r="Y5103" s="9"/>
      <c r="Z5103" s="9"/>
      <c r="AA5103" s="9"/>
      <c r="AB5103" s="9"/>
      <c r="AC5103" s="9"/>
      <c r="AD5103" s="9"/>
      <c r="AE5103" s="9"/>
      <c r="AF5103" s="9"/>
      <c r="AG5103" s="9"/>
      <c r="AH5103" s="9"/>
      <c r="AI5103" s="9"/>
      <c r="AJ5103" s="9"/>
      <c r="AK5103" s="9"/>
      <c r="AL5103" s="9"/>
      <c r="AM5103" s="9"/>
      <c r="AN5103" s="9"/>
      <c r="AO5103" s="9"/>
      <c r="AP5103" s="9"/>
      <c r="AQ5103" s="9"/>
      <c r="AR5103" s="9"/>
    </row>
    <row r="5104" spans="1:44">
      <c r="A5104" s="9"/>
      <c r="B5104" s="9"/>
      <c r="C5104" s="9"/>
      <c r="D5104" s="9"/>
      <c r="E5104" s="9"/>
      <c r="F5104" s="9"/>
      <c r="G5104" s="466"/>
      <c r="H5104" s="466"/>
      <c r="I5104" s="9"/>
      <c r="J5104" s="9"/>
      <c r="K5104" s="9"/>
      <c r="L5104" s="9"/>
      <c r="M5104" s="9"/>
      <c r="N5104" s="9"/>
      <c r="O5104" s="9"/>
      <c r="P5104" s="9"/>
      <c r="Q5104" s="9"/>
      <c r="R5104" s="9"/>
      <c r="S5104" s="9"/>
      <c r="T5104" s="9"/>
      <c r="U5104" s="9"/>
      <c r="V5104" s="9"/>
      <c r="W5104" s="9"/>
      <c r="X5104" s="9"/>
      <c r="Y5104" s="9"/>
      <c r="Z5104" s="9"/>
      <c r="AA5104" s="9"/>
      <c r="AB5104" s="9"/>
      <c r="AC5104" s="9"/>
      <c r="AD5104" s="9"/>
      <c r="AE5104" s="9"/>
      <c r="AF5104" s="9"/>
      <c r="AG5104" s="9"/>
      <c r="AH5104" s="9"/>
      <c r="AI5104" s="9"/>
      <c r="AJ5104" s="9"/>
      <c r="AK5104" s="9"/>
      <c r="AL5104" s="9"/>
      <c r="AM5104" s="9"/>
      <c r="AN5104" s="9"/>
      <c r="AO5104" s="9"/>
      <c r="AP5104" s="9"/>
      <c r="AQ5104" s="9"/>
      <c r="AR5104" s="9"/>
    </row>
    <row r="5105" spans="1:44">
      <c r="A5105" s="9"/>
      <c r="B5105" s="9"/>
      <c r="C5105" s="9"/>
      <c r="D5105" s="9"/>
      <c r="E5105" s="9"/>
      <c r="F5105" s="9"/>
      <c r="G5105" s="466"/>
      <c r="H5105" s="466"/>
      <c r="I5105" s="9"/>
      <c r="J5105" s="9"/>
      <c r="K5105" s="9"/>
      <c r="L5105" s="9"/>
      <c r="M5105" s="9"/>
      <c r="N5105" s="9"/>
      <c r="O5105" s="9"/>
      <c r="P5105" s="9"/>
      <c r="Q5105" s="9"/>
      <c r="R5105" s="9"/>
      <c r="S5105" s="9"/>
      <c r="T5105" s="9"/>
      <c r="U5105" s="9"/>
      <c r="V5105" s="9"/>
      <c r="W5105" s="9"/>
      <c r="X5105" s="9"/>
      <c r="Y5105" s="9"/>
      <c r="Z5105" s="9"/>
      <c r="AA5105" s="9"/>
      <c r="AB5105" s="9"/>
      <c r="AC5105" s="9"/>
      <c r="AD5105" s="9"/>
      <c r="AE5105" s="9"/>
      <c r="AF5105" s="9"/>
      <c r="AG5105" s="9"/>
      <c r="AH5105" s="9"/>
      <c r="AI5105" s="9"/>
      <c r="AJ5105" s="9"/>
      <c r="AK5105" s="9"/>
      <c r="AL5105" s="9"/>
      <c r="AM5105" s="9"/>
      <c r="AN5105" s="9"/>
      <c r="AO5105" s="9"/>
      <c r="AP5105" s="9"/>
      <c r="AQ5105" s="9"/>
      <c r="AR5105" s="9"/>
    </row>
    <row r="5106" spans="1:44">
      <c r="A5106" s="9"/>
      <c r="B5106" s="9"/>
      <c r="C5106" s="9"/>
      <c r="D5106" s="9"/>
      <c r="E5106" s="9"/>
      <c r="F5106" s="9"/>
      <c r="G5106" s="466"/>
      <c r="H5106" s="466"/>
      <c r="I5106" s="9"/>
      <c r="J5106" s="9"/>
      <c r="K5106" s="9"/>
      <c r="L5106" s="9"/>
      <c r="M5106" s="9"/>
      <c r="N5106" s="9"/>
      <c r="O5106" s="9"/>
      <c r="P5106" s="9"/>
      <c r="Q5106" s="9"/>
      <c r="R5106" s="9"/>
      <c r="S5106" s="9"/>
      <c r="T5106" s="9"/>
      <c r="U5106" s="9"/>
      <c r="V5106" s="9"/>
      <c r="W5106" s="9"/>
      <c r="X5106" s="9"/>
      <c r="Y5106" s="9"/>
      <c r="Z5106" s="9"/>
      <c r="AA5106" s="9"/>
      <c r="AB5106" s="9"/>
      <c r="AC5106" s="9"/>
      <c r="AD5106" s="9"/>
      <c r="AE5106" s="9"/>
      <c r="AF5106" s="9"/>
      <c r="AG5106" s="9"/>
      <c r="AH5106" s="9"/>
      <c r="AI5106" s="9"/>
      <c r="AJ5106" s="9"/>
      <c r="AK5106" s="9"/>
      <c r="AL5106" s="9"/>
      <c r="AM5106" s="9"/>
      <c r="AN5106" s="9"/>
      <c r="AO5106" s="9"/>
      <c r="AP5106" s="9"/>
      <c r="AQ5106" s="9"/>
      <c r="AR5106" s="9"/>
    </row>
    <row r="5107" spans="1:44">
      <c r="A5107" s="9"/>
      <c r="B5107" s="9"/>
      <c r="C5107" s="9"/>
      <c r="D5107" s="9"/>
      <c r="E5107" s="9"/>
      <c r="F5107" s="9"/>
      <c r="G5107" s="466"/>
      <c r="H5107" s="466"/>
      <c r="I5107" s="9"/>
      <c r="J5107" s="9"/>
      <c r="K5107" s="9"/>
      <c r="L5107" s="9"/>
      <c r="M5107" s="9"/>
      <c r="N5107" s="9"/>
      <c r="O5107" s="9"/>
      <c r="P5107" s="9"/>
      <c r="Q5107" s="9"/>
      <c r="R5107" s="9"/>
      <c r="S5107" s="9"/>
      <c r="T5107" s="9"/>
      <c r="U5107" s="9"/>
      <c r="V5107" s="9"/>
      <c r="W5107" s="9"/>
      <c r="X5107" s="9"/>
      <c r="Y5107" s="9"/>
      <c r="Z5107" s="9"/>
      <c r="AA5107" s="9"/>
      <c r="AB5107" s="9"/>
      <c r="AC5107" s="9"/>
      <c r="AD5107" s="9"/>
      <c r="AE5107" s="9"/>
      <c r="AF5107" s="9"/>
      <c r="AG5107" s="9"/>
      <c r="AH5107" s="9"/>
      <c r="AI5107" s="9"/>
      <c r="AJ5107" s="9"/>
      <c r="AK5107" s="9"/>
      <c r="AL5107" s="9"/>
      <c r="AM5107" s="9"/>
      <c r="AN5107" s="9"/>
      <c r="AO5107" s="9"/>
      <c r="AP5107" s="9"/>
      <c r="AQ5107" s="9"/>
      <c r="AR5107" s="9"/>
    </row>
    <row r="5108" spans="1:44">
      <c r="A5108" s="9"/>
      <c r="B5108" s="9"/>
      <c r="C5108" s="9"/>
      <c r="D5108" s="9"/>
      <c r="E5108" s="9"/>
      <c r="F5108" s="9"/>
      <c r="G5108" s="466"/>
      <c r="H5108" s="466"/>
      <c r="I5108" s="9"/>
      <c r="J5108" s="9"/>
      <c r="K5108" s="9"/>
      <c r="L5108" s="9"/>
      <c r="M5108" s="9"/>
      <c r="N5108" s="9"/>
      <c r="O5108" s="9"/>
      <c r="P5108" s="9"/>
      <c r="Q5108" s="9"/>
      <c r="R5108" s="9"/>
      <c r="S5108" s="9"/>
      <c r="T5108" s="9"/>
      <c r="U5108" s="9"/>
      <c r="V5108" s="9"/>
      <c r="W5108" s="9"/>
      <c r="X5108" s="9"/>
      <c r="Y5108" s="9"/>
      <c r="Z5108" s="9"/>
      <c r="AA5108" s="9"/>
      <c r="AB5108" s="9"/>
      <c r="AC5108" s="9"/>
      <c r="AD5108" s="9"/>
      <c r="AE5108" s="9"/>
      <c r="AF5108" s="9"/>
      <c r="AG5108" s="9"/>
      <c r="AH5108" s="9"/>
      <c r="AI5108" s="9"/>
      <c r="AJ5108" s="9"/>
      <c r="AK5108" s="9"/>
      <c r="AL5108" s="9"/>
      <c r="AM5108" s="9"/>
      <c r="AN5108" s="9"/>
      <c r="AO5108" s="9"/>
      <c r="AP5108" s="9"/>
      <c r="AQ5108" s="9"/>
      <c r="AR5108" s="9"/>
    </row>
    <row r="5109" spans="1:44">
      <c r="A5109" s="9"/>
      <c r="B5109" s="9"/>
      <c r="C5109" s="9"/>
      <c r="D5109" s="9"/>
      <c r="E5109" s="9"/>
      <c r="F5109" s="9"/>
      <c r="G5109" s="466"/>
      <c r="H5109" s="466"/>
      <c r="I5109" s="9"/>
      <c r="J5109" s="9"/>
      <c r="K5109" s="9"/>
      <c r="L5109" s="9"/>
      <c r="M5109" s="9"/>
      <c r="N5109" s="9"/>
      <c r="O5109" s="9"/>
      <c r="P5109" s="9"/>
      <c r="Q5109" s="9"/>
      <c r="R5109" s="9"/>
      <c r="S5109" s="9"/>
      <c r="T5109" s="9"/>
      <c r="U5109" s="9"/>
      <c r="V5109" s="9"/>
      <c r="W5109" s="9"/>
      <c r="X5109" s="9"/>
      <c r="Y5109" s="9"/>
      <c r="Z5109" s="9"/>
      <c r="AA5109" s="9"/>
      <c r="AB5109" s="9"/>
      <c r="AC5109" s="9"/>
      <c r="AD5109" s="9"/>
      <c r="AE5109" s="9"/>
      <c r="AF5109" s="9"/>
      <c r="AG5109" s="9"/>
      <c r="AH5109" s="9"/>
      <c r="AI5109" s="9"/>
      <c r="AJ5109" s="9"/>
      <c r="AK5109" s="9"/>
      <c r="AL5109" s="9"/>
      <c r="AM5109" s="9"/>
      <c r="AN5109" s="9"/>
      <c r="AO5109" s="9"/>
      <c r="AP5109" s="9"/>
      <c r="AQ5109" s="9"/>
      <c r="AR5109" s="9"/>
    </row>
    <row r="5110" spans="1:44">
      <c r="A5110" s="9"/>
      <c r="B5110" s="9"/>
      <c r="C5110" s="9"/>
      <c r="D5110" s="9"/>
      <c r="E5110" s="9"/>
      <c r="F5110" s="9"/>
      <c r="G5110" s="466"/>
      <c r="H5110" s="466"/>
      <c r="I5110" s="9"/>
      <c r="J5110" s="9"/>
      <c r="K5110" s="9"/>
      <c r="L5110" s="9"/>
      <c r="M5110" s="9"/>
      <c r="N5110" s="9"/>
      <c r="O5110" s="9"/>
      <c r="P5110" s="9"/>
      <c r="Q5110" s="9"/>
      <c r="R5110" s="9"/>
      <c r="S5110" s="9"/>
      <c r="T5110" s="9"/>
      <c r="U5110" s="9"/>
      <c r="V5110" s="9"/>
      <c r="W5110" s="9"/>
      <c r="X5110" s="9"/>
      <c r="Y5110" s="9"/>
      <c r="Z5110" s="9"/>
      <c r="AA5110" s="9"/>
      <c r="AB5110" s="9"/>
      <c r="AC5110" s="9"/>
      <c r="AD5110" s="9"/>
      <c r="AE5110" s="9"/>
      <c r="AF5110" s="9"/>
      <c r="AG5110" s="9"/>
      <c r="AH5110" s="9"/>
      <c r="AI5110" s="9"/>
      <c r="AJ5110" s="9"/>
      <c r="AK5110" s="9"/>
      <c r="AL5110" s="9"/>
      <c r="AM5110" s="9"/>
      <c r="AN5110" s="9"/>
      <c r="AO5110" s="9"/>
      <c r="AP5110" s="9"/>
      <c r="AQ5110" s="9"/>
      <c r="AR5110" s="9"/>
    </row>
    <row r="5111" spans="1:44">
      <c r="A5111" s="9"/>
      <c r="B5111" s="9"/>
      <c r="C5111" s="9"/>
      <c r="D5111" s="9"/>
      <c r="E5111" s="9"/>
      <c r="F5111" s="9"/>
      <c r="G5111" s="466"/>
      <c r="H5111" s="466"/>
      <c r="I5111" s="9"/>
      <c r="J5111" s="9"/>
      <c r="K5111" s="9"/>
      <c r="L5111" s="9"/>
      <c r="M5111" s="9"/>
      <c r="N5111" s="9"/>
      <c r="O5111" s="9"/>
      <c r="P5111" s="9"/>
      <c r="Q5111" s="9"/>
      <c r="R5111" s="9"/>
      <c r="S5111" s="9"/>
      <c r="T5111" s="9"/>
      <c r="U5111" s="9"/>
      <c r="V5111" s="9"/>
      <c r="W5111" s="9"/>
      <c r="X5111" s="9"/>
      <c r="Y5111" s="9"/>
      <c r="Z5111" s="9"/>
      <c r="AA5111" s="9"/>
      <c r="AB5111" s="9"/>
      <c r="AC5111" s="9"/>
      <c r="AD5111" s="9"/>
      <c r="AE5111" s="9"/>
      <c r="AF5111" s="9"/>
      <c r="AG5111" s="9"/>
      <c r="AH5111" s="9"/>
      <c r="AI5111" s="9"/>
      <c r="AJ5111" s="9"/>
      <c r="AK5111" s="9"/>
      <c r="AL5111" s="9"/>
      <c r="AM5111" s="9"/>
      <c r="AN5111" s="9"/>
      <c r="AO5111" s="9"/>
      <c r="AP5111" s="9"/>
      <c r="AQ5111" s="9"/>
      <c r="AR5111" s="9"/>
    </row>
    <row r="5112" spans="1:44">
      <c r="A5112" s="9"/>
      <c r="B5112" s="9"/>
      <c r="C5112" s="9"/>
      <c r="D5112" s="9"/>
      <c r="E5112" s="9"/>
      <c r="F5112" s="9"/>
      <c r="G5112" s="466"/>
      <c r="H5112" s="466"/>
      <c r="I5112" s="9"/>
      <c r="J5112" s="9"/>
      <c r="K5112" s="9"/>
      <c r="L5112" s="9"/>
      <c r="M5112" s="9"/>
      <c r="N5112" s="9"/>
      <c r="O5112" s="9"/>
      <c r="P5112" s="9"/>
      <c r="Q5112" s="9"/>
      <c r="R5112" s="9"/>
      <c r="S5112" s="9"/>
      <c r="T5112" s="9"/>
      <c r="U5112" s="9"/>
      <c r="V5112" s="9"/>
      <c r="W5112" s="9"/>
      <c r="X5112" s="9"/>
      <c r="Y5112" s="9"/>
      <c r="Z5112" s="9"/>
      <c r="AA5112" s="9"/>
      <c r="AB5112" s="9"/>
      <c r="AC5112" s="9"/>
      <c r="AD5112" s="9"/>
      <c r="AE5112" s="9"/>
      <c r="AF5112" s="9"/>
      <c r="AG5112" s="9"/>
      <c r="AH5112" s="9"/>
      <c r="AI5112" s="9"/>
      <c r="AJ5112" s="9"/>
      <c r="AK5112" s="9"/>
      <c r="AL5112" s="9"/>
      <c r="AM5112" s="9"/>
      <c r="AN5112" s="9"/>
      <c r="AO5112" s="9"/>
      <c r="AP5112" s="9"/>
      <c r="AQ5112" s="9"/>
      <c r="AR5112" s="9"/>
    </row>
    <row r="5113" spans="1:44">
      <c r="A5113" s="9"/>
      <c r="B5113" s="9"/>
      <c r="C5113" s="9"/>
      <c r="D5113" s="9"/>
      <c r="E5113" s="9"/>
      <c r="F5113" s="9"/>
      <c r="G5113" s="466"/>
      <c r="H5113" s="466"/>
      <c r="I5113" s="9"/>
      <c r="J5113" s="9"/>
      <c r="K5113" s="9"/>
      <c r="L5113" s="9"/>
      <c r="M5113" s="9"/>
      <c r="N5113" s="9"/>
      <c r="O5113" s="9"/>
      <c r="P5113" s="9"/>
      <c r="Q5113" s="9"/>
      <c r="R5113" s="9"/>
      <c r="S5113" s="9"/>
      <c r="T5113" s="9"/>
      <c r="U5113" s="9"/>
      <c r="V5113" s="9"/>
      <c r="W5113" s="9"/>
      <c r="X5113" s="9"/>
      <c r="Y5113" s="9"/>
      <c r="Z5113" s="9"/>
      <c r="AA5113" s="9"/>
      <c r="AB5113" s="9"/>
      <c r="AC5113" s="9"/>
      <c r="AD5113" s="9"/>
      <c r="AE5113" s="9"/>
      <c r="AF5113" s="9"/>
      <c r="AG5113" s="9"/>
      <c r="AH5113" s="9"/>
      <c r="AI5113" s="9"/>
      <c r="AJ5113" s="9"/>
      <c r="AK5113" s="9"/>
      <c r="AL5113" s="9"/>
      <c r="AM5113" s="9"/>
      <c r="AN5113" s="9"/>
      <c r="AO5113" s="9"/>
      <c r="AP5113" s="9"/>
      <c r="AQ5113" s="9"/>
      <c r="AR5113" s="9"/>
    </row>
    <row r="5114" spans="1:44">
      <c r="A5114" s="9"/>
      <c r="B5114" s="9"/>
      <c r="C5114" s="9"/>
      <c r="D5114" s="9"/>
      <c r="E5114" s="9"/>
      <c r="F5114" s="9"/>
      <c r="G5114" s="466"/>
      <c r="H5114" s="466"/>
      <c r="I5114" s="9"/>
      <c r="J5114" s="9"/>
      <c r="K5114" s="9"/>
      <c r="L5114" s="9"/>
      <c r="M5114" s="9"/>
      <c r="N5114" s="9"/>
      <c r="O5114" s="9"/>
      <c r="P5114" s="9"/>
      <c r="Q5114" s="9"/>
      <c r="R5114" s="9"/>
      <c r="S5114" s="9"/>
      <c r="T5114" s="9"/>
      <c r="U5114" s="9"/>
      <c r="V5114" s="9"/>
      <c r="W5114" s="9"/>
      <c r="X5114" s="9"/>
      <c r="Y5114" s="9"/>
      <c r="Z5114" s="9"/>
      <c r="AA5114" s="9"/>
      <c r="AB5114" s="9"/>
      <c r="AC5114" s="9"/>
      <c r="AD5114" s="9"/>
      <c r="AE5114" s="9"/>
      <c r="AF5114" s="9"/>
      <c r="AG5114" s="9"/>
      <c r="AH5114" s="9"/>
      <c r="AI5114" s="9"/>
      <c r="AJ5114" s="9"/>
      <c r="AK5114" s="9"/>
      <c r="AL5114" s="9"/>
      <c r="AM5114" s="9"/>
      <c r="AN5114" s="9"/>
      <c r="AO5114" s="9"/>
      <c r="AP5114" s="9"/>
      <c r="AQ5114" s="9"/>
      <c r="AR5114" s="9"/>
    </row>
    <row r="5115" spans="1:44">
      <c r="A5115" s="9"/>
      <c r="B5115" s="9"/>
      <c r="C5115" s="9"/>
      <c r="D5115" s="9"/>
      <c r="E5115" s="9"/>
      <c r="F5115" s="9"/>
      <c r="G5115" s="466"/>
      <c r="H5115" s="466"/>
      <c r="I5115" s="9"/>
      <c r="J5115" s="9"/>
      <c r="K5115" s="9"/>
      <c r="L5115" s="9"/>
      <c r="M5115" s="9"/>
      <c r="N5115" s="9"/>
      <c r="O5115" s="9"/>
      <c r="P5115" s="9"/>
      <c r="Q5115" s="9"/>
      <c r="R5115" s="9"/>
      <c r="S5115" s="9"/>
      <c r="T5115" s="9"/>
      <c r="U5115" s="9"/>
      <c r="V5115" s="9"/>
      <c r="W5115" s="9"/>
      <c r="X5115" s="9"/>
      <c r="Y5115" s="9"/>
      <c r="Z5115" s="9"/>
      <c r="AA5115" s="9"/>
      <c r="AB5115" s="9"/>
      <c r="AC5115" s="9"/>
      <c r="AD5115" s="9"/>
      <c r="AE5115" s="9"/>
      <c r="AF5115" s="9"/>
      <c r="AG5115" s="9"/>
      <c r="AH5115" s="9"/>
      <c r="AI5115" s="9"/>
      <c r="AJ5115" s="9"/>
      <c r="AK5115" s="9"/>
      <c r="AL5115" s="9"/>
      <c r="AM5115" s="9"/>
      <c r="AN5115" s="9"/>
      <c r="AO5115" s="9"/>
      <c r="AP5115" s="9"/>
      <c r="AQ5115" s="9"/>
      <c r="AR5115" s="9"/>
    </row>
    <row r="5116" spans="1:44">
      <c r="A5116" s="9"/>
      <c r="B5116" s="9"/>
      <c r="C5116" s="9"/>
      <c r="D5116" s="9"/>
      <c r="E5116" s="9"/>
      <c r="F5116" s="9"/>
      <c r="G5116" s="466"/>
      <c r="H5116" s="466"/>
      <c r="I5116" s="9"/>
      <c r="J5116" s="9"/>
      <c r="K5116" s="9"/>
      <c r="L5116" s="9"/>
      <c r="M5116" s="9"/>
      <c r="N5116" s="9"/>
      <c r="O5116" s="9"/>
      <c r="P5116" s="9"/>
      <c r="Q5116" s="9"/>
      <c r="R5116" s="9"/>
      <c r="S5116" s="9"/>
      <c r="T5116" s="9"/>
      <c r="U5116" s="9"/>
      <c r="V5116" s="9"/>
      <c r="W5116" s="9"/>
      <c r="X5116" s="9"/>
      <c r="Y5116" s="9"/>
      <c r="Z5116" s="9"/>
      <c r="AA5116" s="9"/>
      <c r="AB5116" s="9"/>
      <c r="AC5116" s="9"/>
      <c r="AD5116" s="9"/>
      <c r="AE5116" s="9"/>
      <c r="AF5116" s="9"/>
      <c r="AG5116" s="9"/>
      <c r="AH5116" s="9"/>
      <c r="AI5116" s="9"/>
      <c r="AJ5116" s="9"/>
      <c r="AK5116" s="9"/>
      <c r="AL5116" s="9"/>
      <c r="AM5116" s="9"/>
      <c r="AN5116" s="9"/>
      <c r="AO5116" s="9"/>
      <c r="AP5116" s="9"/>
      <c r="AQ5116" s="9"/>
      <c r="AR5116" s="9"/>
    </row>
    <row r="5117" spans="1:44">
      <c r="A5117" s="9"/>
      <c r="B5117" s="9"/>
      <c r="C5117" s="9"/>
      <c r="D5117" s="9"/>
      <c r="E5117" s="9"/>
      <c r="F5117" s="9"/>
      <c r="G5117" s="466"/>
      <c r="H5117" s="466"/>
      <c r="I5117" s="9"/>
      <c r="J5117" s="9"/>
      <c r="K5117" s="9"/>
      <c r="L5117" s="9"/>
      <c r="M5117" s="9"/>
      <c r="N5117" s="9"/>
      <c r="O5117" s="9"/>
      <c r="P5117" s="9"/>
      <c r="Q5117" s="9"/>
      <c r="R5117" s="9"/>
      <c r="S5117" s="9"/>
      <c r="T5117" s="9"/>
      <c r="U5117" s="9"/>
      <c r="V5117" s="9"/>
      <c r="W5117" s="9"/>
      <c r="X5117" s="9"/>
      <c r="Y5117" s="9"/>
      <c r="Z5117" s="9"/>
      <c r="AA5117" s="9"/>
      <c r="AB5117" s="9"/>
      <c r="AC5117" s="9"/>
      <c r="AD5117" s="9"/>
      <c r="AE5117" s="9"/>
      <c r="AF5117" s="9"/>
      <c r="AG5117" s="9"/>
      <c r="AH5117" s="9"/>
      <c r="AI5117" s="9"/>
      <c r="AJ5117" s="9"/>
      <c r="AK5117" s="9"/>
      <c r="AL5117" s="9"/>
      <c r="AM5117" s="9"/>
      <c r="AN5117" s="9"/>
      <c r="AO5117" s="9"/>
      <c r="AP5117" s="9"/>
      <c r="AQ5117" s="9"/>
      <c r="AR5117" s="9"/>
    </row>
    <row r="5118" spans="1:44">
      <c r="A5118" s="9"/>
      <c r="B5118" s="9"/>
      <c r="C5118" s="9"/>
      <c r="D5118" s="9"/>
      <c r="E5118" s="9"/>
      <c r="F5118" s="9"/>
      <c r="G5118" s="466"/>
      <c r="H5118" s="466"/>
      <c r="I5118" s="9"/>
      <c r="J5118" s="9"/>
      <c r="K5118" s="9"/>
      <c r="L5118" s="9"/>
      <c r="M5118" s="9"/>
      <c r="N5118" s="9"/>
      <c r="O5118" s="9"/>
      <c r="P5118" s="9"/>
      <c r="Q5118" s="9"/>
      <c r="R5118" s="9"/>
      <c r="S5118" s="9"/>
      <c r="T5118" s="9"/>
      <c r="U5118" s="9"/>
      <c r="V5118" s="9"/>
      <c r="W5118" s="9"/>
      <c r="X5118" s="9"/>
      <c r="Y5118" s="9"/>
      <c r="Z5118" s="9"/>
      <c r="AA5118" s="9"/>
      <c r="AB5118" s="9"/>
      <c r="AC5118" s="9"/>
      <c r="AD5118" s="9"/>
      <c r="AE5118" s="9"/>
      <c r="AF5118" s="9"/>
      <c r="AG5118" s="9"/>
      <c r="AH5118" s="9"/>
      <c r="AI5118" s="9"/>
      <c r="AJ5118" s="9"/>
      <c r="AK5118" s="9"/>
      <c r="AL5118" s="9"/>
      <c r="AM5118" s="9"/>
      <c r="AN5118" s="9"/>
      <c r="AO5118" s="9"/>
      <c r="AP5118" s="9"/>
      <c r="AQ5118" s="9"/>
      <c r="AR5118" s="9"/>
    </row>
    <row r="5119" spans="1:44">
      <c r="A5119" s="9"/>
      <c r="B5119" s="9"/>
      <c r="C5119" s="9"/>
      <c r="D5119" s="9"/>
      <c r="E5119" s="9"/>
      <c r="F5119" s="9"/>
      <c r="G5119" s="466"/>
      <c r="H5119" s="466"/>
      <c r="I5119" s="9"/>
      <c r="J5119" s="9"/>
      <c r="K5119" s="9"/>
      <c r="L5119" s="9"/>
      <c r="M5119" s="9"/>
      <c r="N5119" s="9"/>
      <c r="O5119" s="9"/>
      <c r="P5119" s="9"/>
      <c r="Q5119" s="9"/>
      <c r="R5119" s="9"/>
      <c r="S5119" s="9"/>
      <c r="T5119" s="9"/>
      <c r="U5119" s="9"/>
      <c r="V5119" s="9"/>
      <c r="W5119" s="9"/>
      <c r="X5119" s="9"/>
      <c r="Y5119" s="9"/>
      <c r="Z5119" s="9"/>
      <c r="AA5119" s="9"/>
      <c r="AB5119" s="9"/>
      <c r="AC5119" s="9"/>
      <c r="AD5119" s="9"/>
      <c r="AE5119" s="9"/>
      <c r="AF5119" s="9"/>
      <c r="AG5119" s="9"/>
      <c r="AH5119" s="9"/>
      <c r="AI5119" s="9"/>
      <c r="AJ5119" s="9"/>
      <c r="AK5119" s="9"/>
      <c r="AL5119" s="9"/>
      <c r="AM5119" s="9"/>
      <c r="AN5119" s="9"/>
      <c r="AO5119" s="9"/>
      <c r="AP5119" s="9"/>
      <c r="AQ5119" s="9"/>
      <c r="AR5119" s="9"/>
    </row>
    <row r="5120" spans="1:44">
      <c r="A5120" s="9"/>
      <c r="B5120" s="9"/>
      <c r="C5120" s="9"/>
      <c r="D5120" s="9"/>
      <c r="E5120" s="9"/>
      <c r="F5120" s="9"/>
      <c r="G5120" s="466"/>
      <c r="H5120" s="466"/>
      <c r="I5120" s="9"/>
      <c r="J5120" s="9"/>
      <c r="K5120" s="9"/>
      <c r="L5120" s="9"/>
      <c r="M5120" s="9"/>
      <c r="N5120" s="9"/>
      <c r="O5120" s="9"/>
      <c r="P5120" s="9"/>
      <c r="Q5120" s="9"/>
      <c r="R5120" s="9"/>
      <c r="S5120" s="9"/>
      <c r="T5120" s="9"/>
      <c r="U5120" s="9"/>
      <c r="V5120" s="9"/>
      <c r="W5120" s="9"/>
      <c r="X5120" s="9"/>
      <c r="Y5120" s="9"/>
      <c r="Z5120" s="9"/>
      <c r="AA5120" s="9"/>
      <c r="AB5120" s="9"/>
      <c r="AC5120" s="9"/>
      <c r="AD5120" s="9"/>
      <c r="AE5120" s="9"/>
      <c r="AF5120" s="9"/>
      <c r="AG5120" s="9"/>
      <c r="AH5120" s="9"/>
      <c r="AI5120" s="9"/>
      <c r="AJ5120" s="9"/>
      <c r="AK5120" s="9"/>
      <c r="AL5120" s="9"/>
      <c r="AM5120" s="9"/>
      <c r="AN5120" s="9"/>
      <c r="AO5120" s="9"/>
      <c r="AP5120" s="9"/>
      <c r="AQ5120" s="9"/>
      <c r="AR5120" s="9"/>
    </row>
    <row r="5121" spans="1:44">
      <c r="A5121" s="9"/>
      <c r="B5121" s="9"/>
      <c r="C5121" s="9"/>
      <c r="D5121" s="9"/>
      <c r="E5121" s="9"/>
      <c r="F5121" s="9"/>
      <c r="G5121" s="466"/>
      <c r="H5121" s="466"/>
      <c r="I5121" s="9"/>
      <c r="J5121" s="9"/>
      <c r="K5121" s="9"/>
      <c r="L5121" s="9"/>
      <c r="M5121" s="9"/>
      <c r="N5121" s="9"/>
      <c r="O5121" s="9"/>
      <c r="P5121" s="9"/>
      <c r="Q5121" s="9"/>
      <c r="R5121" s="9"/>
      <c r="S5121" s="9"/>
      <c r="T5121" s="9"/>
      <c r="U5121" s="9"/>
      <c r="V5121" s="9"/>
      <c r="W5121" s="9"/>
      <c r="X5121" s="9"/>
      <c r="Y5121" s="9"/>
      <c r="Z5121" s="9"/>
      <c r="AA5121" s="9"/>
      <c r="AB5121" s="9"/>
      <c r="AC5121" s="9"/>
      <c r="AD5121" s="9"/>
      <c r="AE5121" s="9"/>
      <c r="AF5121" s="9"/>
      <c r="AG5121" s="9"/>
      <c r="AH5121" s="9"/>
      <c r="AI5121" s="9"/>
      <c r="AJ5121" s="9"/>
      <c r="AK5121" s="9"/>
      <c r="AL5121" s="9"/>
      <c r="AM5121" s="9"/>
      <c r="AN5121" s="9"/>
      <c r="AO5121" s="9"/>
      <c r="AP5121" s="9"/>
      <c r="AQ5121" s="9"/>
      <c r="AR5121" s="9"/>
    </row>
    <row r="5122" spans="1:44">
      <c r="A5122" s="9"/>
      <c r="B5122" s="9"/>
      <c r="C5122" s="9"/>
      <c r="D5122" s="9"/>
      <c r="E5122" s="9"/>
      <c r="F5122" s="9"/>
      <c r="G5122" s="466"/>
      <c r="H5122" s="466"/>
      <c r="I5122" s="9"/>
      <c r="J5122" s="9"/>
      <c r="K5122" s="9"/>
      <c r="L5122" s="9"/>
      <c r="M5122" s="9"/>
      <c r="N5122" s="9"/>
      <c r="O5122" s="9"/>
      <c r="P5122" s="9"/>
      <c r="Q5122" s="9"/>
      <c r="R5122" s="9"/>
      <c r="S5122" s="9"/>
      <c r="T5122" s="9"/>
      <c r="U5122" s="9"/>
      <c r="V5122" s="9"/>
      <c r="W5122" s="9"/>
      <c r="X5122" s="9"/>
      <c r="Y5122" s="9"/>
      <c r="Z5122" s="9"/>
      <c r="AA5122" s="9"/>
      <c r="AB5122" s="9"/>
      <c r="AC5122" s="9"/>
      <c r="AD5122" s="9"/>
      <c r="AE5122" s="9"/>
      <c r="AF5122" s="9"/>
      <c r="AG5122" s="9"/>
      <c r="AH5122" s="9"/>
      <c r="AI5122" s="9"/>
      <c r="AJ5122" s="9"/>
      <c r="AK5122" s="9"/>
      <c r="AL5122" s="9"/>
      <c r="AM5122" s="9"/>
      <c r="AN5122" s="9"/>
      <c r="AO5122" s="9"/>
      <c r="AP5122" s="9"/>
      <c r="AQ5122" s="9"/>
      <c r="AR5122" s="9"/>
    </row>
    <row r="5123" spans="1:44">
      <c r="A5123" s="9"/>
      <c r="B5123" s="9"/>
      <c r="C5123" s="9"/>
      <c r="D5123" s="9"/>
      <c r="E5123" s="9"/>
      <c r="F5123" s="9"/>
      <c r="G5123" s="466"/>
      <c r="H5123" s="466"/>
      <c r="I5123" s="9"/>
      <c r="J5123" s="9"/>
      <c r="K5123" s="9"/>
      <c r="L5123" s="9"/>
      <c r="M5123" s="9"/>
      <c r="N5123" s="9"/>
      <c r="O5123" s="9"/>
      <c r="P5123" s="9"/>
      <c r="Q5123" s="9"/>
      <c r="R5123" s="9"/>
      <c r="S5123" s="9"/>
      <c r="T5123" s="9"/>
      <c r="U5123" s="9"/>
      <c r="V5123" s="9"/>
      <c r="W5123" s="9"/>
      <c r="X5123" s="9"/>
      <c r="Y5123" s="9"/>
      <c r="Z5123" s="9"/>
      <c r="AA5123" s="9"/>
      <c r="AB5123" s="9"/>
      <c r="AC5123" s="9"/>
      <c r="AD5123" s="9"/>
      <c r="AE5123" s="9"/>
      <c r="AF5123" s="9"/>
      <c r="AG5123" s="9"/>
      <c r="AH5123" s="9"/>
      <c r="AI5123" s="9"/>
      <c r="AJ5123" s="9"/>
      <c r="AK5123" s="9"/>
      <c r="AL5123" s="9"/>
      <c r="AM5123" s="9"/>
      <c r="AN5123" s="9"/>
      <c r="AO5123" s="9"/>
      <c r="AP5123" s="9"/>
      <c r="AQ5123" s="9"/>
      <c r="AR5123" s="9"/>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2" sqref="H22"/>
    </sheetView>
  </sheetViews>
  <sheetFormatPr defaultColWidth="9.1796875" defaultRowHeight="11.5"/>
  <cols>
    <col min="1" max="1" width="29.1796875" style="58" customWidth="1"/>
    <col min="2" max="3" width="15.453125" style="58" bestFit="1" customWidth="1"/>
    <col min="4" max="4" width="13" style="58" customWidth="1"/>
    <col min="5" max="5" width="9.54296875" style="58" customWidth="1"/>
    <col min="6" max="6" width="8.1796875" style="58" customWidth="1"/>
    <col min="7" max="7" width="9.1796875" style="58"/>
    <col min="8" max="8" width="12" style="63" bestFit="1" customWidth="1"/>
    <col min="9" max="16384" width="9.1796875" style="58"/>
  </cols>
  <sheetData>
    <row r="1" spans="1:44" s="56" customFormat="1" ht="14.25" customHeight="1">
      <c r="A1" s="507"/>
      <c r="B1" s="507"/>
      <c r="C1" s="507"/>
      <c r="D1" s="507"/>
      <c r="E1" s="507"/>
      <c r="F1" s="507"/>
      <c r="G1" s="55"/>
      <c r="H1" s="253"/>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row>
    <row r="2" spans="1:44" s="56" customFormat="1" ht="15.75" customHeight="1">
      <c r="A2" s="507" t="s">
        <v>185</v>
      </c>
      <c r="B2" s="507"/>
      <c r="C2" s="507"/>
      <c r="D2" s="507"/>
      <c r="E2" s="507"/>
      <c r="F2" s="507"/>
      <c r="G2" s="55"/>
      <c r="H2" s="253"/>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row>
    <row r="3" spans="1:44" ht="15.5">
      <c r="A3" s="504" t="s">
        <v>186</v>
      </c>
      <c r="B3" s="504"/>
      <c r="C3" s="504"/>
      <c r="D3" s="504"/>
      <c r="E3" s="504"/>
      <c r="F3" s="504"/>
    </row>
    <row r="4" spans="1:44">
      <c r="A4" s="59"/>
    </row>
    <row r="5" spans="1:44" ht="12" customHeight="1">
      <c r="A5" s="296"/>
      <c r="B5" s="284"/>
      <c r="C5" s="315"/>
      <c r="D5" s="296" t="s">
        <v>49</v>
      </c>
      <c r="E5" s="509" t="s">
        <v>11</v>
      </c>
      <c r="F5" s="510"/>
    </row>
    <row r="6" spans="1:44" ht="14.25" customHeight="1">
      <c r="A6" s="294" t="s">
        <v>270</v>
      </c>
      <c r="B6" s="513" t="s">
        <v>261</v>
      </c>
      <c r="C6" s="514"/>
      <c r="D6" s="296" t="s">
        <v>13</v>
      </c>
      <c r="E6" s="509" t="s">
        <v>13</v>
      </c>
      <c r="F6" s="510"/>
    </row>
    <row r="7" spans="1:44" ht="15" customHeight="1">
      <c r="A7" s="346" t="s">
        <v>34</v>
      </c>
      <c r="B7" s="515" t="s">
        <v>262</v>
      </c>
      <c r="C7" s="516"/>
      <c r="D7" s="287" t="s">
        <v>50</v>
      </c>
      <c r="E7" s="505" t="s">
        <v>17</v>
      </c>
      <c r="F7" s="506"/>
    </row>
    <row r="8" spans="1:44" ht="12" customHeight="1">
      <c r="A8" s="287"/>
      <c r="B8" s="284"/>
      <c r="C8" s="315"/>
      <c r="D8" s="287" t="s">
        <v>18</v>
      </c>
      <c r="E8" s="505" t="s">
        <v>18</v>
      </c>
      <c r="F8" s="506"/>
    </row>
    <row r="9" spans="1:44" ht="12" thickBot="1">
      <c r="A9" s="60" t="str">
        <f>' F4'!A10</f>
        <v>Janar - Gusht / January - August</v>
      </c>
      <c r="B9" s="61">
        <v>2022</v>
      </c>
      <c r="C9" s="209">
        <v>2023</v>
      </c>
      <c r="D9" s="61" t="s">
        <v>470</v>
      </c>
      <c r="E9" s="61">
        <v>2022</v>
      </c>
      <c r="F9" s="209">
        <v>2023</v>
      </c>
    </row>
    <row r="10" spans="1:44" ht="14.5" thickBot="1">
      <c r="A10" s="501" t="s">
        <v>330</v>
      </c>
      <c r="B10" s="501"/>
      <c r="C10" s="501"/>
      <c r="D10" s="501"/>
      <c r="E10" s="501"/>
      <c r="F10" s="501"/>
    </row>
    <row r="11" spans="1:44" ht="14">
      <c r="A11" s="171" t="s">
        <v>319</v>
      </c>
      <c r="B11" s="142">
        <v>5580998.3700000001</v>
      </c>
      <c r="C11" s="142">
        <v>5711171.9899999993</v>
      </c>
      <c r="D11" s="143">
        <f>(C11/B11-1)*100</f>
        <v>2.3324432542344509</v>
      </c>
      <c r="E11" s="143">
        <f>B11/B$23*100</f>
        <v>9.9115364971848585</v>
      </c>
      <c r="F11" s="143">
        <f>C11/C$23*100</f>
        <v>9.1642156186971295</v>
      </c>
    </row>
    <row r="12" spans="1:44" ht="14">
      <c r="A12" s="172" t="s">
        <v>41</v>
      </c>
      <c r="B12" s="142">
        <v>6409335.8199999994</v>
      </c>
      <c r="C12" s="142">
        <v>7523782.7000000011</v>
      </c>
      <c r="D12" s="143">
        <f>(C12/B12-1)*100</f>
        <v>17.387868435952882</v>
      </c>
      <c r="E12" s="143">
        <f>B12/B$23*100</f>
        <v>11.382616817113357</v>
      </c>
      <c r="F12" s="143">
        <f>C12/C$23*100</f>
        <v>12.072752676990085</v>
      </c>
    </row>
    <row r="13" spans="1:44" ht="14">
      <c r="A13" s="172" t="s">
        <v>317</v>
      </c>
      <c r="B13" s="142">
        <v>6497968.1199999992</v>
      </c>
      <c r="C13" s="142">
        <v>6467982.5199999996</v>
      </c>
      <c r="D13" s="143">
        <f>(C13/B13-1)*100</f>
        <v>-0.46146117442016354</v>
      </c>
      <c r="E13" s="143">
        <f t="shared" ref="E13:F22" si="0">B13/B$23*100</f>
        <v>11.540022753836366</v>
      </c>
      <c r="F13" s="143">
        <f t="shared" si="0"/>
        <v>10.378602944374649</v>
      </c>
    </row>
    <row r="14" spans="1:44" ht="14">
      <c r="A14" s="172" t="s">
        <v>263</v>
      </c>
      <c r="B14" s="142">
        <v>5666846.9900000002</v>
      </c>
      <c r="C14" s="142">
        <v>5904603.9300000006</v>
      </c>
      <c r="D14" s="143">
        <f>(C14/B14-1)*100</f>
        <v>4.1955771952120413</v>
      </c>
      <c r="E14" s="143">
        <f t="shared" si="0"/>
        <v>10.063998776144986</v>
      </c>
      <c r="F14" s="143">
        <f t="shared" si="0"/>
        <v>9.4745988480599888</v>
      </c>
    </row>
    <row r="15" spans="1:44" ht="14">
      <c r="A15" s="173" t="s">
        <v>33</v>
      </c>
      <c r="B15" s="142">
        <v>0</v>
      </c>
      <c r="C15" s="142">
        <v>0</v>
      </c>
      <c r="D15" s="143" t="e">
        <f>(C15/B15-1)*100</f>
        <v>#DIV/0!</v>
      </c>
      <c r="E15" s="143">
        <f t="shared" si="0"/>
        <v>0</v>
      </c>
      <c r="F15" s="143">
        <f t="shared" si="0"/>
        <v>0</v>
      </c>
    </row>
    <row r="16" spans="1:44" ht="14">
      <c r="A16" s="172" t="s">
        <v>271</v>
      </c>
      <c r="B16" s="142">
        <v>-7021.6854520000006</v>
      </c>
      <c r="C16" s="142">
        <v>0</v>
      </c>
      <c r="D16" s="143">
        <f t="shared" ref="D16:D22" si="1">(C16/B16-1)*100</f>
        <v>-100</v>
      </c>
      <c r="E16" s="143">
        <f t="shared" si="0"/>
        <v>-1.2470115025181413E-2</v>
      </c>
      <c r="F16" s="143">
        <f t="shared" si="0"/>
        <v>0</v>
      </c>
    </row>
    <row r="17" spans="1:6" ht="14">
      <c r="A17" s="172" t="s">
        <v>314</v>
      </c>
      <c r="B17" s="142">
        <v>6284784.6701694904</v>
      </c>
      <c r="C17" s="142">
        <v>6939417.6000000099</v>
      </c>
      <c r="D17" s="143">
        <f t="shared" si="1"/>
        <v>10.416155273190375</v>
      </c>
      <c r="E17" s="143">
        <f t="shared" si="0"/>
        <v>11.161421040754185</v>
      </c>
      <c r="F17" s="143">
        <f t="shared" si="0"/>
        <v>11.135073373019161</v>
      </c>
    </row>
    <row r="18" spans="1:6" ht="14">
      <c r="A18" s="172" t="s">
        <v>306</v>
      </c>
      <c r="B18" s="63">
        <v>6742473.7150913896</v>
      </c>
      <c r="C18" s="142">
        <v>7314062.4191452274</v>
      </c>
      <c r="D18" s="143">
        <f t="shared" si="1"/>
        <v>8.4774331826385172</v>
      </c>
      <c r="E18" s="143">
        <f t="shared" si="0"/>
        <v>11.974250820008372</v>
      </c>
      <c r="F18" s="143">
        <f t="shared" si="0"/>
        <v>11.736232978978526</v>
      </c>
    </row>
    <row r="19" spans="1:6" ht="14">
      <c r="A19" s="172" t="s">
        <v>272</v>
      </c>
      <c r="B19" s="142">
        <v>6725160.2300000079</v>
      </c>
      <c r="C19" s="142">
        <v>8320833.3100000285</v>
      </c>
      <c r="D19" s="143">
        <f t="shared" si="1"/>
        <v>23.726915425478555</v>
      </c>
      <c r="E19" s="143">
        <f t="shared" si="0"/>
        <v>11.943503052673565</v>
      </c>
      <c r="F19" s="143">
        <f t="shared" si="0"/>
        <v>13.351709721506321</v>
      </c>
    </row>
    <row r="20" spans="1:6" ht="14">
      <c r="A20" s="172" t="s">
        <v>264</v>
      </c>
      <c r="B20" s="142">
        <v>2909192.049999998</v>
      </c>
      <c r="C20" s="142">
        <v>3172115.1039999966</v>
      </c>
      <c r="D20" s="143">
        <f t="shared" si="1"/>
        <v>9.0376657670296687</v>
      </c>
      <c r="E20" s="143">
        <f t="shared" si="0"/>
        <v>5.1665600434309056</v>
      </c>
      <c r="F20" s="143">
        <f t="shared" si="0"/>
        <v>5.0900142442360314</v>
      </c>
    </row>
    <row r="21" spans="1:6" ht="14">
      <c r="A21" s="172" t="s">
        <v>265</v>
      </c>
      <c r="B21" s="142">
        <v>4991269.3600000031</v>
      </c>
      <c r="C21" s="142">
        <v>5753882.4100000067</v>
      </c>
      <c r="D21" s="143">
        <f t="shared" si="1"/>
        <v>15.27893998491805</v>
      </c>
      <c r="E21" s="143">
        <f t="shared" si="0"/>
        <v>8.8642112305294471</v>
      </c>
      <c r="F21" s="143">
        <f t="shared" si="0"/>
        <v>9.2327492749642701</v>
      </c>
    </row>
    <row r="22" spans="1:6" ht="14.5" thickBot="1">
      <c r="A22" s="223" t="s">
        <v>266</v>
      </c>
      <c r="B22" s="161">
        <v>4507097.2799999993</v>
      </c>
      <c r="C22" s="161">
        <v>5212506.1100000003</v>
      </c>
      <c r="D22" s="224">
        <f t="shared" si="1"/>
        <v>15.651067331743974</v>
      </c>
      <c r="E22" s="224">
        <f t="shared" si="0"/>
        <v>8.0043490833491493</v>
      </c>
      <c r="F22" s="224">
        <f t="shared" si="0"/>
        <v>8.3640503191738471</v>
      </c>
    </row>
    <row r="23" spans="1:6" ht="14.5" thickBot="1">
      <c r="A23" s="330" t="s">
        <v>8</v>
      </c>
      <c r="B23" s="362">
        <f>SUM(B11:B22)</f>
        <v>56308104.919808879</v>
      </c>
      <c r="C23" s="362">
        <f>SUM(C11:C22)</f>
        <v>62320358.093145266</v>
      </c>
      <c r="D23" s="367">
        <f>(C23/B23-1)*100</f>
        <v>10.677420562987749</v>
      </c>
      <c r="E23" s="367">
        <f>SUM(E11:E22)</f>
        <v>100.00000000000001</v>
      </c>
      <c r="F23" s="349">
        <f>SUM(F11:F22)</f>
        <v>100.00000000000001</v>
      </c>
    </row>
    <row r="25" spans="1:6">
      <c r="C25" s="414"/>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topLeftCell="A7" zoomScaleNormal="100" workbookViewId="0">
      <selection activeCell="I21" sqref="I21"/>
    </sheetView>
  </sheetViews>
  <sheetFormatPr defaultColWidth="9.1796875" defaultRowHeight="12.5"/>
  <cols>
    <col min="1" max="1" width="30" style="104" customWidth="1"/>
    <col min="2" max="3" width="15.453125" style="104" bestFit="1" customWidth="1"/>
    <col min="4" max="4" width="12" style="104" customWidth="1"/>
    <col min="5" max="5" width="9.7265625" style="104" customWidth="1"/>
    <col min="6" max="6" width="12.7265625" style="104" customWidth="1"/>
    <col min="7" max="16384" width="9.1796875" style="104"/>
  </cols>
  <sheetData>
    <row r="2" spans="1:6" ht="15.75" customHeight="1">
      <c r="A2" s="507" t="s">
        <v>187</v>
      </c>
      <c r="B2" s="507"/>
      <c r="C2" s="507"/>
      <c r="D2" s="507"/>
      <c r="E2" s="507"/>
      <c r="F2" s="507"/>
    </row>
    <row r="3" spans="1:6" ht="15.5">
      <c r="A3" s="504" t="s">
        <v>188</v>
      </c>
      <c r="B3" s="504"/>
      <c r="C3" s="504"/>
      <c r="D3" s="504"/>
      <c r="E3" s="504"/>
      <c r="F3" s="504"/>
    </row>
    <row r="4" spans="1:6" ht="15.5">
      <c r="A4" s="181"/>
      <c r="B4" s="181"/>
      <c r="C4" s="181"/>
      <c r="D4" s="181"/>
      <c r="E4" s="181"/>
      <c r="F4" s="181"/>
    </row>
    <row r="5" spans="1:6">
      <c r="A5" s="296"/>
      <c r="B5" s="284"/>
      <c r="C5" s="315"/>
      <c r="D5" s="296" t="s">
        <v>49</v>
      </c>
      <c r="E5" s="509" t="s">
        <v>11</v>
      </c>
      <c r="F5" s="510"/>
    </row>
    <row r="6" spans="1:6" ht="14">
      <c r="A6" s="294" t="s">
        <v>270</v>
      </c>
      <c r="B6" s="513" t="s">
        <v>261</v>
      </c>
      <c r="C6" s="514"/>
      <c r="D6" s="296" t="s">
        <v>13</v>
      </c>
      <c r="E6" s="509" t="s">
        <v>13</v>
      </c>
      <c r="F6" s="510"/>
    </row>
    <row r="7" spans="1:6" ht="14">
      <c r="A7" s="346" t="s">
        <v>34</v>
      </c>
      <c r="B7" s="515" t="s">
        <v>262</v>
      </c>
      <c r="C7" s="516"/>
      <c r="D7" s="287" t="s">
        <v>50</v>
      </c>
      <c r="E7" s="505" t="s">
        <v>17</v>
      </c>
      <c r="F7" s="506"/>
    </row>
    <row r="8" spans="1:6">
      <c r="A8" s="287"/>
      <c r="B8" s="284"/>
      <c r="C8" s="315"/>
      <c r="D8" s="287" t="s">
        <v>18</v>
      </c>
      <c r="E8" s="505" t="s">
        <v>18</v>
      </c>
      <c r="F8" s="506"/>
    </row>
    <row r="9" spans="1:6" ht="13" thickBot="1">
      <c r="A9" s="60" t="str">
        <f>' F4'!A10</f>
        <v>Janar - Gusht / January - August</v>
      </c>
      <c r="B9" s="61">
        <v>2022</v>
      </c>
      <c r="C9" s="209">
        <v>2023</v>
      </c>
      <c r="D9" s="61" t="s">
        <v>470</v>
      </c>
      <c r="E9" s="61">
        <v>2022</v>
      </c>
      <c r="F9" s="209">
        <v>2023</v>
      </c>
    </row>
    <row r="10" spans="1:6" ht="14.5" thickBot="1">
      <c r="A10" s="501" t="s">
        <v>331</v>
      </c>
      <c r="B10" s="501"/>
      <c r="C10" s="501"/>
      <c r="D10" s="501"/>
      <c r="E10" s="501"/>
      <c r="F10" s="501"/>
    </row>
    <row r="11" spans="1:6" ht="14">
      <c r="A11" s="171" t="s">
        <v>319</v>
      </c>
      <c r="B11" s="142">
        <v>1737431.0699999998</v>
      </c>
      <c r="C11" s="142">
        <v>1789024.85</v>
      </c>
      <c r="D11" s="143">
        <f t="shared" ref="D11:D22" si="0">(C11/B11-1)*100</f>
        <v>2.9695439946288316</v>
      </c>
      <c r="E11" s="143">
        <f>B11/B$24*100</f>
        <v>6.0005265611380851</v>
      </c>
      <c r="F11" s="143">
        <f>C11/C$24*100</f>
        <v>5.8473111036768417</v>
      </c>
    </row>
    <row r="12" spans="1:6" ht="14">
      <c r="A12" s="172" t="s">
        <v>41</v>
      </c>
      <c r="B12" s="142">
        <v>2769525.24</v>
      </c>
      <c r="C12" s="142">
        <v>3604700.21</v>
      </c>
      <c r="D12" s="143">
        <f t="shared" si="0"/>
        <v>30.15588946212311</v>
      </c>
      <c r="E12" s="143">
        <f>B12/B$24*100</f>
        <v>9.5650469542727432</v>
      </c>
      <c r="F12" s="143">
        <f>C12/C$24*100</f>
        <v>11.781727662060838</v>
      </c>
    </row>
    <row r="13" spans="1:6" ht="16.5" customHeight="1">
      <c r="A13" s="172" t="s">
        <v>317</v>
      </c>
      <c r="B13" s="142">
        <v>2693303.9000000004</v>
      </c>
      <c r="C13" s="142">
        <v>2955507.9699999997</v>
      </c>
      <c r="D13" s="143">
        <f t="shared" si="0"/>
        <v>9.7354060193504122</v>
      </c>
      <c r="E13" s="143">
        <f t="shared" ref="E13:E23" si="1">B13/B$24*100</f>
        <v>9.3018030287479547</v>
      </c>
      <c r="F13" s="143">
        <f t="shared" ref="F13:F22" si="2">C13/C$24*100</f>
        <v>9.659885143566564</v>
      </c>
    </row>
    <row r="14" spans="1:6" s="105" customFormat="1" ht="14">
      <c r="A14" s="172" t="s">
        <v>263</v>
      </c>
      <c r="B14" s="144">
        <v>1969615.1500000001</v>
      </c>
      <c r="C14" s="144">
        <v>2544278.48</v>
      </c>
      <c r="D14" s="143">
        <f t="shared" si="0"/>
        <v>29.176427181726329</v>
      </c>
      <c r="E14" s="143">
        <f t="shared" si="1"/>
        <v>6.8024154896660027</v>
      </c>
      <c r="F14" s="143">
        <f t="shared" si="2"/>
        <v>8.3158083617172984</v>
      </c>
    </row>
    <row r="15" spans="1:6" s="105" customFormat="1" ht="14">
      <c r="A15" s="173" t="s">
        <v>33</v>
      </c>
      <c r="B15" s="144">
        <v>66242.850000000006</v>
      </c>
      <c r="C15" s="144">
        <v>1023512.2200000001</v>
      </c>
      <c r="D15" s="143">
        <f t="shared" si="0"/>
        <v>1445.0908588625036</v>
      </c>
      <c r="E15" s="143">
        <f t="shared" si="1"/>
        <v>0.22878143931804218</v>
      </c>
      <c r="F15" s="143">
        <f t="shared" si="2"/>
        <v>3.345282972874823</v>
      </c>
    </row>
    <row r="16" spans="1:6" ht="14">
      <c r="A16" s="172" t="s">
        <v>271</v>
      </c>
      <c r="B16" s="142">
        <v>2370006.7999999998</v>
      </c>
      <c r="C16" s="142">
        <v>769164.54</v>
      </c>
      <c r="D16" s="143">
        <f t="shared" si="0"/>
        <v>-67.54589311726869</v>
      </c>
      <c r="E16" s="143">
        <f t="shared" si="1"/>
        <v>8.1852391148259365</v>
      </c>
      <c r="F16" s="143">
        <f t="shared" si="2"/>
        <v>2.5139641605852989</v>
      </c>
    </row>
    <row r="17" spans="1:6" s="58" customFormat="1" ht="14">
      <c r="A17" s="172" t="s">
        <v>314</v>
      </c>
      <c r="B17" s="142">
        <v>1882190.4700000002</v>
      </c>
      <c r="C17" s="142">
        <v>1915458.44</v>
      </c>
      <c r="D17" s="143">
        <f t="shared" si="0"/>
        <v>1.7675134653083013</v>
      </c>
      <c r="E17" s="143">
        <f t="shared" si="1"/>
        <v>6.5004788410719394</v>
      </c>
      <c r="F17" s="143">
        <f t="shared" si="2"/>
        <v>6.2605510509501983</v>
      </c>
    </row>
    <row r="18" spans="1:6" ht="14">
      <c r="A18" s="172" t="s">
        <v>306</v>
      </c>
      <c r="B18" s="142">
        <v>2189973</v>
      </c>
      <c r="C18" s="142">
        <v>2945523</v>
      </c>
      <c r="D18" s="143">
        <f t="shared" si="0"/>
        <v>34.500425347709765</v>
      </c>
      <c r="E18" s="143">
        <f t="shared" si="1"/>
        <v>7.5634604339585438</v>
      </c>
      <c r="F18" s="143">
        <f t="shared" si="2"/>
        <v>9.6272499199972099</v>
      </c>
    </row>
    <row r="19" spans="1:6" ht="14">
      <c r="A19" s="172" t="s">
        <v>272</v>
      </c>
      <c r="B19" s="142">
        <v>2527857.7599999998</v>
      </c>
      <c r="C19" s="142">
        <v>3011060.5999999996</v>
      </c>
      <c r="D19" s="143">
        <f t="shared" si="0"/>
        <v>19.115111919904848</v>
      </c>
      <c r="E19" s="143">
        <f t="shared" si="1"/>
        <v>8.7304054207221142</v>
      </c>
      <c r="F19" s="143">
        <f t="shared" si="2"/>
        <v>9.841455293493464</v>
      </c>
    </row>
    <row r="20" spans="1:6" ht="14">
      <c r="A20" s="172" t="s">
        <v>264</v>
      </c>
      <c r="B20" s="142">
        <v>819386.15000000014</v>
      </c>
      <c r="C20" s="142">
        <v>1390525.5900000003</v>
      </c>
      <c r="D20" s="143">
        <f t="shared" si="0"/>
        <v>69.703330963063024</v>
      </c>
      <c r="E20" s="143">
        <f t="shared" si="1"/>
        <v>2.8298954944461059</v>
      </c>
      <c r="F20" s="143">
        <f t="shared" si="2"/>
        <v>4.5448422487556801</v>
      </c>
    </row>
    <row r="21" spans="1:6" ht="14">
      <c r="A21" s="172" t="s">
        <v>265</v>
      </c>
      <c r="B21" s="142">
        <v>1791384.0849999997</v>
      </c>
      <c r="C21" s="142">
        <v>1903451.1500400002</v>
      </c>
      <c r="D21" s="143">
        <f t="shared" si="0"/>
        <v>6.255892635107374</v>
      </c>
      <c r="E21" s="143">
        <f t="shared" si="1"/>
        <v>6.1868628740722045</v>
      </c>
      <c r="F21" s="143">
        <f t="shared" si="2"/>
        <v>6.2213060064176009</v>
      </c>
    </row>
    <row r="22" spans="1:6" ht="14">
      <c r="A22" s="172" t="s">
        <v>266</v>
      </c>
      <c r="B22" s="142">
        <v>2341732.0099999998</v>
      </c>
      <c r="C22" s="142">
        <v>2611804.6800000002</v>
      </c>
      <c r="D22" s="143">
        <f t="shared" si="0"/>
        <v>11.533030630605779</v>
      </c>
      <c r="E22" s="143">
        <f t="shared" si="1"/>
        <v>8.0875871093247333</v>
      </c>
      <c r="F22" s="143">
        <f t="shared" si="2"/>
        <v>8.5365133446855914</v>
      </c>
    </row>
    <row r="23" spans="1:6" ht="14.5" thickBot="1">
      <c r="A23" s="223" t="s">
        <v>267</v>
      </c>
      <c r="B23" s="222">
        <v>5795994.9499999993</v>
      </c>
      <c r="C23" s="430">
        <f>' F9'!D23</f>
        <v>4131672.65</v>
      </c>
      <c r="D23" s="143">
        <f t="shared" ref="D23" si="3">(C23/B23-1)*100</f>
        <v>-28.71504054709364</v>
      </c>
      <c r="E23" s="143">
        <f t="shared" si="1"/>
        <v>20.017497238435599</v>
      </c>
      <c r="F23" s="143">
        <f t="shared" ref="F23" si="4">C23/C$24*100</f>
        <v>13.504102731218584</v>
      </c>
    </row>
    <row r="24" spans="1:6" ht="14.5" thickBot="1">
      <c r="A24" s="330" t="s">
        <v>8</v>
      </c>
      <c r="B24" s="362">
        <f>SUM(B11:B23)</f>
        <v>28954643.434999999</v>
      </c>
      <c r="C24" s="362">
        <f>SUM(C11:C23)</f>
        <v>30595684.380040001</v>
      </c>
      <c r="D24" s="367">
        <f>(C24/B24-1)*100</f>
        <v>5.6676261571791064</v>
      </c>
      <c r="E24" s="367">
        <f>SUM(E11:E23)</f>
        <v>100</v>
      </c>
      <c r="F24" s="349">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H24" sqref="H24"/>
    </sheetView>
  </sheetViews>
  <sheetFormatPr defaultColWidth="9.1796875" defaultRowHeight="12.5"/>
  <cols>
    <col min="1" max="1" width="22" style="145" bestFit="1" customWidth="1"/>
    <col min="2" max="6" width="12.453125" style="145" bestFit="1" customWidth="1"/>
    <col min="7" max="7" width="13.7265625" style="145" bestFit="1" customWidth="1"/>
    <col min="8" max="16384" width="9.1796875" style="145"/>
  </cols>
  <sheetData>
    <row r="1" spans="1:137">
      <c r="A1" s="104"/>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c r="BV1" s="104"/>
      <c r="BW1" s="104"/>
      <c r="BX1" s="104"/>
      <c r="BY1" s="104"/>
      <c r="BZ1" s="104"/>
      <c r="CA1" s="104"/>
      <c r="CB1" s="104"/>
      <c r="CC1" s="104"/>
      <c r="CD1" s="104"/>
      <c r="CE1" s="104"/>
      <c r="CF1" s="104"/>
      <c r="CG1" s="104"/>
      <c r="CH1" s="104"/>
      <c r="CI1" s="104"/>
      <c r="CJ1" s="104"/>
      <c r="CK1" s="104"/>
      <c r="CL1" s="104"/>
      <c r="CM1" s="104"/>
      <c r="CN1" s="104"/>
      <c r="CO1" s="104"/>
      <c r="CP1" s="104"/>
      <c r="CQ1" s="104"/>
      <c r="CR1" s="104"/>
      <c r="CS1" s="104"/>
      <c r="CT1" s="104"/>
      <c r="CU1" s="104"/>
      <c r="CV1" s="104"/>
      <c r="CW1" s="104"/>
      <c r="CX1" s="104"/>
      <c r="CY1" s="104"/>
      <c r="CZ1" s="104"/>
      <c r="DA1" s="104"/>
      <c r="DB1" s="104"/>
      <c r="DC1" s="104"/>
      <c r="DD1" s="104"/>
      <c r="DE1" s="104"/>
      <c r="DF1" s="104"/>
      <c r="DG1" s="104"/>
      <c r="DH1" s="104"/>
      <c r="DI1" s="104"/>
      <c r="DJ1" s="104"/>
      <c r="DK1" s="104"/>
      <c r="DL1" s="104"/>
      <c r="DM1" s="104"/>
      <c r="DN1" s="104"/>
      <c r="DO1" s="104"/>
      <c r="DP1" s="104"/>
      <c r="DQ1" s="104"/>
      <c r="DR1" s="104"/>
      <c r="DS1" s="104"/>
      <c r="DT1" s="104"/>
      <c r="DU1" s="104"/>
      <c r="DV1" s="104"/>
      <c r="DW1" s="104"/>
      <c r="DX1" s="104"/>
      <c r="DY1" s="104"/>
      <c r="DZ1" s="104"/>
      <c r="EA1" s="104"/>
      <c r="EB1" s="104"/>
      <c r="EC1" s="104"/>
      <c r="ED1" s="104"/>
      <c r="EE1" s="104"/>
      <c r="EF1" s="104"/>
      <c r="EG1" s="104"/>
    </row>
    <row r="2" spans="1:137" ht="15.75" customHeight="1">
      <c r="A2" s="507" t="s">
        <v>189</v>
      </c>
      <c r="B2" s="507"/>
      <c r="C2" s="507"/>
      <c r="D2" s="507"/>
      <c r="E2" s="507"/>
      <c r="F2" s="507"/>
      <c r="G2" s="507"/>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04"/>
      <c r="CO2" s="104"/>
      <c r="CP2" s="104"/>
      <c r="CQ2" s="104"/>
      <c r="CR2" s="104"/>
      <c r="CS2" s="104"/>
      <c r="CT2" s="104"/>
      <c r="CU2" s="104"/>
      <c r="CV2" s="104"/>
      <c r="CW2" s="104"/>
      <c r="CX2" s="104"/>
      <c r="CY2" s="104"/>
      <c r="CZ2" s="104"/>
      <c r="DA2" s="104"/>
      <c r="DB2" s="104"/>
      <c r="DC2" s="104"/>
      <c r="DD2" s="104"/>
      <c r="DE2" s="104"/>
      <c r="DF2" s="104"/>
      <c r="DG2" s="104"/>
      <c r="DH2" s="104"/>
      <c r="DI2" s="104"/>
      <c r="DJ2" s="104"/>
      <c r="DK2" s="104"/>
      <c r="DL2" s="104"/>
      <c r="DM2" s="104"/>
      <c r="DN2" s="104"/>
      <c r="DO2" s="104"/>
      <c r="DP2" s="104"/>
      <c r="DQ2" s="104"/>
      <c r="DR2" s="104"/>
      <c r="DS2" s="104"/>
      <c r="DT2" s="104"/>
      <c r="DU2" s="104"/>
      <c r="DV2" s="104"/>
      <c r="DW2" s="104"/>
      <c r="DX2" s="104"/>
      <c r="DY2" s="104"/>
      <c r="DZ2" s="104"/>
      <c r="EA2" s="104"/>
      <c r="EB2" s="104"/>
      <c r="EC2" s="104"/>
      <c r="ED2" s="104"/>
      <c r="EE2" s="104"/>
      <c r="EF2" s="104"/>
      <c r="EG2" s="104"/>
    </row>
    <row r="3" spans="1:137" ht="15.5">
      <c r="A3" s="104"/>
      <c r="B3" s="504" t="s">
        <v>190</v>
      </c>
      <c r="C3" s="504"/>
      <c r="D3" s="5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row>
    <row r="4" spans="1:137" ht="13" thickBot="1">
      <c r="A4" s="264"/>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row>
    <row r="5" spans="1:137" ht="14">
      <c r="A5" s="383"/>
      <c r="B5" s="529" t="s">
        <v>274</v>
      </c>
      <c r="C5" s="529" t="s">
        <v>122</v>
      </c>
      <c r="D5" s="529" t="s">
        <v>122</v>
      </c>
      <c r="E5" s="529" t="s">
        <v>122</v>
      </c>
      <c r="F5" s="529"/>
      <c r="G5" s="529" t="s">
        <v>122</v>
      </c>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row>
    <row r="6" spans="1:137" ht="14.5" thickBot="1">
      <c r="A6" s="368"/>
      <c r="B6" s="530" t="s">
        <v>262</v>
      </c>
      <c r="C6" s="530"/>
      <c r="D6" s="530"/>
      <c r="E6" s="530"/>
      <c r="F6" s="530"/>
      <c r="G6" s="530"/>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row>
    <row r="7" spans="1:137" ht="40" thickBot="1">
      <c r="A7" s="384" t="s">
        <v>277</v>
      </c>
      <c r="B7" s="385" t="s">
        <v>258</v>
      </c>
      <c r="C7" s="386" t="s">
        <v>278</v>
      </c>
      <c r="D7" s="387" t="s">
        <v>166</v>
      </c>
      <c r="E7" s="387" t="s">
        <v>174</v>
      </c>
      <c r="F7" s="387" t="s">
        <v>289</v>
      </c>
      <c r="G7" s="386" t="s">
        <v>121</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row>
    <row r="8" spans="1:137" ht="15" customHeight="1" thickBot="1">
      <c r="A8" s="531" t="str">
        <f>' F4'!A10</f>
        <v>Janar - Gusht / January - August</v>
      </c>
      <c r="B8" s="531"/>
      <c r="C8" s="531"/>
      <c r="D8" s="531"/>
      <c r="E8" s="531"/>
      <c r="F8" s="531"/>
      <c r="G8" s="399">
        <v>2023</v>
      </c>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row>
    <row r="9" spans="1:137" ht="14.5" thickBot="1">
      <c r="A9" s="501" t="s">
        <v>341</v>
      </c>
      <c r="B9" s="501"/>
      <c r="C9" s="501"/>
      <c r="D9" s="501"/>
      <c r="E9" s="501"/>
      <c r="F9" s="501"/>
      <c r="G9" s="501"/>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row>
    <row r="10" spans="1:137" ht="14">
      <c r="A10" s="171" t="s">
        <v>319</v>
      </c>
      <c r="B10" s="394">
        <v>4251366.8600000003</v>
      </c>
      <c r="C10" s="394">
        <v>231611.49000000002</v>
      </c>
      <c r="D10" s="394">
        <v>609068.91</v>
      </c>
      <c r="E10" s="394">
        <v>619124.7300000001</v>
      </c>
      <c r="F10" s="394">
        <v>0</v>
      </c>
      <c r="G10" s="394">
        <f>SUM(B10:F10)</f>
        <v>5711171.9900000012</v>
      </c>
      <c r="H10" s="104"/>
      <c r="I10" s="104"/>
      <c r="J10" s="104"/>
      <c r="K10" s="104"/>
      <c r="L10" s="104"/>
      <c r="M10" s="104"/>
      <c r="N10" s="435"/>
      <c r="O10" s="435"/>
      <c r="P10" s="435"/>
      <c r="Q10" s="435"/>
      <c r="R10" s="435"/>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row>
    <row r="11" spans="1:137" ht="14">
      <c r="A11" s="172" t="s">
        <v>41</v>
      </c>
      <c r="B11" s="394">
        <v>5517315.2999999998</v>
      </c>
      <c r="C11" s="394">
        <v>330313.21000000002</v>
      </c>
      <c r="D11" s="394">
        <v>788668.42999999993</v>
      </c>
      <c r="E11" s="394">
        <v>851744.12</v>
      </c>
      <c r="F11" s="394">
        <v>35741.64</v>
      </c>
      <c r="G11" s="394">
        <f>SUM(B11:F11)</f>
        <v>7523782.6999999993</v>
      </c>
      <c r="H11" s="104"/>
      <c r="I11" s="104"/>
      <c r="J11" s="104"/>
      <c r="K11" s="104"/>
      <c r="L11" s="104"/>
      <c r="M11" s="104"/>
      <c r="N11" s="435"/>
      <c r="O11" s="435"/>
      <c r="P11" s="435"/>
      <c r="Q11" s="435"/>
      <c r="R11" s="435"/>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row>
    <row r="12" spans="1:137" ht="14.25" customHeight="1">
      <c r="A12" s="172" t="s">
        <v>317</v>
      </c>
      <c r="B12" s="394">
        <v>5086693.1399999997</v>
      </c>
      <c r="C12" s="394">
        <v>293458.03000000003</v>
      </c>
      <c r="D12" s="394">
        <v>730370.62</v>
      </c>
      <c r="E12" s="394">
        <v>356560.73</v>
      </c>
      <c r="F12" s="394">
        <v>900</v>
      </c>
      <c r="G12" s="394">
        <f>SUM(B12:F12)</f>
        <v>6467982.5199999996</v>
      </c>
      <c r="H12" s="104"/>
      <c r="I12" s="104"/>
      <c r="J12" s="104"/>
      <c r="K12" s="104"/>
      <c r="L12" s="104"/>
      <c r="M12" s="104"/>
      <c r="N12" s="435"/>
      <c r="O12" s="435"/>
      <c r="P12" s="435"/>
      <c r="Q12" s="435"/>
      <c r="R12" s="435"/>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row>
    <row r="13" spans="1:137" ht="14">
      <c r="A13" s="172" t="s">
        <v>263</v>
      </c>
      <c r="B13" s="394">
        <v>4112853.4299999997</v>
      </c>
      <c r="C13" s="394">
        <v>272195.36</v>
      </c>
      <c r="D13" s="394">
        <v>587028.5</v>
      </c>
      <c r="E13" s="394">
        <v>929588.96</v>
      </c>
      <c r="F13" s="394">
        <v>2937.68</v>
      </c>
      <c r="G13" s="394">
        <f>SUM(B13:F13)</f>
        <v>5904603.9299999997</v>
      </c>
      <c r="H13" s="104"/>
      <c r="I13" s="104"/>
      <c r="J13" s="104"/>
      <c r="K13" s="104"/>
      <c r="L13" s="104"/>
      <c r="M13" s="104"/>
      <c r="N13" s="435"/>
      <c r="O13" s="435"/>
      <c r="P13" s="435"/>
      <c r="Q13" s="435"/>
      <c r="R13" s="435"/>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row>
    <row r="14" spans="1:137" ht="14">
      <c r="A14" s="173" t="s">
        <v>33</v>
      </c>
      <c r="B14" s="394">
        <v>0</v>
      </c>
      <c r="C14" s="394">
        <v>0</v>
      </c>
      <c r="D14" s="394">
        <v>0</v>
      </c>
      <c r="E14" s="394">
        <v>0</v>
      </c>
      <c r="F14" s="394">
        <v>0</v>
      </c>
      <c r="G14" s="394">
        <f t="shared" ref="G14:G21" si="0">SUM(B14:F14)</f>
        <v>0</v>
      </c>
      <c r="H14" s="104"/>
      <c r="I14" s="104"/>
      <c r="J14" s="104"/>
      <c r="K14" s="104"/>
      <c r="L14" s="104"/>
      <c r="M14" s="104"/>
      <c r="N14" s="435"/>
      <c r="O14" s="435"/>
      <c r="P14" s="435"/>
      <c r="Q14" s="435"/>
      <c r="R14" s="435"/>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row>
    <row r="15" spans="1:137" ht="14">
      <c r="A15" s="172" t="s">
        <v>271</v>
      </c>
      <c r="B15" s="394">
        <v>0</v>
      </c>
      <c r="C15" s="394">
        <v>0</v>
      </c>
      <c r="D15" s="394">
        <v>0</v>
      </c>
      <c r="E15" s="394">
        <v>0</v>
      </c>
      <c r="F15" s="394">
        <v>0</v>
      </c>
      <c r="G15" s="394">
        <f t="shared" si="0"/>
        <v>0</v>
      </c>
      <c r="H15" s="104"/>
      <c r="I15" s="104"/>
      <c r="J15" s="104"/>
      <c r="K15" s="104"/>
      <c r="L15" s="104"/>
      <c r="M15" s="104"/>
      <c r="N15" s="435"/>
      <c r="O15" s="435"/>
      <c r="P15" s="435"/>
      <c r="Q15" s="435"/>
      <c r="R15" s="435"/>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row>
    <row r="16" spans="1:137" s="58" customFormat="1" ht="14">
      <c r="A16" s="172" t="s">
        <v>314</v>
      </c>
      <c r="B16" s="142">
        <v>5436283.1000000108</v>
      </c>
      <c r="C16" s="142">
        <v>343918.49</v>
      </c>
      <c r="D16" s="142">
        <v>789799.21999999986</v>
      </c>
      <c r="E16" s="142">
        <v>369316.79000000004</v>
      </c>
      <c r="F16" s="142">
        <v>100</v>
      </c>
      <c r="G16" s="394">
        <f t="shared" si="0"/>
        <v>6939417.6000000108</v>
      </c>
      <c r="N16" s="435"/>
      <c r="O16" s="435"/>
      <c r="P16" s="435"/>
      <c r="Q16" s="435"/>
      <c r="R16" s="435"/>
    </row>
    <row r="17" spans="1:137" ht="14">
      <c r="A17" s="172" t="s">
        <v>306</v>
      </c>
      <c r="B17" s="142">
        <v>5191948.7600000473</v>
      </c>
      <c r="C17" s="142">
        <v>372473.60271186434</v>
      </c>
      <c r="D17" s="142">
        <v>756665.14643331594</v>
      </c>
      <c r="E17" s="142">
        <v>992018.22999999986</v>
      </c>
      <c r="F17" s="142">
        <v>956.68</v>
      </c>
      <c r="G17" s="394">
        <f t="shared" si="0"/>
        <v>7314062.4191452274</v>
      </c>
      <c r="H17" s="104"/>
      <c r="I17" s="104"/>
      <c r="J17" s="104"/>
      <c r="K17" s="104"/>
      <c r="L17" s="104"/>
      <c r="M17" s="104"/>
      <c r="N17" s="435"/>
      <c r="O17" s="435"/>
      <c r="P17" s="435"/>
      <c r="Q17" s="435"/>
      <c r="R17" s="435"/>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row>
    <row r="18" spans="1:137" ht="14">
      <c r="A18" s="172" t="s">
        <v>272</v>
      </c>
      <c r="B18" s="394">
        <v>5314101.2300000284</v>
      </c>
      <c r="C18" s="394">
        <v>335756.74999999977</v>
      </c>
      <c r="D18" s="394">
        <v>766554.12000000011</v>
      </c>
      <c r="E18" s="394">
        <v>1457974.4700000002</v>
      </c>
      <c r="F18" s="394">
        <v>446446.74</v>
      </c>
      <c r="G18" s="394">
        <f t="shared" si="0"/>
        <v>8320833.3100000285</v>
      </c>
      <c r="H18" s="104"/>
      <c r="I18" s="104"/>
      <c r="J18" s="104"/>
      <c r="K18" s="104"/>
      <c r="L18" s="104"/>
      <c r="M18" s="104"/>
      <c r="N18" s="435"/>
      <c r="O18" s="435"/>
      <c r="P18" s="435"/>
      <c r="Q18" s="435"/>
      <c r="R18" s="435"/>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row>
    <row r="19" spans="1:137" ht="14">
      <c r="A19" s="172" t="s">
        <v>264</v>
      </c>
      <c r="B19" s="394">
        <v>2446403.4599999967</v>
      </c>
      <c r="C19" s="394">
        <v>135816.23000000001</v>
      </c>
      <c r="D19" s="394">
        <v>355825.484</v>
      </c>
      <c r="E19" s="394">
        <v>234069.93000000002</v>
      </c>
      <c r="F19" s="394">
        <v>0</v>
      </c>
      <c r="G19" s="394">
        <f t="shared" si="0"/>
        <v>3172115.103999997</v>
      </c>
      <c r="H19" s="104"/>
      <c r="I19" s="104"/>
      <c r="J19" s="104"/>
      <c r="K19" s="104"/>
      <c r="L19" s="104"/>
      <c r="M19" s="104"/>
      <c r="N19" s="435"/>
      <c r="O19" s="435"/>
      <c r="P19" s="435"/>
      <c r="Q19" s="435"/>
      <c r="R19" s="435"/>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row>
    <row r="20" spans="1:137" ht="14">
      <c r="A20" s="172" t="s">
        <v>265</v>
      </c>
      <c r="B20" s="394">
        <v>4386751.4000000078</v>
      </c>
      <c r="C20" s="394">
        <v>223850.99999999988</v>
      </c>
      <c r="D20" s="394">
        <v>612461.91</v>
      </c>
      <c r="E20" s="394">
        <v>515685.44000000012</v>
      </c>
      <c r="F20" s="394">
        <v>15132.66</v>
      </c>
      <c r="G20" s="394">
        <f t="shared" si="0"/>
        <v>5753882.4100000085</v>
      </c>
      <c r="H20" s="104"/>
      <c r="I20" s="104"/>
      <c r="J20" s="104"/>
      <c r="K20" s="104"/>
      <c r="L20" s="104"/>
      <c r="M20" s="104"/>
      <c r="N20" s="435"/>
      <c r="O20" s="435"/>
      <c r="P20" s="435"/>
      <c r="Q20" s="435"/>
      <c r="R20" s="435"/>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row>
    <row r="21" spans="1:137" ht="14.5" thickBot="1">
      <c r="A21" s="223" t="s">
        <v>266</v>
      </c>
      <c r="B21" s="222">
        <v>3622699.54</v>
      </c>
      <c r="C21" s="222">
        <v>266901.15000000002</v>
      </c>
      <c r="D21" s="222">
        <v>529791.89</v>
      </c>
      <c r="E21" s="222">
        <v>792693.5299999998</v>
      </c>
      <c r="F21" s="222">
        <v>420</v>
      </c>
      <c r="G21" s="394">
        <f t="shared" si="0"/>
        <v>5212506.1099999994</v>
      </c>
      <c r="H21" s="104"/>
      <c r="I21" s="104"/>
      <c r="J21" s="104"/>
      <c r="K21" s="104"/>
      <c r="L21" s="104"/>
      <c r="M21" s="104"/>
      <c r="N21" s="435"/>
      <c r="O21" s="435"/>
      <c r="P21" s="435"/>
      <c r="Q21" s="435"/>
      <c r="R21" s="435"/>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row>
    <row r="22" spans="1:137" ht="14.5" thickBot="1">
      <c r="A22" s="330" t="s">
        <v>121</v>
      </c>
      <c r="B22" s="362">
        <f>SUM(B10:B21)</f>
        <v>45366416.220000088</v>
      </c>
      <c r="C22" s="362">
        <f t="shared" ref="C22:G22" si="1">SUM(C10:C21)</f>
        <v>2806295.3127118638</v>
      </c>
      <c r="D22" s="362">
        <f t="shared" si="1"/>
        <v>6526234.230433316</v>
      </c>
      <c r="E22" s="362">
        <f t="shared" si="1"/>
        <v>7118776.9299999997</v>
      </c>
      <c r="F22" s="362">
        <f t="shared" si="1"/>
        <v>502635.39999999997</v>
      </c>
      <c r="G22" s="362">
        <f t="shared" si="1"/>
        <v>62320358.093145274</v>
      </c>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row>
    <row r="23" spans="1:137">
      <c r="A23" s="104"/>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row>
    <row r="24" spans="1:137">
      <c r="A24" s="104"/>
      <c r="B24" s="435"/>
      <c r="C24" s="104"/>
      <c r="D24" s="104"/>
      <c r="E24" s="104"/>
      <c r="F24" s="104"/>
      <c r="G24" s="435"/>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row>
    <row r="25" spans="1:137">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row>
    <row r="26" spans="1:137">
      <c r="A26" s="104"/>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row>
    <row r="27" spans="1:137">
      <c r="A27" s="104"/>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4"/>
      <c r="DV27" s="104"/>
      <c r="DW27" s="104"/>
      <c r="DX27" s="104"/>
      <c r="DY27" s="104"/>
      <c r="DZ27" s="104"/>
    </row>
    <row r="28" spans="1:137">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4"/>
      <c r="DV28" s="104"/>
      <c r="DW28" s="104"/>
      <c r="DX28" s="104"/>
      <c r="DY28" s="104"/>
      <c r="DZ28" s="104"/>
    </row>
    <row r="29" spans="1:137">
      <c r="A29" s="104"/>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4"/>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row>
    <row r="30" spans="1:137">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104"/>
      <c r="CK30" s="104"/>
      <c r="CL30" s="104"/>
      <c r="CM30" s="104"/>
      <c r="CN30" s="104"/>
      <c r="CO30" s="104"/>
      <c r="CP30" s="104"/>
      <c r="CQ30" s="104"/>
      <c r="CR30" s="104"/>
      <c r="CS30" s="104"/>
      <c r="CT30" s="104"/>
      <c r="CU30" s="104"/>
      <c r="CV30" s="104"/>
      <c r="CW30" s="104"/>
      <c r="CX30" s="104"/>
      <c r="CY30" s="104"/>
      <c r="CZ30" s="104"/>
      <c r="DA30" s="104"/>
      <c r="DB30" s="104"/>
      <c r="DC30" s="104"/>
      <c r="DD30" s="104"/>
      <c r="DE30" s="104"/>
      <c r="DF30" s="104"/>
      <c r="DG30" s="104"/>
      <c r="DH30" s="104"/>
      <c r="DI30" s="104"/>
      <c r="DJ30" s="104"/>
      <c r="DK30" s="104"/>
      <c r="DL30" s="104"/>
      <c r="DM30" s="104"/>
      <c r="DN30" s="104"/>
      <c r="DO30" s="104"/>
      <c r="DP30" s="104"/>
      <c r="DQ30" s="104"/>
      <c r="DR30" s="104"/>
      <c r="DS30" s="104"/>
      <c r="DT30" s="104"/>
      <c r="DU30" s="104"/>
      <c r="DV30" s="104"/>
      <c r="DW30" s="104"/>
      <c r="DX30" s="104"/>
      <c r="DY30" s="104"/>
      <c r="DZ30" s="104"/>
    </row>
    <row r="31" spans="1:137">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row>
    <row r="32" spans="1:137">
      <c r="A32" s="104"/>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row>
    <row r="33" spans="1:130">
      <c r="A33" s="104"/>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row>
    <row r="34" spans="1:130">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104"/>
      <c r="DP34" s="104"/>
      <c r="DQ34" s="104"/>
      <c r="DR34" s="104"/>
      <c r="DS34" s="104"/>
      <c r="DT34" s="104"/>
      <c r="DU34" s="104"/>
      <c r="DV34" s="104"/>
      <c r="DW34" s="104"/>
      <c r="DX34" s="104"/>
      <c r="DY34" s="104"/>
      <c r="DZ34" s="104"/>
    </row>
    <row r="35" spans="1:130">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row>
    <row r="36" spans="1:130">
      <c r="A36" s="104"/>
      <c r="B36" s="104"/>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104"/>
      <c r="CK36" s="104"/>
      <c r="CL36" s="104"/>
      <c r="CM36" s="104"/>
      <c r="CN36" s="104"/>
      <c r="CO36" s="104"/>
      <c r="CP36" s="104"/>
      <c r="CQ36" s="104"/>
      <c r="CR36" s="104"/>
      <c r="CS36" s="104"/>
      <c r="CT36" s="104"/>
      <c r="CU36" s="104"/>
      <c r="CV36" s="104"/>
      <c r="CW36" s="104"/>
      <c r="CX36" s="104"/>
      <c r="CY36" s="104"/>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4"/>
    </row>
    <row r="37" spans="1:130">
      <c r="A37" s="104"/>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c r="CL37" s="104"/>
      <c r="CM37" s="104"/>
      <c r="CN37" s="104"/>
      <c r="CO37" s="104"/>
      <c r="CP37" s="104"/>
      <c r="CQ37" s="104"/>
      <c r="CR37" s="104"/>
      <c r="CS37" s="104"/>
      <c r="CT37" s="104"/>
      <c r="CU37" s="104"/>
      <c r="CV37" s="104"/>
      <c r="CW37" s="104"/>
      <c r="CX37" s="104"/>
      <c r="CY37" s="104"/>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4"/>
    </row>
    <row r="38" spans="1:130">
      <c r="A38" s="104"/>
      <c r="B38" s="104"/>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4"/>
      <c r="CV38" s="104"/>
      <c r="CW38" s="104"/>
      <c r="CX38" s="104"/>
      <c r="CY38" s="104"/>
      <c r="CZ38" s="104"/>
      <c r="DA38" s="104"/>
      <c r="DB38" s="104"/>
      <c r="DC38" s="104"/>
      <c r="DD38" s="104"/>
      <c r="DE38" s="104"/>
      <c r="DF38" s="104"/>
      <c r="DG38" s="104"/>
      <c r="DH38" s="104"/>
      <c r="DI38" s="104"/>
      <c r="DJ38" s="104"/>
      <c r="DK38" s="104"/>
      <c r="DL38" s="104"/>
      <c r="DM38" s="104"/>
      <c r="DN38" s="104"/>
      <c r="DO38" s="104"/>
      <c r="DP38" s="104"/>
      <c r="DQ38" s="104"/>
      <c r="DR38" s="104"/>
      <c r="DS38" s="104"/>
      <c r="DT38" s="104"/>
      <c r="DU38" s="104"/>
      <c r="DV38" s="104"/>
      <c r="DW38" s="104"/>
      <c r="DX38" s="104"/>
      <c r="DY38" s="104"/>
      <c r="DZ38" s="104"/>
    </row>
    <row r="39" spans="1:130">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row>
    <row r="40" spans="1:130">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c r="CL40" s="104"/>
      <c r="CM40" s="104"/>
      <c r="CN40" s="104"/>
      <c r="CO40" s="104"/>
      <c r="CP40" s="104"/>
      <c r="CQ40" s="104"/>
      <c r="CR40" s="104"/>
      <c r="CS40" s="104"/>
      <c r="CT40" s="104"/>
      <c r="CU40" s="104"/>
      <c r="CV40" s="104"/>
      <c r="CW40" s="104"/>
      <c r="CX40" s="104"/>
      <c r="CY40" s="104"/>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4"/>
    </row>
    <row r="41" spans="1:130">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row>
    <row r="42" spans="1:130">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row>
    <row r="43" spans="1:130">
      <c r="A43" s="104"/>
      <c r="B43" s="104"/>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row>
    <row r="44" spans="1:130">
      <c r="A44" s="104"/>
      <c r="B44" s="104"/>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row>
    <row r="45" spans="1:130">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row>
    <row r="46" spans="1:130">
      <c r="A46" s="104"/>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row>
    <row r="47" spans="1:130">
      <c r="A47" s="104"/>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row>
    <row r="48" spans="1:130">
      <c r="A48" s="104"/>
      <c r="B48" s="104"/>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row>
    <row r="49" spans="1:130">
      <c r="A49" s="104"/>
      <c r="B49" s="104"/>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row>
    <row r="50" spans="1:130">
      <c r="A50" s="104"/>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row>
    <row r="51" spans="1:130">
      <c r="A51" s="104"/>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row>
    <row r="52" spans="1:130">
      <c r="A52" s="104"/>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row>
    <row r="53" spans="1:130">
      <c r="A53" s="104"/>
      <c r="B53" s="104"/>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row>
    <row r="54" spans="1:130">
      <c r="A54" s="104"/>
      <c r="B54" s="104"/>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row>
    <row r="55" spans="1:130">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row>
    <row r="56" spans="1:130">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row>
    <row r="57" spans="1:130">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row>
    <row r="58" spans="1:130">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row>
    <row r="59" spans="1:130">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row>
    <row r="60" spans="1:130">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row>
    <row r="61" spans="1:130">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row>
    <row r="62" spans="1:130">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row>
    <row r="63" spans="1:130">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row>
    <row r="64" spans="1:130">
      <c r="A64" s="104"/>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row>
    <row r="65" spans="1:130">
      <c r="A65" s="104"/>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row>
    <row r="66" spans="1:130">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row>
    <row r="67" spans="1:130">
      <c r="A67" s="104"/>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row>
    <row r="68" spans="1:130">
      <c r="A68" s="104"/>
      <c r="B68" s="104"/>
      <c r="C68" s="104"/>
      <c r="D68" s="104"/>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row>
    <row r="69" spans="1:130">
      <c r="A69" s="104"/>
      <c r="B69" s="104"/>
      <c r="C69" s="104"/>
      <c r="D69" s="104"/>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row>
    <row r="70" spans="1:130">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row>
    <row r="71" spans="1:130">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row>
    <row r="72" spans="1:130">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row>
    <row r="73" spans="1:130">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row>
    <row r="74" spans="1:130">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row>
    <row r="75" spans="1:130">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row>
    <row r="76" spans="1:130">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row>
    <row r="77" spans="1:130">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row>
    <row r="78" spans="1:130">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row>
    <row r="79" spans="1:130">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row>
    <row r="80" spans="1:130">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row>
    <row r="81" spans="1:130">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row>
    <row r="82" spans="1:130">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row>
    <row r="83" spans="1:130">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row>
    <row r="84" spans="1:130">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row>
    <row r="85" spans="1:130">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row>
    <row r="86" spans="1:130">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row>
    <row r="87" spans="1:130">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row>
    <row r="88" spans="1:130">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row>
    <row r="89" spans="1:130">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row>
    <row r="90" spans="1:130">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row>
    <row r="91" spans="1:130">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row>
    <row r="92" spans="1:130">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row>
    <row r="93" spans="1:130">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row>
    <row r="94" spans="1:130">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row>
    <row r="95" spans="1:130">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row>
    <row r="96" spans="1:130">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row>
    <row r="97" spans="1:130">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row>
    <row r="98" spans="1:130">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row>
    <row r="99" spans="1:130">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row>
    <row r="100" spans="1:130">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row>
    <row r="101" spans="1:130">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row>
    <row r="102" spans="1:130">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row>
    <row r="103" spans="1:130">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c r="AG103" s="104"/>
      <c r="AH103" s="104"/>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row>
    <row r="104" spans="1:130">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row>
    <row r="105" spans="1:130">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c r="AG105" s="104"/>
      <c r="AH105" s="104"/>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row>
    <row r="106" spans="1:130">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c r="AG106" s="104"/>
      <c r="AH106" s="104"/>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row>
    <row r="107" spans="1:130">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0">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c r="AG108" s="104"/>
      <c r="AH108" s="104"/>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row>
    <row r="109" spans="1:130">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c r="AG109" s="104"/>
      <c r="AH109" s="104"/>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row>
    <row r="110" spans="1:130">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row>
    <row r="111" spans="1:130">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row>
    <row r="112" spans="1:130">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row>
    <row r="113" spans="1:130">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row>
    <row r="114" spans="1:130">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c r="AG114" s="104"/>
      <c r="AH114" s="104"/>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row>
    <row r="115" spans="1:130">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c r="AG115" s="104"/>
      <c r="AH115" s="104"/>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row>
    <row r="116" spans="1:130">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c r="AG116" s="104"/>
      <c r="AH116" s="104"/>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row>
    <row r="117" spans="1:130">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row>
    <row r="118" spans="1:130">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row>
    <row r="119" spans="1:130">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row>
    <row r="120" spans="1:130">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c r="AG120" s="104"/>
      <c r="AH120" s="104"/>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row>
    <row r="121" spans="1:130">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c r="AG121" s="104"/>
      <c r="AH121" s="104"/>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row>
    <row r="122" spans="1:130">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row>
    <row r="123" spans="1:130">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c r="AG123" s="104"/>
      <c r="AH123" s="104"/>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row>
    <row r="124" spans="1:130">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c r="AG124" s="104"/>
      <c r="AH124" s="104"/>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row>
    <row r="125" spans="1:130">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c r="AG125" s="104"/>
      <c r="AH125" s="104"/>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row>
    <row r="126" spans="1:130">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row>
    <row r="127" spans="1:130">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c r="AG127" s="104"/>
      <c r="AH127" s="104"/>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row>
    <row r="128" spans="1:130">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c r="AG128" s="104"/>
      <c r="AH128" s="104"/>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row>
    <row r="129" spans="1:130">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c r="AG129" s="104"/>
      <c r="AH129" s="104"/>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row>
    <row r="130" spans="1:130">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row>
    <row r="131" spans="1:130">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c r="AG131" s="104"/>
      <c r="AH131" s="104"/>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row>
    <row r="132" spans="1:130">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row>
    <row r="133" spans="1:130">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c r="AG133" s="104"/>
      <c r="AH133" s="104"/>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row>
    <row r="134" spans="1:130">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c r="AG134" s="104"/>
      <c r="AH134" s="104"/>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row>
    <row r="135" spans="1:130">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c r="AG135" s="104"/>
      <c r="AH135" s="104"/>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row>
    <row r="136" spans="1:130">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row>
    <row r="137" spans="1:130">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c r="AG137" s="104"/>
      <c r="AH137" s="104"/>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row>
    <row r="138" spans="1:130">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c r="AG138" s="104"/>
      <c r="AH138" s="104"/>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row>
    <row r="139" spans="1:130">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c r="AG139" s="104"/>
      <c r="AH139" s="104"/>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row>
    <row r="140" spans="1:130">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c r="AG140" s="104"/>
      <c r="AH140" s="104"/>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row>
    <row r="141" spans="1:130">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c r="AG141" s="104"/>
      <c r="AH141" s="104"/>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row>
    <row r="142" spans="1:130">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row>
    <row r="143" spans="1:130">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row>
    <row r="144" spans="1:130">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c r="AG144" s="104"/>
      <c r="AH144" s="104"/>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row>
    <row r="145" spans="1:130">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row>
    <row r="146" spans="1:130">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c r="AG146" s="104"/>
      <c r="AH146" s="104"/>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row>
    <row r="147" spans="1:130">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c r="AG147" s="104"/>
      <c r="AH147" s="104"/>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row>
    <row r="148" spans="1:130">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c r="AG148" s="104"/>
      <c r="AH148" s="104"/>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row>
    <row r="149" spans="1:130">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row>
    <row r="150" spans="1:130">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row>
    <row r="151" spans="1:130">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c r="AG151" s="104"/>
      <c r="AH151" s="104"/>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row>
    <row r="152" spans="1:130">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row>
    <row r="153" spans="1:130">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c r="AG153" s="104"/>
      <c r="AH153" s="104"/>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row>
    <row r="154" spans="1:130">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row>
    <row r="155" spans="1:130">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c r="AG155" s="104"/>
      <c r="AH155" s="104"/>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row>
    <row r="156" spans="1:130">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c r="AG156" s="104"/>
      <c r="AH156" s="104"/>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row>
    <row r="157" spans="1:130">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c r="AG157" s="104"/>
      <c r="AH157" s="104"/>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row>
    <row r="158" spans="1:130">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row>
    <row r="159" spans="1:130">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row>
    <row r="160" spans="1:130">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row>
    <row r="161" spans="1:130">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row>
    <row r="162" spans="1:130">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row>
    <row r="163" spans="1:130">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row>
    <row r="164" spans="1:130">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row>
    <row r="165" spans="1:130">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row>
    <row r="166" spans="1:130">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row>
    <row r="167" spans="1:130">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row>
    <row r="168" spans="1:130">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row>
    <row r="169" spans="1:130">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row>
    <row r="170" spans="1:130">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row>
    <row r="171" spans="1:130">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row>
    <row r="172" spans="1:130">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row>
    <row r="173" spans="1:130">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row>
    <row r="174" spans="1:130">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row>
    <row r="175" spans="1:130">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row>
    <row r="176" spans="1:130">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row>
    <row r="177" spans="1:130">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row>
    <row r="178" spans="1:130">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row>
    <row r="179" spans="1:130">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c r="AG179" s="104"/>
      <c r="AH179" s="104"/>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row>
    <row r="180" spans="1:130">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c r="AG180" s="104"/>
      <c r="AH180" s="104"/>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row>
    <row r="181" spans="1:130">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c r="AG181" s="104"/>
      <c r="AH181" s="104"/>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row>
    <row r="182" spans="1:130">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c r="AG182" s="104"/>
      <c r="AH182" s="104"/>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row>
    <row r="183" spans="1:130">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c r="AG183" s="104"/>
      <c r="AH183" s="104"/>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row>
    <row r="184" spans="1:130">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row>
    <row r="185" spans="1:130">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c r="AG185" s="104"/>
      <c r="AH185" s="104"/>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row>
    <row r="186" spans="1:130">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row>
    <row r="187" spans="1:130">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row>
    <row r="188" spans="1:130">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row>
    <row r="189" spans="1:130">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row>
    <row r="190" spans="1:130">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row>
    <row r="191" spans="1:130">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row>
    <row r="192" spans="1:130">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row>
    <row r="193" spans="1:130">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c r="AG193" s="104"/>
      <c r="AH193" s="104"/>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row>
    <row r="194" spans="1:130">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c r="AG194" s="104"/>
      <c r="AH194" s="104"/>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row>
    <row r="195" spans="1:130">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c r="AG195" s="104"/>
      <c r="AH195" s="104"/>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row>
    <row r="196" spans="1:130">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c r="AG196" s="104"/>
      <c r="AH196" s="104"/>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row>
    <row r="197" spans="1:130">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c r="AG197" s="104"/>
      <c r="AH197" s="104"/>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row>
    <row r="198" spans="1:130">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row>
    <row r="199" spans="1:130">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row>
    <row r="200" spans="1:130">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c r="AG200" s="104"/>
      <c r="AH200" s="104"/>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row>
    <row r="201" spans="1:130">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c r="AG201" s="104"/>
      <c r="AH201" s="104"/>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row>
    <row r="202" spans="1:130">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c r="AG202" s="104"/>
      <c r="AH202" s="104"/>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row>
    <row r="203" spans="1:130">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c r="AG203" s="104"/>
      <c r="AH203" s="104"/>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row>
    <row r="204" spans="1:130">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row>
    <row r="205" spans="1:130">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row>
    <row r="206" spans="1:130">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row>
    <row r="207" spans="1:130">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c r="AG207" s="104"/>
      <c r="AH207" s="104"/>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row>
    <row r="208" spans="1:130">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row>
    <row r="209" spans="1:130">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c r="AG209" s="104"/>
      <c r="AH209" s="104"/>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row>
    <row r="210" spans="1:130">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c r="AG210" s="104"/>
      <c r="AH210" s="104"/>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row>
    <row r="211" spans="1:130">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c r="AG211" s="104"/>
      <c r="AH211" s="104"/>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row>
    <row r="212" spans="1:130">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c r="AG212" s="104"/>
      <c r="AH212" s="104"/>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row>
    <row r="213" spans="1:130">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row>
    <row r="214" spans="1:130">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row>
    <row r="215" spans="1:130">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row>
    <row r="216" spans="1:130">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c r="AG216" s="104"/>
      <c r="AH216" s="104"/>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row>
    <row r="217" spans="1:130">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c r="AG217" s="104"/>
      <c r="AH217" s="104"/>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row>
    <row r="218" spans="1:130">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c r="AG218" s="104"/>
      <c r="AH218" s="104"/>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row>
    <row r="219" spans="1:130">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c r="AG219" s="104"/>
      <c r="AH219" s="104"/>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row>
    <row r="220" spans="1:130">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row>
    <row r="221" spans="1:130">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c r="AG221" s="104"/>
      <c r="AH221" s="104"/>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row>
    <row r="222" spans="1:130">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c r="AG222" s="104"/>
      <c r="AH222" s="104"/>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row>
    <row r="223" spans="1:130">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c r="AG223" s="104"/>
      <c r="AH223" s="104"/>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row>
    <row r="224" spans="1:130">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row>
    <row r="225" spans="1:130">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row>
    <row r="226" spans="1:130">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c r="AG226" s="104"/>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row>
    <row r="227" spans="1:130">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row>
    <row r="228" spans="1:130">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c r="AG228" s="104"/>
      <c r="AH228" s="104"/>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row>
    <row r="229" spans="1:130">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row>
    <row r="230" spans="1:130">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row>
    <row r="231" spans="1:130">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c r="AG231" s="104"/>
      <c r="AH231" s="104"/>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row>
    <row r="232" spans="1:130">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c r="AG232" s="104"/>
      <c r="AH232" s="104"/>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row>
    <row r="233" spans="1:130">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c r="AG233" s="104"/>
      <c r="AH233" s="104"/>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row>
    <row r="234" spans="1:130">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row>
    <row r="235" spans="1:130">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c r="AG235" s="104"/>
      <c r="AH235" s="104"/>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row>
    <row r="236" spans="1:130">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row>
    <row r="237" spans="1:130">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row>
    <row r="238" spans="1:130">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c r="AG238" s="104"/>
      <c r="AH238" s="104"/>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row>
    <row r="239" spans="1:130">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row>
    <row r="240" spans="1:130">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row>
    <row r="241" spans="1:130">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row>
    <row r="242" spans="1:130">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row>
    <row r="243" spans="1:130">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row>
    <row r="244" spans="1:130">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row>
    <row r="245" spans="1:130">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row>
    <row r="246" spans="1:130">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row>
    <row r="247" spans="1:130">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row>
    <row r="248" spans="1:130">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row>
    <row r="249" spans="1:130">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row>
    <row r="250" spans="1:130">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row>
    <row r="251" spans="1:130">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row>
    <row r="252" spans="1:130">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row>
    <row r="253" spans="1:130">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row>
    <row r="254" spans="1:130">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row>
    <row r="255" spans="1:130">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row>
    <row r="256" spans="1:130">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row>
    <row r="257" spans="1:130">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row>
    <row r="258" spans="1:130">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row>
    <row r="259" spans="1:130">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row>
    <row r="260" spans="1:130">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row>
    <row r="261" spans="1:130">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row>
    <row r="262" spans="1:130">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row>
    <row r="263" spans="1:130">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row>
    <row r="264" spans="1:130">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row>
    <row r="265" spans="1:130">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row>
    <row r="266" spans="1:130">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row>
    <row r="267" spans="1:130">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c r="AG267" s="104"/>
      <c r="AH267" s="104"/>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row>
    <row r="268" spans="1:130">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row>
    <row r="269" spans="1:130">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row>
    <row r="270" spans="1:130">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row>
    <row r="271" spans="1:130">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row>
    <row r="272" spans="1:130">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row>
    <row r="273" spans="1:130">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row>
    <row r="274" spans="1:130">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row>
    <row r="275" spans="1:130">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row>
    <row r="276" spans="1:130">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row>
    <row r="277" spans="1:130">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row>
    <row r="278" spans="1:130">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row>
    <row r="279" spans="1:130">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row>
    <row r="280" spans="1:130">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row>
    <row r="281" spans="1:130">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row>
    <row r="282" spans="1:130">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row>
    <row r="283" spans="1:130">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row>
    <row r="284" spans="1:130">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row>
    <row r="285" spans="1:130">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row>
    <row r="286" spans="1:130">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row>
    <row r="287" spans="1:130">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row>
    <row r="288" spans="1:130">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row>
    <row r="289" spans="1:130">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row>
    <row r="290" spans="1:130">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row>
    <row r="291" spans="1:130">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row>
    <row r="292" spans="1:130">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row>
    <row r="293" spans="1:130">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row>
    <row r="294" spans="1:130">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row>
    <row r="295" spans="1:130">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row>
    <row r="296" spans="1:130">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row>
    <row r="297" spans="1:130">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row>
    <row r="298" spans="1:130">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row>
    <row r="299" spans="1:130">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row>
    <row r="300" spans="1:130">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c r="AG300" s="104"/>
      <c r="AH300" s="104"/>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row>
    <row r="301" spans="1:130">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row>
    <row r="302" spans="1:130">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row>
    <row r="303" spans="1:130">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row>
    <row r="304" spans="1:130">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row>
    <row r="305" spans="1:130">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row>
    <row r="306" spans="1:130">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row>
    <row r="307" spans="1:130">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row>
    <row r="308" spans="1:130">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row>
    <row r="309" spans="1:130">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row>
    <row r="310" spans="1:130">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row>
    <row r="311" spans="1:130">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row>
    <row r="312" spans="1:130">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row>
    <row r="313" spans="1:130">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row>
    <row r="314" spans="1:130">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row>
    <row r="315" spans="1:130">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row>
    <row r="316" spans="1:130">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row>
    <row r="317" spans="1:130">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row>
    <row r="318" spans="1:130">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row>
    <row r="319" spans="1:130">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row>
    <row r="320" spans="1:130">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row>
    <row r="321" spans="1:130">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row>
    <row r="322" spans="1:130">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row>
    <row r="323" spans="1:130">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row>
    <row r="324" spans="1:130">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row>
    <row r="325" spans="1:130">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row>
    <row r="326" spans="1:130">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row>
    <row r="327" spans="1:130">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row>
    <row r="328" spans="1:130">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row>
    <row r="329" spans="1:130">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row>
    <row r="330" spans="1:130">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row>
    <row r="331" spans="1:130">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row>
    <row r="332" spans="1:130">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row>
    <row r="333" spans="1:130">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c r="AG333" s="104"/>
      <c r="AH333" s="104"/>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row>
    <row r="334" spans="1:130">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c r="AG334" s="104"/>
      <c r="AH334" s="104"/>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row>
    <row r="335" spans="1:130">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row>
    <row r="336" spans="1:130">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row>
    <row r="337" spans="1:130">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row>
    <row r="338" spans="1:130">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row>
    <row r="339" spans="1:130">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row>
    <row r="340" spans="1:130">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row>
    <row r="341" spans="1:130">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row>
    <row r="342" spans="1:130">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row>
    <row r="343" spans="1:130">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row>
    <row r="344" spans="1:130">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row>
    <row r="345" spans="1:130">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row>
    <row r="346" spans="1:130">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row>
    <row r="347" spans="1:130">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row>
    <row r="348" spans="1:130">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row>
    <row r="349" spans="1:130">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row>
    <row r="350" spans="1:130">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row>
    <row r="351" spans="1:130">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row>
    <row r="352" spans="1:130">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row>
    <row r="353" spans="1:130">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row>
    <row r="354" spans="1:130">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row>
    <row r="355" spans="1:130">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row>
    <row r="356" spans="1:130">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row>
    <row r="357" spans="1:130">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row>
    <row r="358" spans="1:130">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row>
    <row r="359" spans="1:130">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row>
    <row r="360" spans="1:130">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row>
    <row r="361" spans="1:130">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row>
    <row r="362" spans="1:130">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row>
    <row r="363" spans="1:130">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row>
    <row r="364" spans="1:130">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row>
    <row r="365" spans="1:130">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row>
    <row r="366" spans="1:130">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row>
    <row r="367" spans="1:130">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row>
    <row r="368" spans="1:130">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row>
    <row r="369" spans="1:130">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row>
    <row r="370" spans="1:130">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row>
    <row r="371" spans="1:130">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row>
    <row r="372" spans="1:130">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row>
    <row r="373" spans="1:130">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row>
    <row r="374" spans="1:130">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row>
    <row r="375" spans="1:130">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row>
    <row r="376" spans="1:130">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row>
    <row r="377" spans="1:130">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row>
    <row r="378" spans="1:130">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row>
    <row r="379" spans="1:130">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row>
    <row r="380" spans="1:130">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row>
    <row r="381" spans="1:130">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row>
    <row r="382" spans="1:130">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row>
    <row r="383" spans="1:130">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row>
    <row r="384" spans="1:130">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row>
    <row r="385" spans="1:130">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row>
    <row r="386" spans="1:130">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row>
    <row r="387" spans="1:130">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row>
    <row r="388" spans="1:130">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row>
    <row r="389" spans="1:130">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row>
    <row r="390" spans="1:130">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row>
    <row r="391" spans="1:130">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row>
    <row r="392" spans="1:130">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row>
    <row r="393" spans="1:130">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row>
    <row r="394" spans="1:130">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row>
    <row r="395" spans="1:130">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row>
    <row r="396" spans="1:130">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row>
    <row r="397" spans="1:130">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row>
    <row r="398" spans="1:130">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c r="AG398" s="104"/>
      <c r="AH398" s="10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row>
    <row r="399" spans="1:130">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c r="AG399" s="104"/>
      <c r="AH399" s="10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row>
    <row r="400" spans="1:130">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row>
    <row r="401" spans="1:130">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row>
    <row r="402" spans="1:130">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row>
    <row r="403" spans="1:130">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row>
    <row r="404" spans="1:130">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4"/>
      <c r="AL404" s="104"/>
      <c r="AM404" s="104"/>
      <c r="AN404" s="104"/>
      <c r="AO404" s="104"/>
      <c r="AP404" s="104"/>
      <c r="AQ404" s="104"/>
      <c r="AR404" s="104"/>
      <c r="AS404" s="104"/>
      <c r="AT404" s="104"/>
      <c r="AU404" s="104"/>
      <c r="AV404" s="104"/>
      <c r="AW404" s="104"/>
      <c r="AX404" s="104"/>
      <c r="AY404" s="104"/>
      <c r="AZ404" s="104"/>
      <c r="BA404" s="104"/>
      <c r="BB404" s="104"/>
      <c r="BC404" s="104"/>
      <c r="BD404" s="104"/>
      <c r="BE404" s="104"/>
      <c r="BF404" s="104"/>
      <c r="BG404" s="104"/>
      <c r="BH404" s="104"/>
      <c r="BI404" s="104"/>
      <c r="BJ404" s="104"/>
      <c r="BK404" s="104"/>
      <c r="BL404" s="104"/>
      <c r="BM404" s="104"/>
      <c r="BN404" s="104"/>
      <c r="BO404" s="104"/>
      <c r="BP404" s="104"/>
      <c r="BQ404" s="104"/>
      <c r="BR404" s="104"/>
      <c r="BS404" s="104"/>
      <c r="BT404" s="104"/>
      <c r="BU404" s="104"/>
      <c r="BV404" s="104"/>
      <c r="BW404" s="104"/>
      <c r="BX404" s="104"/>
      <c r="BY404" s="104"/>
      <c r="BZ404" s="104"/>
      <c r="CA404" s="104"/>
      <c r="CB404" s="104"/>
      <c r="CC404" s="104"/>
      <c r="CD404" s="104"/>
      <c r="CE404" s="104"/>
      <c r="CF404" s="104"/>
      <c r="CG404" s="104"/>
      <c r="CH404" s="104"/>
      <c r="CI404" s="104"/>
      <c r="CJ404" s="104"/>
      <c r="CK404" s="104"/>
      <c r="CL404" s="104"/>
      <c r="CM404" s="104"/>
      <c r="CN404" s="104"/>
      <c r="CO404" s="104"/>
      <c r="CP404" s="104"/>
      <c r="CQ404" s="104"/>
      <c r="CR404" s="104"/>
      <c r="CS404" s="104"/>
      <c r="CT404" s="104"/>
      <c r="CU404" s="104"/>
      <c r="CV404" s="104"/>
      <c r="CW404" s="104"/>
      <c r="CX404" s="104"/>
      <c r="CY404" s="104"/>
      <c r="CZ404" s="104"/>
      <c r="DA404" s="104"/>
      <c r="DB404" s="104"/>
      <c r="DC404" s="104"/>
      <c r="DD404" s="104"/>
      <c r="DE404" s="104"/>
      <c r="DF404" s="104"/>
      <c r="DG404" s="104"/>
      <c r="DH404" s="104"/>
      <c r="DI404" s="104"/>
      <c r="DJ404" s="104"/>
      <c r="DK404" s="104"/>
      <c r="DL404" s="104"/>
      <c r="DM404" s="104"/>
      <c r="DN404" s="104"/>
      <c r="DO404" s="104"/>
      <c r="DP404" s="104"/>
      <c r="DQ404" s="104"/>
      <c r="DR404" s="104"/>
      <c r="DS404" s="104"/>
      <c r="DT404" s="104"/>
      <c r="DU404" s="104"/>
      <c r="DV404" s="104"/>
      <c r="DW404" s="104"/>
      <c r="DX404" s="104"/>
      <c r="DY404" s="104"/>
      <c r="DZ404" s="104"/>
    </row>
    <row r="405" spans="1:130">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4"/>
      <c r="AL405" s="104"/>
      <c r="AM405" s="104"/>
      <c r="AN405" s="104"/>
      <c r="AO405" s="104"/>
      <c r="AP405" s="104"/>
      <c r="AQ405" s="104"/>
      <c r="AR405" s="104"/>
      <c r="AS405" s="104"/>
      <c r="AT405" s="104"/>
      <c r="AU405" s="104"/>
      <c r="AV405" s="104"/>
      <c r="AW405" s="104"/>
      <c r="AX405" s="104"/>
      <c r="AY405" s="104"/>
      <c r="AZ405" s="104"/>
      <c r="BA405" s="104"/>
      <c r="BB405" s="104"/>
      <c r="BC405" s="104"/>
      <c r="BD405" s="104"/>
      <c r="BE405" s="104"/>
      <c r="BF405" s="104"/>
      <c r="BG405" s="104"/>
      <c r="BH405" s="104"/>
      <c r="BI405" s="104"/>
      <c r="BJ405" s="104"/>
      <c r="BK405" s="104"/>
      <c r="BL405" s="104"/>
      <c r="BM405" s="104"/>
      <c r="BN405" s="104"/>
      <c r="BO405" s="104"/>
      <c r="BP405" s="104"/>
      <c r="BQ405" s="104"/>
      <c r="BR405" s="104"/>
      <c r="BS405" s="104"/>
      <c r="BT405" s="104"/>
      <c r="BU405" s="104"/>
      <c r="BV405" s="104"/>
      <c r="BW405" s="104"/>
      <c r="BX405" s="104"/>
      <c r="BY405" s="104"/>
      <c r="BZ405" s="104"/>
      <c r="CA405" s="104"/>
      <c r="CB405" s="104"/>
      <c r="CC405" s="104"/>
      <c r="CD405" s="104"/>
      <c r="CE405" s="104"/>
      <c r="CF405" s="104"/>
      <c r="CG405" s="104"/>
      <c r="CH405" s="104"/>
      <c r="CI405" s="104"/>
      <c r="CJ405" s="104"/>
      <c r="CK405" s="104"/>
      <c r="CL405" s="104"/>
      <c r="CM405" s="104"/>
      <c r="CN405" s="104"/>
      <c r="CO405" s="104"/>
      <c r="CP405" s="104"/>
      <c r="CQ405" s="104"/>
      <c r="CR405" s="104"/>
      <c r="CS405" s="104"/>
      <c r="CT405" s="104"/>
      <c r="CU405" s="104"/>
      <c r="CV405" s="104"/>
      <c r="CW405" s="104"/>
      <c r="CX405" s="104"/>
      <c r="CY405" s="104"/>
      <c r="CZ405" s="104"/>
      <c r="DA405" s="104"/>
      <c r="DB405" s="104"/>
      <c r="DC405" s="104"/>
      <c r="DD405" s="104"/>
      <c r="DE405" s="104"/>
      <c r="DF405" s="104"/>
      <c r="DG405" s="104"/>
      <c r="DH405" s="104"/>
      <c r="DI405" s="104"/>
      <c r="DJ405" s="104"/>
      <c r="DK405" s="104"/>
      <c r="DL405" s="104"/>
      <c r="DM405" s="104"/>
      <c r="DN405" s="104"/>
      <c r="DO405" s="104"/>
      <c r="DP405" s="104"/>
      <c r="DQ405" s="104"/>
      <c r="DR405" s="104"/>
      <c r="DS405" s="104"/>
      <c r="DT405" s="104"/>
      <c r="DU405" s="104"/>
      <c r="DV405" s="104"/>
      <c r="DW405" s="104"/>
      <c r="DX405" s="104"/>
      <c r="DY405" s="104"/>
      <c r="DZ405" s="104"/>
    </row>
    <row r="406" spans="1:130">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c r="AR406" s="104"/>
      <c r="AS406" s="104"/>
      <c r="AT406" s="104"/>
      <c r="AU406" s="104"/>
      <c r="AV406" s="104"/>
      <c r="AW406" s="104"/>
      <c r="AX406" s="104"/>
      <c r="AY406" s="104"/>
      <c r="AZ406" s="104"/>
      <c r="BA406" s="104"/>
      <c r="BB406" s="104"/>
      <c r="BC406" s="104"/>
      <c r="BD406" s="104"/>
      <c r="BE406" s="104"/>
      <c r="BF406" s="104"/>
      <c r="BG406" s="104"/>
      <c r="BH406" s="104"/>
      <c r="BI406" s="104"/>
      <c r="BJ406" s="104"/>
      <c r="BK406" s="104"/>
      <c r="BL406" s="104"/>
      <c r="BM406" s="104"/>
      <c r="BN406" s="104"/>
      <c r="BO406" s="104"/>
      <c r="BP406" s="104"/>
      <c r="BQ406" s="104"/>
      <c r="BR406" s="104"/>
      <c r="BS406" s="104"/>
      <c r="BT406" s="104"/>
      <c r="BU406" s="104"/>
      <c r="BV406" s="104"/>
      <c r="BW406" s="104"/>
      <c r="BX406" s="104"/>
      <c r="BY406" s="104"/>
      <c r="BZ406" s="104"/>
      <c r="CA406" s="104"/>
      <c r="CB406" s="104"/>
      <c r="CC406" s="104"/>
      <c r="CD406" s="104"/>
      <c r="CE406" s="104"/>
      <c r="CF406" s="104"/>
      <c r="CG406" s="104"/>
      <c r="CH406" s="104"/>
      <c r="CI406" s="104"/>
      <c r="CJ406" s="104"/>
      <c r="CK406" s="104"/>
      <c r="CL406" s="104"/>
      <c r="CM406" s="104"/>
      <c r="CN406" s="104"/>
      <c r="CO406" s="104"/>
      <c r="CP406" s="104"/>
      <c r="CQ406" s="104"/>
      <c r="CR406" s="104"/>
      <c r="CS406" s="104"/>
      <c r="CT406" s="104"/>
      <c r="CU406" s="104"/>
      <c r="CV406" s="104"/>
      <c r="CW406" s="104"/>
      <c r="CX406" s="104"/>
      <c r="CY406" s="104"/>
      <c r="CZ406" s="104"/>
      <c r="DA406" s="104"/>
      <c r="DB406" s="104"/>
      <c r="DC406" s="104"/>
      <c r="DD406" s="104"/>
      <c r="DE406" s="104"/>
      <c r="DF406" s="104"/>
      <c r="DG406" s="104"/>
      <c r="DH406" s="104"/>
      <c r="DI406" s="104"/>
      <c r="DJ406" s="104"/>
      <c r="DK406" s="104"/>
      <c r="DL406" s="104"/>
      <c r="DM406" s="104"/>
      <c r="DN406" s="104"/>
      <c r="DO406" s="104"/>
      <c r="DP406" s="104"/>
      <c r="DQ406" s="104"/>
      <c r="DR406" s="104"/>
      <c r="DS406" s="104"/>
      <c r="DT406" s="104"/>
      <c r="DU406" s="104"/>
      <c r="DV406" s="104"/>
      <c r="DW406" s="104"/>
      <c r="DX406" s="104"/>
      <c r="DY406" s="104"/>
      <c r="DZ406" s="104"/>
    </row>
    <row r="407" spans="1:130">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c r="AR407" s="104"/>
      <c r="AS407" s="104"/>
      <c r="AT407" s="104"/>
      <c r="AU407" s="104"/>
      <c r="AV407" s="104"/>
      <c r="AW407" s="104"/>
      <c r="AX407" s="104"/>
      <c r="AY407" s="104"/>
      <c r="AZ407" s="104"/>
      <c r="BA407" s="104"/>
      <c r="BB407" s="104"/>
      <c r="BC407" s="104"/>
      <c r="BD407" s="104"/>
      <c r="BE407" s="104"/>
      <c r="BF407" s="104"/>
      <c r="BG407" s="104"/>
      <c r="BH407" s="104"/>
      <c r="BI407" s="104"/>
      <c r="BJ407" s="104"/>
      <c r="BK407" s="104"/>
      <c r="BL407" s="104"/>
      <c r="BM407" s="104"/>
      <c r="BN407" s="104"/>
      <c r="BO407" s="104"/>
      <c r="BP407" s="104"/>
      <c r="BQ407" s="104"/>
      <c r="BR407" s="104"/>
      <c r="BS407" s="104"/>
      <c r="BT407" s="104"/>
      <c r="BU407" s="104"/>
      <c r="BV407" s="104"/>
      <c r="BW407" s="104"/>
      <c r="BX407" s="104"/>
      <c r="BY407" s="104"/>
      <c r="BZ407" s="104"/>
      <c r="CA407" s="104"/>
      <c r="CB407" s="104"/>
      <c r="CC407" s="104"/>
      <c r="CD407" s="104"/>
      <c r="CE407" s="104"/>
      <c r="CF407" s="104"/>
      <c r="CG407" s="104"/>
      <c r="CH407" s="104"/>
      <c r="CI407" s="104"/>
      <c r="CJ407" s="104"/>
      <c r="CK407" s="104"/>
      <c r="CL407" s="104"/>
      <c r="CM407" s="104"/>
      <c r="CN407" s="104"/>
      <c r="CO407" s="104"/>
      <c r="CP407" s="104"/>
      <c r="CQ407" s="104"/>
      <c r="CR407" s="104"/>
      <c r="CS407" s="104"/>
      <c r="CT407" s="104"/>
      <c r="CU407" s="104"/>
      <c r="CV407" s="104"/>
      <c r="CW407" s="104"/>
      <c r="CX407" s="104"/>
      <c r="CY407" s="104"/>
      <c r="CZ407" s="104"/>
      <c r="DA407" s="104"/>
      <c r="DB407" s="104"/>
      <c r="DC407" s="104"/>
      <c r="DD407" s="104"/>
      <c r="DE407" s="104"/>
      <c r="DF407" s="104"/>
      <c r="DG407" s="104"/>
      <c r="DH407" s="104"/>
      <c r="DI407" s="104"/>
      <c r="DJ407" s="104"/>
      <c r="DK407" s="104"/>
      <c r="DL407" s="104"/>
      <c r="DM407" s="104"/>
      <c r="DN407" s="104"/>
      <c r="DO407" s="104"/>
      <c r="DP407" s="104"/>
      <c r="DQ407" s="104"/>
      <c r="DR407" s="104"/>
      <c r="DS407" s="104"/>
      <c r="DT407" s="104"/>
      <c r="DU407" s="104"/>
      <c r="DV407" s="104"/>
      <c r="DW407" s="104"/>
      <c r="DX407" s="104"/>
      <c r="DY407" s="104"/>
      <c r="DZ407" s="104"/>
    </row>
    <row r="408" spans="1:130">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4"/>
      <c r="AL408" s="104"/>
      <c r="AM408" s="104"/>
      <c r="AN408" s="104"/>
      <c r="AO408" s="104"/>
      <c r="AP408" s="104"/>
      <c r="AQ408" s="104"/>
      <c r="AR408" s="104"/>
      <c r="AS408" s="104"/>
      <c r="AT408" s="104"/>
      <c r="AU408" s="104"/>
      <c r="AV408" s="104"/>
      <c r="AW408" s="104"/>
      <c r="AX408" s="104"/>
      <c r="AY408" s="104"/>
      <c r="AZ408" s="104"/>
      <c r="BA408" s="104"/>
      <c r="BB408" s="104"/>
      <c r="BC408" s="104"/>
      <c r="BD408" s="104"/>
      <c r="BE408" s="104"/>
      <c r="BF408" s="104"/>
      <c r="BG408" s="104"/>
      <c r="BH408" s="104"/>
      <c r="BI408" s="104"/>
      <c r="BJ408" s="104"/>
      <c r="BK408" s="104"/>
      <c r="BL408" s="104"/>
      <c r="BM408" s="104"/>
      <c r="BN408" s="104"/>
      <c r="BO408" s="104"/>
      <c r="BP408" s="104"/>
      <c r="BQ408" s="104"/>
      <c r="BR408" s="104"/>
      <c r="BS408" s="104"/>
      <c r="BT408" s="104"/>
      <c r="BU408" s="104"/>
      <c r="BV408" s="104"/>
      <c r="BW408" s="104"/>
      <c r="BX408" s="104"/>
      <c r="BY408" s="104"/>
      <c r="BZ408" s="104"/>
      <c r="CA408" s="104"/>
      <c r="CB408" s="104"/>
      <c r="CC408" s="104"/>
      <c r="CD408" s="104"/>
      <c r="CE408" s="104"/>
      <c r="CF408" s="104"/>
      <c r="CG408" s="104"/>
      <c r="CH408" s="104"/>
      <c r="CI408" s="104"/>
      <c r="CJ408" s="104"/>
      <c r="CK408" s="104"/>
      <c r="CL408" s="104"/>
      <c r="CM408" s="104"/>
      <c r="CN408" s="104"/>
      <c r="CO408" s="104"/>
      <c r="CP408" s="104"/>
      <c r="CQ408" s="104"/>
      <c r="CR408" s="104"/>
      <c r="CS408" s="104"/>
      <c r="CT408" s="104"/>
      <c r="CU408" s="104"/>
      <c r="CV408" s="104"/>
      <c r="CW408" s="104"/>
      <c r="CX408" s="104"/>
      <c r="CY408" s="104"/>
      <c r="CZ408" s="104"/>
      <c r="DA408" s="104"/>
      <c r="DB408" s="104"/>
      <c r="DC408" s="104"/>
      <c r="DD408" s="104"/>
      <c r="DE408" s="104"/>
      <c r="DF408" s="104"/>
      <c r="DG408" s="104"/>
      <c r="DH408" s="104"/>
      <c r="DI408" s="104"/>
      <c r="DJ408" s="104"/>
      <c r="DK408" s="104"/>
      <c r="DL408" s="104"/>
      <c r="DM408" s="104"/>
      <c r="DN408" s="104"/>
      <c r="DO408" s="104"/>
      <c r="DP408" s="104"/>
      <c r="DQ408" s="104"/>
      <c r="DR408" s="104"/>
      <c r="DS408" s="104"/>
      <c r="DT408" s="104"/>
      <c r="DU408" s="104"/>
      <c r="DV408" s="104"/>
      <c r="DW408" s="104"/>
      <c r="DX408" s="104"/>
      <c r="DY408" s="104"/>
      <c r="DZ408" s="104"/>
    </row>
    <row r="409" spans="1:130">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4"/>
      <c r="AY409" s="104"/>
      <c r="AZ409" s="104"/>
      <c r="BA409" s="104"/>
      <c r="BB409" s="104"/>
      <c r="BC409" s="104"/>
      <c r="BD409" s="104"/>
      <c r="BE409" s="104"/>
      <c r="BF409" s="104"/>
      <c r="BG409" s="104"/>
      <c r="BH409" s="104"/>
      <c r="BI409" s="104"/>
      <c r="BJ409" s="104"/>
      <c r="BK409" s="104"/>
      <c r="BL409" s="104"/>
      <c r="BM409" s="104"/>
      <c r="BN409" s="104"/>
      <c r="BO409" s="104"/>
      <c r="BP409" s="104"/>
      <c r="BQ409" s="104"/>
      <c r="BR409" s="104"/>
      <c r="BS409" s="104"/>
      <c r="BT409" s="104"/>
      <c r="BU409" s="104"/>
      <c r="BV409" s="104"/>
      <c r="BW409" s="104"/>
      <c r="BX409" s="104"/>
      <c r="BY409" s="104"/>
      <c r="BZ409" s="104"/>
      <c r="CA409" s="104"/>
      <c r="CB409" s="104"/>
      <c r="CC409" s="104"/>
      <c r="CD409" s="104"/>
      <c r="CE409" s="104"/>
      <c r="CF409" s="104"/>
      <c r="CG409" s="104"/>
      <c r="CH409" s="104"/>
      <c r="CI409" s="104"/>
      <c r="CJ409" s="104"/>
      <c r="CK409" s="104"/>
      <c r="CL409" s="104"/>
      <c r="CM409" s="104"/>
      <c r="CN409" s="104"/>
      <c r="CO409" s="104"/>
      <c r="CP409" s="104"/>
      <c r="CQ409" s="104"/>
      <c r="CR409" s="104"/>
      <c r="CS409" s="104"/>
      <c r="CT409" s="104"/>
      <c r="CU409" s="104"/>
      <c r="CV409" s="104"/>
      <c r="CW409" s="104"/>
      <c r="CX409" s="104"/>
      <c r="CY409" s="104"/>
      <c r="CZ409" s="104"/>
      <c r="DA409" s="104"/>
      <c r="DB409" s="104"/>
      <c r="DC409" s="104"/>
      <c r="DD409" s="104"/>
      <c r="DE409" s="104"/>
      <c r="DF409" s="104"/>
      <c r="DG409" s="104"/>
      <c r="DH409" s="104"/>
      <c r="DI409" s="104"/>
      <c r="DJ409" s="104"/>
      <c r="DK409" s="104"/>
      <c r="DL409" s="104"/>
      <c r="DM409" s="104"/>
      <c r="DN409" s="104"/>
      <c r="DO409" s="104"/>
      <c r="DP409" s="104"/>
      <c r="DQ409" s="104"/>
      <c r="DR409" s="104"/>
      <c r="DS409" s="104"/>
      <c r="DT409" s="104"/>
      <c r="DU409" s="104"/>
      <c r="DV409" s="104"/>
      <c r="DW409" s="104"/>
      <c r="DX409" s="104"/>
      <c r="DY409" s="104"/>
      <c r="DZ409" s="104"/>
    </row>
    <row r="410" spans="1:130">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4"/>
      <c r="AY410" s="104"/>
      <c r="AZ410" s="104"/>
      <c r="BA410" s="104"/>
      <c r="BB410" s="104"/>
      <c r="BC410" s="104"/>
      <c r="BD410" s="104"/>
      <c r="BE410" s="104"/>
      <c r="BF410" s="104"/>
      <c r="BG410" s="104"/>
      <c r="BH410" s="104"/>
      <c r="BI410" s="104"/>
      <c r="BJ410" s="104"/>
      <c r="BK410" s="104"/>
      <c r="BL410" s="104"/>
      <c r="BM410" s="104"/>
      <c r="BN410" s="104"/>
      <c r="BO410" s="104"/>
      <c r="BP410" s="104"/>
      <c r="BQ410" s="104"/>
      <c r="BR410" s="104"/>
      <c r="BS410" s="104"/>
      <c r="BT410" s="104"/>
      <c r="BU410" s="104"/>
      <c r="BV410" s="104"/>
      <c r="BW410" s="104"/>
      <c r="BX410" s="104"/>
      <c r="BY410" s="104"/>
      <c r="BZ410" s="104"/>
      <c r="CA410" s="104"/>
      <c r="CB410" s="104"/>
      <c r="CC410" s="104"/>
      <c r="CD410" s="104"/>
      <c r="CE410" s="104"/>
      <c r="CF410" s="104"/>
      <c r="CG410" s="104"/>
      <c r="CH410" s="104"/>
      <c r="CI410" s="104"/>
      <c r="CJ410" s="104"/>
      <c r="CK410" s="104"/>
      <c r="CL410" s="104"/>
      <c r="CM410" s="104"/>
      <c r="CN410" s="104"/>
      <c r="CO410" s="104"/>
      <c r="CP410" s="104"/>
      <c r="CQ410" s="104"/>
      <c r="CR410" s="104"/>
      <c r="CS410" s="104"/>
      <c r="CT410" s="104"/>
      <c r="CU410" s="104"/>
      <c r="CV410" s="104"/>
      <c r="CW410" s="104"/>
      <c r="CX410" s="104"/>
      <c r="CY410" s="104"/>
      <c r="CZ410" s="104"/>
      <c r="DA410" s="104"/>
      <c r="DB410" s="104"/>
      <c r="DC410" s="104"/>
      <c r="DD410" s="104"/>
      <c r="DE410" s="104"/>
      <c r="DF410" s="104"/>
      <c r="DG410" s="104"/>
      <c r="DH410" s="104"/>
      <c r="DI410" s="104"/>
      <c r="DJ410" s="104"/>
      <c r="DK410" s="104"/>
      <c r="DL410" s="104"/>
      <c r="DM410" s="104"/>
      <c r="DN410" s="104"/>
      <c r="DO410" s="104"/>
      <c r="DP410" s="104"/>
      <c r="DQ410" s="104"/>
      <c r="DR410" s="104"/>
      <c r="DS410" s="104"/>
      <c r="DT410" s="104"/>
      <c r="DU410" s="104"/>
      <c r="DV410" s="104"/>
      <c r="DW410" s="104"/>
      <c r="DX410" s="104"/>
      <c r="DY410" s="104"/>
      <c r="DZ410" s="104"/>
    </row>
    <row r="411" spans="1:130">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4"/>
      <c r="AL411" s="104"/>
      <c r="AM411" s="104"/>
      <c r="AN411" s="104"/>
      <c r="AO411" s="104"/>
      <c r="AP411" s="104"/>
      <c r="AQ411" s="104"/>
      <c r="AR411" s="104"/>
      <c r="AS411" s="104"/>
      <c r="AT411" s="104"/>
      <c r="AU411" s="104"/>
      <c r="AV411" s="104"/>
      <c r="AW411" s="104"/>
      <c r="AX411" s="104"/>
      <c r="AY411" s="104"/>
      <c r="AZ411" s="104"/>
      <c r="BA411" s="104"/>
      <c r="BB411" s="104"/>
      <c r="BC411" s="104"/>
      <c r="BD411" s="104"/>
      <c r="BE411" s="104"/>
      <c r="BF411" s="104"/>
      <c r="BG411" s="104"/>
      <c r="BH411" s="104"/>
      <c r="BI411" s="104"/>
      <c r="BJ411" s="104"/>
      <c r="BK411" s="104"/>
      <c r="BL411" s="104"/>
      <c r="BM411" s="104"/>
      <c r="BN411" s="104"/>
      <c r="BO411" s="104"/>
      <c r="BP411" s="104"/>
      <c r="BQ411" s="104"/>
      <c r="BR411" s="104"/>
      <c r="BS411" s="104"/>
      <c r="BT411" s="104"/>
      <c r="BU411" s="104"/>
      <c r="BV411" s="104"/>
      <c r="BW411" s="104"/>
      <c r="BX411" s="104"/>
      <c r="BY411" s="104"/>
      <c r="BZ411" s="104"/>
      <c r="CA411" s="104"/>
      <c r="CB411" s="104"/>
      <c r="CC411" s="104"/>
      <c r="CD411" s="104"/>
      <c r="CE411" s="104"/>
      <c r="CF411" s="104"/>
      <c r="CG411" s="104"/>
      <c r="CH411" s="104"/>
      <c r="CI411" s="104"/>
      <c r="CJ411" s="104"/>
      <c r="CK411" s="104"/>
      <c r="CL411" s="104"/>
      <c r="CM411" s="104"/>
      <c r="CN411" s="104"/>
      <c r="CO411" s="104"/>
      <c r="CP411" s="104"/>
      <c r="CQ411" s="104"/>
      <c r="CR411" s="104"/>
      <c r="CS411" s="104"/>
      <c r="CT411" s="104"/>
      <c r="CU411" s="104"/>
      <c r="CV411" s="104"/>
      <c r="CW411" s="104"/>
      <c r="CX411" s="104"/>
      <c r="CY411" s="104"/>
      <c r="CZ411" s="104"/>
      <c r="DA411" s="104"/>
      <c r="DB411" s="104"/>
      <c r="DC411" s="104"/>
      <c r="DD411" s="104"/>
      <c r="DE411" s="104"/>
      <c r="DF411" s="104"/>
      <c r="DG411" s="104"/>
      <c r="DH411" s="104"/>
      <c r="DI411" s="104"/>
      <c r="DJ411" s="104"/>
      <c r="DK411" s="104"/>
      <c r="DL411" s="104"/>
      <c r="DM411" s="104"/>
      <c r="DN411" s="104"/>
      <c r="DO411" s="104"/>
      <c r="DP411" s="104"/>
      <c r="DQ411" s="104"/>
      <c r="DR411" s="104"/>
      <c r="DS411" s="104"/>
      <c r="DT411" s="104"/>
      <c r="DU411" s="104"/>
      <c r="DV411" s="104"/>
      <c r="DW411" s="104"/>
      <c r="DX411" s="104"/>
      <c r="DY411" s="104"/>
      <c r="DZ411" s="104"/>
    </row>
    <row r="412" spans="1:130">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c r="AR412" s="104"/>
      <c r="AS412" s="104"/>
      <c r="AT412" s="104"/>
      <c r="AU412" s="104"/>
      <c r="AV412" s="104"/>
      <c r="AW412" s="104"/>
      <c r="AX412" s="104"/>
      <c r="AY412" s="104"/>
      <c r="AZ412" s="104"/>
      <c r="BA412" s="104"/>
      <c r="BB412" s="104"/>
      <c r="BC412" s="104"/>
      <c r="BD412" s="104"/>
      <c r="BE412" s="104"/>
      <c r="BF412" s="104"/>
      <c r="BG412" s="104"/>
      <c r="BH412" s="104"/>
      <c r="BI412" s="104"/>
      <c r="BJ412" s="104"/>
      <c r="BK412" s="104"/>
      <c r="BL412" s="104"/>
      <c r="BM412" s="104"/>
      <c r="BN412" s="104"/>
      <c r="BO412" s="104"/>
      <c r="BP412" s="104"/>
      <c r="BQ412" s="104"/>
      <c r="BR412" s="104"/>
      <c r="BS412" s="104"/>
      <c r="BT412" s="104"/>
      <c r="BU412" s="104"/>
      <c r="BV412" s="104"/>
      <c r="BW412" s="104"/>
      <c r="BX412" s="104"/>
      <c r="BY412" s="104"/>
      <c r="BZ412" s="104"/>
      <c r="CA412" s="104"/>
      <c r="CB412" s="104"/>
      <c r="CC412" s="104"/>
      <c r="CD412" s="104"/>
      <c r="CE412" s="104"/>
      <c r="CF412" s="104"/>
      <c r="CG412" s="104"/>
      <c r="CH412" s="104"/>
      <c r="CI412" s="104"/>
      <c r="CJ412" s="104"/>
      <c r="CK412" s="104"/>
      <c r="CL412" s="104"/>
      <c r="CM412" s="104"/>
      <c r="CN412" s="104"/>
      <c r="CO412" s="104"/>
      <c r="CP412" s="104"/>
      <c r="CQ412" s="104"/>
      <c r="CR412" s="104"/>
      <c r="CS412" s="104"/>
      <c r="CT412" s="104"/>
      <c r="CU412" s="104"/>
      <c r="CV412" s="104"/>
      <c r="CW412" s="104"/>
      <c r="CX412" s="104"/>
      <c r="CY412" s="104"/>
      <c r="CZ412" s="104"/>
      <c r="DA412" s="104"/>
      <c r="DB412" s="104"/>
      <c r="DC412" s="104"/>
      <c r="DD412" s="104"/>
      <c r="DE412" s="104"/>
      <c r="DF412" s="104"/>
      <c r="DG412" s="104"/>
      <c r="DH412" s="104"/>
      <c r="DI412" s="104"/>
      <c r="DJ412" s="104"/>
      <c r="DK412" s="104"/>
      <c r="DL412" s="104"/>
      <c r="DM412" s="104"/>
      <c r="DN412" s="104"/>
      <c r="DO412" s="104"/>
      <c r="DP412" s="104"/>
      <c r="DQ412" s="104"/>
      <c r="DR412" s="104"/>
      <c r="DS412" s="104"/>
      <c r="DT412" s="104"/>
      <c r="DU412" s="104"/>
      <c r="DV412" s="104"/>
      <c r="DW412" s="104"/>
      <c r="DX412" s="104"/>
      <c r="DY412" s="104"/>
      <c r="DZ412" s="104"/>
    </row>
    <row r="413" spans="1:130">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4"/>
      <c r="AL413" s="104"/>
      <c r="AM413" s="104"/>
      <c r="AN413" s="104"/>
      <c r="AO413" s="104"/>
      <c r="AP413" s="104"/>
      <c r="AQ413" s="104"/>
      <c r="AR413" s="104"/>
      <c r="AS413" s="104"/>
      <c r="AT413" s="104"/>
      <c r="AU413" s="104"/>
      <c r="AV413" s="104"/>
      <c r="AW413" s="104"/>
      <c r="AX413" s="104"/>
      <c r="AY413" s="104"/>
      <c r="AZ413" s="104"/>
      <c r="BA413" s="104"/>
      <c r="BB413" s="104"/>
      <c r="BC413" s="104"/>
      <c r="BD413" s="104"/>
      <c r="BE413" s="104"/>
      <c r="BF413" s="104"/>
      <c r="BG413" s="104"/>
      <c r="BH413" s="104"/>
      <c r="BI413" s="104"/>
      <c r="BJ413" s="104"/>
      <c r="BK413" s="104"/>
      <c r="BL413" s="104"/>
      <c r="BM413" s="104"/>
      <c r="BN413" s="104"/>
      <c r="BO413" s="104"/>
      <c r="BP413" s="104"/>
      <c r="BQ413" s="104"/>
      <c r="BR413" s="104"/>
      <c r="BS413" s="104"/>
      <c r="BT413" s="104"/>
      <c r="BU413" s="104"/>
      <c r="BV413" s="104"/>
      <c r="BW413" s="104"/>
      <c r="BX413" s="104"/>
      <c r="BY413" s="104"/>
      <c r="BZ413" s="104"/>
      <c r="CA413" s="104"/>
      <c r="CB413" s="104"/>
      <c r="CC413" s="104"/>
      <c r="CD413" s="104"/>
      <c r="CE413" s="104"/>
      <c r="CF413" s="104"/>
      <c r="CG413" s="104"/>
      <c r="CH413" s="104"/>
      <c r="CI413" s="104"/>
      <c r="CJ413" s="104"/>
      <c r="CK413" s="104"/>
      <c r="CL413" s="104"/>
      <c r="CM413" s="104"/>
      <c r="CN413" s="104"/>
      <c r="CO413" s="104"/>
      <c r="CP413" s="104"/>
      <c r="CQ413" s="104"/>
      <c r="CR413" s="104"/>
      <c r="CS413" s="104"/>
      <c r="CT413" s="104"/>
      <c r="CU413" s="104"/>
      <c r="CV413" s="104"/>
      <c r="CW413" s="104"/>
      <c r="CX413" s="104"/>
      <c r="CY413" s="104"/>
      <c r="CZ413" s="104"/>
      <c r="DA413" s="104"/>
      <c r="DB413" s="104"/>
      <c r="DC413" s="104"/>
      <c r="DD413" s="104"/>
      <c r="DE413" s="104"/>
      <c r="DF413" s="104"/>
      <c r="DG413" s="104"/>
      <c r="DH413" s="104"/>
      <c r="DI413" s="104"/>
      <c r="DJ413" s="104"/>
      <c r="DK413" s="104"/>
      <c r="DL413" s="104"/>
      <c r="DM413" s="104"/>
      <c r="DN413" s="104"/>
      <c r="DO413" s="104"/>
      <c r="DP413" s="104"/>
      <c r="DQ413" s="104"/>
      <c r="DR413" s="104"/>
      <c r="DS413" s="104"/>
      <c r="DT413" s="104"/>
      <c r="DU413" s="104"/>
      <c r="DV413" s="104"/>
      <c r="DW413" s="104"/>
      <c r="DX413" s="104"/>
      <c r="DY413" s="104"/>
      <c r="DZ413" s="104"/>
    </row>
    <row r="414" spans="1:130">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4"/>
      <c r="AL414" s="104"/>
      <c r="AM414" s="104"/>
      <c r="AN414" s="104"/>
      <c r="AO414" s="104"/>
      <c r="AP414" s="104"/>
      <c r="AQ414" s="104"/>
      <c r="AR414" s="104"/>
      <c r="AS414" s="104"/>
      <c r="AT414" s="104"/>
      <c r="AU414" s="104"/>
      <c r="AV414" s="104"/>
      <c r="AW414" s="104"/>
      <c r="AX414" s="104"/>
      <c r="AY414" s="104"/>
      <c r="AZ414" s="104"/>
      <c r="BA414" s="104"/>
      <c r="BB414" s="104"/>
      <c r="BC414" s="104"/>
      <c r="BD414" s="104"/>
      <c r="BE414" s="104"/>
      <c r="BF414" s="104"/>
      <c r="BG414" s="104"/>
      <c r="BH414" s="104"/>
      <c r="BI414" s="104"/>
      <c r="BJ414" s="104"/>
      <c r="BK414" s="104"/>
      <c r="BL414" s="104"/>
      <c r="BM414" s="104"/>
      <c r="BN414" s="104"/>
      <c r="BO414" s="104"/>
      <c r="BP414" s="104"/>
      <c r="BQ414" s="104"/>
      <c r="BR414" s="104"/>
      <c r="BS414" s="104"/>
      <c r="BT414" s="104"/>
      <c r="BU414" s="104"/>
      <c r="BV414" s="104"/>
      <c r="BW414" s="104"/>
      <c r="BX414" s="104"/>
      <c r="BY414" s="104"/>
      <c r="BZ414" s="104"/>
      <c r="CA414" s="104"/>
      <c r="CB414" s="104"/>
      <c r="CC414" s="104"/>
      <c r="CD414" s="104"/>
      <c r="CE414" s="104"/>
      <c r="CF414" s="104"/>
      <c r="CG414" s="104"/>
      <c r="CH414" s="104"/>
      <c r="CI414" s="104"/>
      <c r="CJ414" s="104"/>
      <c r="CK414" s="104"/>
      <c r="CL414" s="104"/>
      <c r="CM414" s="104"/>
      <c r="CN414" s="104"/>
      <c r="CO414" s="104"/>
      <c r="CP414" s="104"/>
      <c r="CQ414" s="104"/>
      <c r="CR414" s="104"/>
      <c r="CS414" s="104"/>
      <c r="CT414" s="104"/>
      <c r="CU414" s="104"/>
      <c r="CV414" s="104"/>
      <c r="CW414" s="104"/>
      <c r="CX414" s="104"/>
      <c r="CY414" s="104"/>
      <c r="CZ414" s="104"/>
      <c r="DA414" s="104"/>
      <c r="DB414" s="104"/>
      <c r="DC414" s="104"/>
      <c r="DD414" s="104"/>
      <c r="DE414" s="104"/>
      <c r="DF414" s="104"/>
      <c r="DG414" s="104"/>
      <c r="DH414" s="104"/>
      <c r="DI414" s="104"/>
      <c r="DJ414" s="104"/>
      <c r="DK414" s="104"/>
      <c r="DL414" s="104"/>
      <c r="DM414" s="104"/>
      <c r="DN414" s="104"/>
      <c r="DO414" s="104"/>
      <c r="DP414" s="104"/>
      <c r="DQ414" s="104"/>
      <c r="DR414" s="104"/>
      <c r="DS414" s="104"/>
      <c r="DT414" s="104"/>
      <c r="DU414" s="104"/>
      <c r="DV414" s="104"/>
      <c r="DW414" s="104"/>
      <c r="DX414" s="104"/>
      <c r="DY414" s="104"/>
      <c r="DZ414" s="104"/>
    </row>
    <row r="415" spans="1:130">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4"/>
      <c r="AL415" s="104"/>
      <c r="AM415" s="104"/>
      <c r="AN415" s="104"/>
      <c r="AO415" s="104"/>
      <c r="AP415" s="104"/>
      <c r="AQ415" s="104"/>
      <c r="AR415" s="104"/>
      <c r="AS415" s="104"/>
      <c r="AT415" s="104"/>
      <c r="AU415" s="104"/>
      <c r="AV415" s="104"/>
      <c r="AW415" s="104"/>
      <c r="AX415" s="104"/>
      <c r="AY415" s="104"/>
      <c r="AZ415" s="104"/>
      <c r="BA415" s="104"/>
      <c r="BB415" s="104"/>
      <c r="BC415" s="104"/>
      <c r="BD415" s="104"/>
      <c r="BE415" s="104"/>
      <c r="BF415" s="104"/>
      <c r="BG415" s="104"/>
      <c r="BH415" s="104"/>
      <c r="BI415" s="104"/>
      <c r="BJ415" s="104"/>
      <c r="BK415" s="104"/>
      <c r="BL415" s="104"/>
      <c r="BM415" s="104"/>
      <c r="BN415" s="104"/>
      <c r="BO415" s="104"/>
      <c r="BP415" s="104"/>
      <c r="BQ415" s="104"/>
      <c r="BR415" s="104"/>
      <c r="BS415" s="104"/>
      <c r="BT415" s="104"/>
      <c r="BU415" s="104"/>
      <c r="BV415" s="104"/>
      <c r="BW415" s="104"/>
      <c r="BX415" s="104"/>
      <c r="BY415" s="104"/>
      <c r="BZ415" s="104"/>
      <c r="CA415" s="104"/>
      <c r="CB415" s="104"/>
      <c r="CC415" s="104"/>
      <c r="CD415" s="104"/>
      <c r="CE415" s="104"/>
      <c r="CF415" s="104"/>
      <c r="CG415" s="104"/>
      <c r="CH415" s="104"/>
      <c r="CI415" s="104"/>
      <c r="CJ415" s="104"/>
      <c r="CK415" s="104"/>
      <c r="CL415" s="104"/>
      <c r="CM415" s="104"/>
      <c r="CN415" s="104"/>
      <c r="CO415" s="104"/>
      <c r="CP415" s="104"/>
      <c r="CQ415" s="104"/>
      <c r="CR415" s="104"/>
      <c r="CS415" s="104"/>
      <c r="CT415" s="104"/>
      <c r="CU415" s="104"/>
      <c r="CV415" s="104"/>
      <c r="CW415" s="104"/>
      <c r="CX415" s="104"/>
      <c r="CY415" s="104"/>
      <c r="CZ415" s="104"/>
      <c r="DA415" s="104"/>
      <c r="DB415" s="104"/>
      <c r="DC415" s="104"/>
      <c r="DD415" s="104"/>
      <c r="DE415" s="104"/>
      <c r="DF415" s="104"/>
      <c r="DG415" s="104"/>
      <c r="DH415" s="104"/>
      <c r="DI415" s="104"/>
      <c r="DJ415" s="104"/>
      <c r="DK415" s="104"/>
      <c r="DL415" s="104"/>
      <c r="DM415" s="104"/>
      <c r="DN415" s="104"/>
      <c r="DO415" s="104"/>
      <c r="DP415" s="104"/>
      <c r="DQ415" s="104"/>
      <c r="DR415" s="104"/>
      <c r="DS415" s="104"/>
      <c r="DT415" s="104"/>
      <c r="DU415" s="104"/>
      <c r="DV415" s="104"/>
      <c r="DW415" s="104"/>
      <c r="DX415" s="104"/>
      <c r="DY415" s="104"/>
      <c r="DZ415" s="104"/>
    </row>
    <row r="416" spans="1:130">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4"/>
      <c r="AL416" s="104"/>
      <c r="AM416" s="104"/>
      <c r="AN416" s="104"/>
      <c r="AO416" s="104"/>
      <c r="AP416" s="104"/>
      <c r="AQ416" s="104"/>
      <c r="AR416" s="104"/>
      <c r="AS416" s="104"/>
      <c r="AT416" s="104"/>
      <c r="AU416" s="104"/>
      <c r="AV416" s="104"/>
      <c r="AW416" s="104"/>
      <c r="AX416" s="104"/>
      <c r="AY416" s="104"/>
      <c r="AZ416" s="104"/>
      <c r="BA416" s="104"/>
      <c r="BB416" s="104"/>
      <c r="BC416" s="104"/>
      <c r="BD416" s="104"/>
      <c r="BE416" s="104"/>
      <c r="BF416" s="104"/>
      <c r="BG416" s="104"/>
      <c r="BH416" s="104"/>
      <c r="BI416" s="104"/>
      <c r="BJ416" s="104"/>
      <c r="BK416" s="104"/>
      <c r="BL416" s="104"/>
      <c r="BM416" s="104"/>
      <c r="BN416" s="104"/>
      <c r="BO416" s="104"/>
      <c r="BP416" s="104"/>
      <c r="BQ416" s="104"/>
      <c r="BR416" s="104"/>
      <c r="BS416" s="104"/>
      <c r="BT416" s="104"/>
      <c r="BU416" s="104"/>
      <c r="BV416" s="104"/>
      <c r="BW416" s="104"/>
      <c r="BX416" s="104"/>
      <c r="BY416" s="104"/>
      <c r="BZ416" s="104"/>
      <c r="CA416" s="104"/>
      <c r="CB416" s="104"/>
      <c r="CC416" s="104"/>
      <c r="CD416" s="104"/>
      <c r="CE416" s="104"/>
      <c r="CF416" s="104"/>
      <c r="CG416" s="104"/>
      <c r="CH416" s="104"/>
      <c r="CI416" s="104"/>
      <c r="CJ416" s="104"/>
      <c r="CK416" s="104"/>
      <c r="CL416" s="104"/>
      <c r="CM416" s="104"/>
      <c r="CN416" s="104"/>
      <c r="CO416" s="104"/>
      <c r="CP416" s="104"/>
      <c r="CQ416" s="104"/>
      <c r="CR416" s="104"/>
      <c r="CS416" s="104"/>
      <c r="CT416" s="104"/>
      <c r="CU416" s="104"/>
      <c r="CV416" s="104"/>
      <c r="CW416" s="104"/>
      <c r="CX416" s="104"/>
      <c r="CY416" s="104"/>
      <c r="CZ416" s="104"/>
      <c r="DA416" s="104"/>
      <c r="DB416" s="104"/>
      <c r="DC416" s="104"/>
      <c r="DD416" s="104"/>
      <c r="DE416" s="104"/>
      <c r="DF416" s="104"/>
      <c r="DG416" s="104"/>
      <c r="DH416" s="104"/>
      <c r="DI416" s="104"/>
      <c r="DJ416" s="104"/>
      <c r="DK416" s="104"/>
      <c r="DL416" s="104"/>
      <c r="DM416" s="104"/>
      <c r="DN416" s="104"/>
      <c r="DO416" s="104"/>
      <c r="DP416" s="104"/>
      <c r="DQ416" s="104"/>
      <c r="DR416" s="104"/>
      <c r="DS416" s="104"/>
      <c r="DT416" s="104"/>
      <c r="DU416" s="104"/>
      <c r="DV416" s="104"/>
      <c r="DW416" s="104"/>
      <c r="DX416" s="104"/>
      <c r="DY416" s="104"/>
      <c r="DZ416" s="104"/>
    </row>
    <row r="417" spans="1:130">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4"/>
      <c r="AL417" s="104"/>
      <c r="AM417" s="104"/>
      <c r="AN417" s="104"/>
      <c r="AO417" s="104"/>
      <c r="AP417" s="104"/>
      <c r="AQ417" s="104"/>
      <c r="AR417" s="104"/>
      <c r="AS417" s="104"/>
      <c r="AT417" s="104"/>
      <c r="AU417" s="104"/>
      <c r="AV417" s="104"/>
      <c r="AW417" s="104"/>
      <c r="AX417" s="104"/>
      <c r="AY417" s="104"/>
      <c r="AZ417" s="104"/>
      <c r="BA417" s="104"/>
      <c r="BB417" s="104"/>
      <c r="BC417" s="104"/>
      <c r="BD417" s="104"/>
      <c r="BE417" s="104"/>
      <c r="BF417" s="104"/>
      <c r="BG417" s="104"/>
      <c r="BH417" s="104"/>
      <c r="BI417" s="104"/>
      <c r="BJ417" s="104"/>
      <c r="BK417" s="104"/>
      <c r="BL417" s="104"/>
      <c r="BM417" s="104"/>
      <c r="BN417" s="104"/>
      <c r="BO417" s="104"/>
      <c r="BP417" s="104"/>
      <c r="BQ417" s="104"/>
      <c r="BR417" s="104"/>
      <c r="BS417" s="104"/>
      <c r="BT417" s="104"/>
      <c r="BU417" s="104"/>
      <c r="BV417" s="104"/>
      <c r="BW417" s="104"/>
      <c r="BX417" s="104"/>
      <c r="BY417" s="104"/>
      <c r="BZ417" s="104"/>
      <c r="CA417" s="104"/>
      <c r="CB417" s="104"/>
      <c r="CC417" s="104"/>
      <c r="CD417" s="104"/>
      <c r="CE417" s="104"/>
      <c r="CF417" s="104"/>
      <c r="CG417" s="104"/>
      <c r="CH417" s="104"/>
      <c r="CI417" s="104"/>
      <c r="CJ417" s="104"/>
      <c r="CK417" s="104"/>
      <c r="CL417" s="104"/>
      <c r="CM417" s="104"/>
      <c r="CN417" s="104"/>
      <c r="CO417" s="104"/>
      <c r="CP417" s="104"/>
      <c r="CQ417" s="104"/>
      <c r="CR417" s="104"/>
      <c r="CS417" s="104"/>
      <c r="CT417" s="104"/>
      <c r="CU417" s="104"/>
      <c r="CV417" s="104"/>
      <c r="CW417" s="104"/>
      <c r="CX417" s="104"/>
      <c r="CY417" s="104"/>
      <c r="CZ417" s="104"/>
      <c r="DA417" s="104"/>
      <c r="DB417" s="104"/>
      <c r="DC417" s="104"/>
      <c r="DD417" s="104"/>
      <c r="DE417" s="104"/>
      <c r="DF417" s="104"/>
      <c r="DG417" s="104"/>
      <c r="DH417" s="104"/>
      <c r="DI417" s="104"/>
      <c r="DJ417" s="104"/>
      <c r="DK417" s="104"/>
      <c r="DL417" s="104"/>
      <c r="DM417" s="104"/>
      <c r="DN417" s="104"/>
      <c r="DO417" s="104"/>
      <c r="DP417" s="104"/>
      <c r="DQ417" s="104"/>
      <c r="DR417" s="104"/>
      <c r="DS417" s="104"/>
      <c r="DT417" s="104"/>
      <c r="DU417" s="104"/>
      <c r="DV417" s="104"/>
      <c r="DW417" s="104"/>
      <c r="DX417" s="104"/>
      <c r="DY417" s="104"/>
      <c r="DZ417" s="104"/>
    </row>
    <row r="418" spans="1:130">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4"/>
      <c r="AT418" s="104"/>
      <c r="AU418" s="104"/>
      <c r="AV418" s="104"/>
      <c r="AW418" s="104"/>
      <c r="AX418" s="104"/>
      <c r="AY418" s="104"/>
      <c r="AZ418" s="104"/>
      <c r="BA418" s="104"/>
      <c r="BB418" s="104"/>
      <c r="BC418" s="104"/>
      <c r="BD418" s="104"/>
      <c r="BE418" s="104"/>
      <c r="BF418" s="104"/>
      <c r="BG418" s="104"/>
      <c r="BH418" s="104"/>
      <c r="BI418" s="104"/>
      <c r="BJ418" s="104"/>
      <c r="BK418" s="104"/>
      <c r="BL418" s="104"/>
      <c r="BM418" s="104"/>
      <c r="BN418" s="104"/>
      <c r="BO418" s="104"/>
      <c r="BP418" s="104"/>
      <c r="BQ418" s="104"/>
      <c r="BR418" s="104"/>
      <c r="BS418" s="104"/>
      <c r="BT418" s="104"/>
      <c r="BU418" s="104"/>
      <c r="BV418" s="104"/>
      <c r="BW418" s="104"/>
      <c r="BX418" s="104"/>
      <c r="BY418" s="104"/>
      <c r="BZ418" s="104"/>
      <c r="CA418" s="104"/>
      <c r="CB418" s="104"/>
      <c r="CC418" s="104"/>
      <c r="CD418" s="104"/>
      <c r="CE418" s="104"/>
      <c r="CF418" s="104"/>
      <c r="CG418" s="104"/>
      <c r="CH418" s="104"/>
      <c r="CI418" s="104"/>
      <c r="CJ418" s="104"/>
      <c r="CK418" s="104"/>
      <c r="CL418" s="104"/>
      <c r="CM418" s="104"/>
      <c r="CN418" s="104"/>
      <c r="CO418" s="104"/>
      <c r="CP418" s="104"/>
      <c r="CQ418" s="104"/>
      <c r="CR418" s="104"/>
      <c r="CS418" s="104"/>
      <c r="CT418" s="104"/>
      <c r="CU418" s="104"/>
      <c r="CV418" s="104"/>
      <c r="CW418" s="104"/>
      <c r="CX418" s="104"/>
      <c r="CY418" s="104"/>
      <c r="CZ418" s="104"/>
      <c r="DA418" s="104"/>
      <c r="DB418" s="104"/>
      <c r="DC418" s="104"/>
      <c r="DD418" s="104"/>
      <c r="DE418" s="104"/>
      <c r="DF418" s="104"/>
      <c r="DG418" s="104"/>
      <c r="DH418" s="104"/>
      <c r="DI418" s="104"/>
      <c r="DJ418" s="104"/>
      <c r="DK418" s="104"/>
      <c r="DL418" s="104"/>
      <c r="DM418" s="104"/>
      <c r="DN418" s="104"/>
      <c r="DO418" s="104"/>
      <c r="DP418" s="104"/>
      <c r="DQ418" s="104"/>
      <c r="DR418" s="104"/>
      <c r="DS418" s="104"/>
      <c r="DT418" s="104"/>
      <c r="DU418" s="104"/>
      <c r="DV418" s="104"/>
      <c r="DW418" s="104"/>
      <c r="DX418" s="104"/>
      <c r="DY418" s="104"/>
      <c r="DZ418" s="104"/>
    </row>
    <row r="419" spans="1:130">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4"/>
      <c r="AL419" s="104"/>
      <c r="AM419" s="104"/>
      <c r="AN419" s="104"/>
      <c r="AO419" s="104"/>
      <c r="AP419" s="104"/>
      <c r="AQ419" s="104"/>
      <c r="AR419" s="104"/>
      <c r="AS419" s="104"/>
      <c r="AT419" s="104"/>
      <c r="AU419" s="104"/>
      <c r="AV419" s="104"/>
      <c r="AW419" s="104"/>
      <c r="AX419" s="104"/>
      <c r="AY419" s="104"/>
      <c r="AZ419" s="104"/>
      <c r="BA419" s="104"/>
      <c r="BB419" s="104"/>
      <c r="BC419" s="104"/>
      <c r="BD419" s="104"/>
      <c r="BE419" s="104"/>
      <c r="BF419" s="104"/>
      <c r="BG419" s="104"/>
      <c r="BH419" s="104"/>
      <c r="BI419" s="104"/>
      <c r="BJ419" s="104"/>
      <c r="BK419" s="104"/>
      <c r="BL419" s="104"/>
      <c r="BM419" s="104"/>
      <c r="BN419" s="104"/>
      <c r="BO419" s="104"/>
      <c r="BP419" s="104"/>
      <c r="BQ419" s="104"/>
      <c r="BR419" s="104"/>
      <c r="BS419" s="104"/>
      <c r="BT419" s="104"/>
      <c r="BU419" s="104"/>
      <c r="BV419" s="104"/>
      <c r="BW419" s="104"/>
      <c r="BX419" s="104"/>
      <c r="BY419" s="104"/>
      <c r="BZ419" s="104"/>
      <c r="CA419" s="104"/>
      <c r="CB419" s="104"/>
      <c r="CC419" s="104"/>
      <c r="CD419" s="104"/>
      <c r="CE419" s="104"/>
      <c r="CF419" s="104"/>
      <c r="CG419" s="104"/>
      <c r="CH419" s="104"/>
      <c r="CI419" s="104"/>
      <c r="CJ419" s="104"/>
      <c r="CK419" s="104"/>
      <c r="CL419" s="104"/>
      <c r="CM419" s="104"/>
      <c r="CN419" s="104"/>
      <c r="CO419" s="104"/>
      <c r="CP419" s="104"/>
      <c r="CQ419" s="104"/>
      <c r="CR419" s="104"/>
      <c r="CS419" s="104"/>
      <c r="CT419" s="104"/>
      <c r="CU419" s="104"/>
      <c r="CV419" s="104"/>
      <c r="CW419" s="104"/>
      <c r="CX419" s="104"/>
      <c r="CY419" s="104"/>
      <c r="CZ419" s="104"/>
      <c r="DA419" s="104"/>
      <c r="DB419" s="104"/>
      <c r="DC419" s="104"/>
      <c r="DD419" s="104"/>
      <c r="DE419" s="104"/>
      <c r="DF419" s="104"/>
      <c r="DG419" s="104"/>
      <c r="DH419" s="104"/>
      <c r="DI419" s="104"/>
      <c r="DJ419" s="104"/>
      <c r="DK419" s="104"/>
      <c r="DL419" s="104"/>
      <c r="DM419" s="104"/>
      <c r="DN419" s="104"/>
      <c r="DO419" s="104"/>
      <c r="DP419" s="104"/>
      <c r="DQ419" s="104"/>
      <c r="DR419" s="104"/>
      <c r="DS419" s="104"/>
      <c r="DT419" s="104"/>
      <c r="DU419" s="104"/>
      <c r="DV419" s="104"/>
      <c r="DW419" s="104"/>
      <c r="DX419" s="104"/>
      <c r="DY419" s="104"/>
      <c r="DZ419" s="104"/>
    </row>
    <row r="420" spans="1:130">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4"/>
      <c r="AL420" s="104"/>
      <c r="AM420" s="104"/>
      <c r="AN420" s="104"/>
      <c r="AO420" s="104"/>
      <c r="AP420" s="104"/>
      <c r="AQ420" s="104"/>
      <c r="AR420" s="104"/>
      <c r="AS420" s="104"/>
      <c r="AT420" s="104"/>
      <c r="AU420" s="104"/>
      <c r="AV420" s="104"/>
      <c r="AW420" s="104"/>
      <c r="AX420" s="104"/>
      <c r="AY420" s="104"/>
      <c r="AZ420" s="104"/>
      <c r="BA420" s="104"/>
      <c r="BB420" s="104"/>
      <c r="BC420" s="104"/>
      <c r="BD420" s="104"/>
      <c r="BE420" s="104"/>
      <c r="BF420" s="104"/>
      <c r="BG420" s="104"/>
      <c r="BH420" s="104"/>
      <c r="BI420" s="104"/>
      <c r="BJ420" s="104"/>
      <c r="BK420" s="104"/>
      <c r="BL420" s="104"/>
      <c r="BM420" s="104"/>
      <c r="BN420" s="104"/>
      <c r="BO420" s="104"/>
      <c r="BP420" s="104"/>
      <c r="BQ420" s="104"/>
      <c r="BR420" s="104"/>
      <c r="BS420" s="104"/>
      <c r="BT420" s="104"/>
      <c r="BU420" s="104"/>
      <c r="BV420" s="104"/>
      <c r="BW420" s="104"/>
      <c r="BX420" s="104"/>
      <c r="BY420" s="104"/>
      <c r="BZ420" s="104"/>
      <c r="CA420" s="104"/>
      <c r="CB420" s="104"/>
      <c r="CC420" s="104"/>
      <c r="CD420" s="104"/>
      <c r="CE420" s="104"/>
      <c r="CF420" s="104"/>
      <c r="CG420" s="104"/>
      <c r="CH420" s="104"/>
      <c r="CI420" s="104"/>
      <c r="CJ420" s="104"/>
      <c r="CK420" s="104"/>
      <c r="CL420" s="104"/>
      <c r="CM420" s="104"/>
      <c r="CN420" s="104"/>
      <c r="CO420" s="104"/>
      <c r="CP420" s="104"/>
      <c r="CQ420" s="104"/>
      <c r="CR420" s="104"/>
      <c r="CS420" s="104"/>
      <c r="CT420" s="104"/>
      <c r="CU420" s="104"/>
      <c r="CV420" s="104"/>
      <c r="CW420" s="104"/>
      <c r="CX420" s="104"/>
      <c r="CY420" s="104"/>
      <c r="CZ420" s="104"/>
      <c r="DA420" s="104"/>
      <c r="DB420" s="104"/>
      <c r="DC420" s="104"/>
      <c r="DD420" s="104"/>
      <c r="DE420" s="104"/>
      <c r="DF420" s="104"/>
      <c r="DG420" s="104"/>
      <c r="DH420" s="104"/>
      <c r="DI420" s="104"/>
      <c r="DJ420" s="104"/>
      <c r="DK420" s="104"/>
      <c r="DL420" s="104"/>
      <c r="DM420" s="104"/>
      <c r="DN420" s="104"/>
      <c r="DO420" s="104"/>
      <c r="DP420" s="104"/>
      <c r="DQ420" s="104"/>
      <c r="DR420" s="104"/>
      <c r="DS420" s="104"/>
      <c r="DT420" s="104"/>
      <c r="DU420" s="104"/>
      <c r="DV420" s="104"/>
      <c r="DW420" s="104"/>
      <c r="DX420" s="104"/>
      <c r="DY420" s="104"/>
      <c r="DZ420" s="104"/>
    </row>
    <row r="421" spans="1:130">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c r="AR421" s="104"/>
      <c r="AS421" s="104"/>
      <c r="AT421" s="104"/>
      <c r="AU421" s="104"/>
      <c r="AV421" s="104"/>
      <c r="AW421" s="104"/>
      <c r="AX421" s="104"/>
      <c r="AY421" s="104"/>
      <c r="AZ421" s="104"/>
      <c r="BA421" s="104"/>
      <c r="BB421" s="104"/>
      <c r="BC421" s="104"/>
      <c r="BD421" s="104"/>
      <c r="BE421" s="104"/>
      <c r="BF421" s="104"/>
      <c r="BG421" s="104"/>
      <c r="BH421" s="104"/>
      <c r="BI421" s="104"/>
      <c r="BJ421" s="104"/>
      <c r="BK421" s="104"/>
      <c r="BL421" s="104"/>
      <c r="BM421" s="104"/>
      <c r="BN421" s="104"/>
      <c r="BO421" s="104"/>
      <c r="BP421" s="104"/>
      <c r="BQ421" s="104"/>
      <c r="BR421" s="104"/>
      <c r="BS421" s="104"/>
      <c r="BT421" s="104"/>
      <c r="BU421" s="104"/>
      <c r="BV421" s="104"/>
      <c r="BW421" s="104"/>
      <c r="BX421" s="104"/>
      <c r="BY421" s="104"/>
      <c r="BZ421" s="104"/>
      <c r="CA421" s="104"/>
      <c r="CB421" s="104"/>
      <c r="CC421" s="104"/>
      <c r="CD421" s="104"/>
      <c r="CE421" s="104"/>
      <c r="CF421" s="104"/>
      <c r="CG421" s="104"/>
      <c r="CH421" s="104"/>
      <c r="CI421" s="104"/>
      <c r="CJ421" s="104"/>
      <c r="CK421" s="104"/>
      <c r="CL421" s="104"/>
      <c r="CM421" s="104"/>
      <c r="CN421" s="104"/>
      <c r="CO421" s="104"/>
      <c r="CP421" s="104"/>
      <c r="CQ421" s="104"/>
      <c r="CR421" s="104"/>
      <c r="CS421" s="104"/>
      <c r="CT421" s="104"/>
      <c r="CU421" s="104"/>
      <c r="CV421" s="104"/>
      <c r="CW421" s="104"/>
      <c r="CX421" s="104"/>
      <c r="CY421" s="104"/>
      <c r="CZ421" s="104"/>
      <c r="DA421" s="104"/>
      <c r="DB421" s="104"/>
      <c r="DC421" s="104"/>
      <c r="DD421" s="104"/>
      <c r="DE421" s="104"/>
      <c r="DF421" s="104"/>
      <c r="DG421" s="104"/>
      <c r="DH421" s="104"/>
      <c r="DI421" s="104"/>
      <c r="DJ421" s="104"/>
      <c r="DK421" s="104"/>
      <c r="DL421" s="104"/>
      <c r="DM421" s="104"/>
      <c r="DN421" s="104"/>
      <c r="DO421" s="104"/>
      <c r="DP421" s="104"/>
      <c r="DQ421" s="104"/>
      <c r="DR421" s="104"/>
      <c r="DS421" s="104"/>
      <c r="DT421" s="104"/>
      <c r="DU421" s="104"/>
      <c r="DV421" s="104"/>
      <c r="DW421" s="104"/>
      <c r="DX421" s="104"/>
      <c r="DY421" s="104"/>
      <c r="DZ421" s="104"/>
    </row>
    <row r="422" spans="1:130">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4"/>
      <c r="AL422" s="104"/>
      <c r="AM422" s="104"/>
      <c r="AN422" s="104"/>
      <c r="AO422" s="104"/>
      <c r="AP422" s="104"/>
      <c r="AQ422" s="104"/>
      <c r="AR422" s="104"/>
      <c r="AS422" s="104"/>
      <c r="AT422" s="104"/>
      <c r="AU422" s="104"/>
      <c r="AV422" s="104"/>
      <c r="AW422" s="104"/>
      <c r="AX422" s="104"/>
      <c r="AY422" s="104"/>
      <c r="AZ422" s="104"/>
      <c r="BA422" s="104"/>
      <c r="BB422" s="104"/>
      <c r="BC422" s="104"/>
      <c r="BD422" s="104"/>
      <c r="BE422" s="104"/>
      <c r="BF422" s="104"/>
      <c r="BG422" s="104"/>
      <c r="BH422" s="104"/>
      <c r="BI422" s="104"/>
      <c r="BJ422" s="104"/>
      <c r="BK422" s="104"/>
      <c r="BL422" s="104"/>
      <c r="BM422" s="104"/>
      <c r="BN422" s="104"/>
      <c r="BO422" s="104"/>
      <c r="BP422" s="104"/>
      <c r="BQ422" s="104"/>
      <c r="BR422" s="104"/>
      <c r="BS422" s="104"/>
      <c r="BT422" s="104"/>
      <c r="BU422" s="104"/>
      <c r="BV422" s="104"/>
      <c r="BW422" s="104"/>
      <c r="BX422" s="104"/>
      <c r="BY422" s="104"/>
      <c r="BZ422" s="104"/>
      <c r="CA422" s="104"/>
      <c r="CB422" s="104"/>
      <c r="CC422" s="104"/>
      <c r="CD422" s="104"/>
      <c r="CE422" s="104"/>
      <c r="CF422" s="104"/>
      <c r="CG422" s="104"/>
      <c r="CH422" s="104"/>
      <c r="CI422" s="104"/>
      <c r="CJ422" s="104"/>
      <c r="CK422" s="104"/>
      <c r="CL422" s="104"/>
      <c r="CM422" s="104"/>
      <c r="CN422" s="104"/>
      <c r="CO422" s="104"/>
      <c r="CP422" s="104"/>
      <c r="CQ422" s="104"/>
      <c r="CR422" s="104"/>
      <c r="CS422" s="104"/>
      <c r="CT422" s="104"/>
      <c r="CU422" s="104"/>
      <c r="CV422" s="104"/>
      <c r="CW422" s="104"/>
      <c r="CX422" s="104"/>
      <c r="CY422" s="104"/>
      <c r="CZ422" s="104"/>
      <c r="DA422" s="104"/>
      <c r="DB422" s="104"/>
      <c r="DC422" s="104"/>
      <c r="DD422" s="104"/>
      <c r="DE422" s="104"/>
      <c r="DF422" s="104"/>
      <c r="DG422" s="104"/>
      <c r="DH422" s="104"/>
      <c r="DI422" s="104"/>
      <c r="DJ422" s="104"/>
      <c r="DK422" s="104"/>
      <c r="DL422" s="104"/>
      <c r="DM422" s="104"/>
      <c r="DN422" s="104"/>
      <c r="DO422" s="104"/>
      <c r="DP422" s="104"/>
      <c r="DQ422" s="104"/>
      <c r="DR422" s="104"/>
      <c r="DS422" s="104"/>
      <c r="DT422" s="104"/>
      <c r="DU422" s="104"/>
      <c r="DV422" s="104"/>
      <c r="DW422" s="104"/>
      <c r="DX422" s="104"/>
      <c r="DY422" s="104"/>
      <c r="DZ422" s="104"/>
    </row>
    <row r="423" spans="1:130">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c r="AR423" s="104"/>
      <c r="AS423" s="104"/>
      <c r="AT423" s="104"/>
      <c r="AU423" s="104"/>
      <c r="AV423" s="104"/>
      <c r="AW423" s="104"/>
      <c r="AX423" s="104"/>
      <c r="AY423" s="104"/>
      <c r="AZ423" s="104"/>
      <c r="BA423" s="104"/>
      <c r="BB423" s="104"/>
      <c r="BC423" s="104"/>
      <c r="BD423" s="104"/>
      <c r="BE423" s="104"/>
      <c r="BF423" s="104"/>
      <c r="BG423" s="104"/>
      <c r="BH423" s="104"/>
      <c r="BI423" s="104"/>
      <c r="BJ423" s="104"/>
      <c r="BK423" s="104"/>
      <c r="BL423" s="104"/>
      <c r="BM423" s="104"/>
      <c r="BN423" s="104"/>
      <c r="BO423" s="104"/>
      <c r="BP423" s="104"/>
      <c r="BQ423" s="104"/>
      <c r="BR423" s="104"/>
      <c r="BS423" s="104"/>
      <c r="BT423" s="104"/>
      <c r="BU423" s="104"/>
      <c r="BV423" s="104"/>
      <c r="BW423" s="104"/>
      <c r="BX423" s="104"/>
      <c r="BY423" s="104"/>
      <c r="BZ423" s="104"/>
      <c r="CA423" s="104"/>
      <c r="CB423" s="104"/>
      <c r="CC423" s="104"/>
      <c r="CD423" s="104"/>
      <c r="CE423" s="104"/>
      <c r="CF423" s="104"/>
      <c r="CG423" s="104"/>
      <c r="CH423" s="104"/>
      <c r="CI423" s="104"/>
      <c r="CJ423" s="104"/>
      <c r="CK423" s="104"/>
      <c r="CL423" s="104"/>
      <c r="CM423" s="104"/>
      <c r="CN423" s="104"/>
      <c r="CO423" s="104"/>
      <c r="CP423" s="104"/>
      <c r="CQ423" s="104"/>
      <c r="CR423" s="104"/>
      <c r="CS423" s="104"/>
      <c r="CT423" s="104"/>
      <c r="CU423" s="104"/>
      <c r="CV423" s="104"/>
      <c r="CW423" s="104"/>
      <c r="CX423" s="104"/>
      <c r="CY423" s="104"/>
      <c r="CZ423" s="104"/>
      <c r="DA423" s="104"/>
      <c r="DB423" s="104"/>
      <c r="DC423" s="104"/>
      <c r="DD423" s="104"/>
      <c r="DE423" s="104"/>
      <c r="DF423" s="104"/>
      <c r="DG423" s="104"/>
      <c r="DH423" s="104"/>
      <c r="DI423" s="104"/>
      <c r="DJ423" s="104"/>
      <c r="DK423" s="104"/>
      <c r="DL423" s="104"/>
      <c r="DM423" s="104"/>
      <c r="DN423" s="104"/>
      <c r="DO423" s="104"/>
      <c r="DP423" s="104"/>
      <c r="DQ423" s="104"/>
      <c r="DR423" s="104"/>
      <c r="DS423" s="104"/>
      <c r="DT423" s="104"/>
      <c r="DU423" s="104"/>
      <c r="DV423" s="104"/>
      <c r="DW423" s="104"/>
      <c r="DX423" s="104"/>
      <c r="DY423" s="104"/>
      <c r="DZ423" s="104"/>
    </row>
    <row r="424" spans="1:130">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c r="AR424" s="104"/>
      <c r="AS424" s="104"/>
      <c r="AT424" s="104"/>
      <c r="AU424" s="104"/>
      <c r="AV424" s="104"/>
      <c r="AW424" s="104"/>
      <c r="AX424" s="104"/>
      <c r="AY424" s="104"/>
      <c r="AZ424" s="104"/>
      <c r="BA424" s="104"/>
      <c r="BB424" s="104"/>
      <c r="BC424" s="104"/>
      <c r="BD424" s="104"/>
      <c r="BE424" s="104"/>
      <c r="BF424" s="104"/>
      <c r="BG424" s="104"/>
      <c r="BH424" s="104"/>
      <c r="BI424" s="104"/>
      <c r="BJ424" s="104"/>
      <c r="BK424" s="104"/>
      <c r="BL424" s="104"/>
      <c r="BM424" s="104"/>
      <c r="BN424" s="104"/>
      <c r="BO424" s="104"/>
      <c r="BP424" s="104"/>
      <c r="BQ424" s="104"/>
      <c r="BR424" s="104"/>
      <c r="BS424" s="104"/>
      <c r="BT424" s="104"/>
      <c r="BU424" s="104"/>
      <c r="BV424" s="104"/>
      <c r="BW424" s="104"/>
      <c r="BX424" s="104"/>
      <c r="BY424" s="104"/>
      <c r="BZ424" s="104"/>
      <c r="CA424" s="104"/>
      <c r="CB424" s="104"/>
      <c r="CC424" s="104"/>
      <c r="CD424" s="104"/>
      <c r="CE424" s="104"/>
      <c r="CF424" s="104"/>
      <c r="CG424" s="104"/>
      <c r="CH424" s="104"/>
      <c r="CI424" s="104"/>
      <c r="CJ424" s="104"/>
      <c r="CK424" s="104"/>
      <c r="CL424" s="104"/>
      <c r="CM424" s="104"/>
      <c r="CN424" s="104"/>
      <c r="CO424" s="104"/>
      <c r="CP424" s="104"/>
      <c r="CQ424" s="104"/>
      <c r="CR424" s="104"/>
      <c r="CS424" s="104"/>
      <c r="CT424" s="104"/>
      <c r="CU424" s="104"/>
      <c r="CV424" s="104"/>
      <c r="CW424" s="104"/>
      <c r="CX424" s="104"/>
      <c r="CY424" s="104"/>
      <c r="CZ424" s="104"/>
      <c r="DA424" s="104"/>
      <c r="DB424" s="104"/>
      <c r="DC424" s="104"/>
      <c r="DD424" s="104"/>
      <c r="DE424" s="104"/>
      <c r="DF424" s="104"/>
      <c r="DG424" s="104"/>
      <c r="DH424" s="104"/>
      <c r="DI424" s="104"/>
      <c r="DJ424" s="104"/>
      <c r="DK424" s="104"/>
      <c r="DL424" s="104"/>
      <c r="DM424" s="104"/>
      <c r="DN424" s="104"/>
      <c r="DO424" s="104"/>
      <c r="DP424" s="104"/>
      <c r="DQ424" s="104"/>
      <c r="DR424" s="104"/>
      <c r="DS424" s="104"/>
      <c r="DT424" s="104"/>
      <c r="DU424" s="104"/>
      <c r="DV424" s="104"/>
      <c r="DW424" s="104"/>
      <c r="DX424" s="104"/>
      <c r="DY424" s="104"/>
      <c r="DZ424" s="104"/>
    </row>
    <row r="425" spans="1:130">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4"/>
      <c r="AL425" s="104"/>
      <c r="AM425" s="104"/>
      <c r="AN425" s="104"/>
      <c r="AO425" s="104"/>
      <c r="AP425" s="104"/>
      <c r="AQ425" s="104"/>
      <c r="AR425" s="104"/>
      <c r="AS425" s="104"/>
      <c r="AT425" s="104"/>
      <c r="AU425" s="104"/>
      <c r="AV425" s="104"/>
      <c r="AW425" s="104"/>
      <c r="AX425" s="104"/>
      <c r="AY425" s="104"/>
      <c r="AZ425" s="104"/>
      <c r="BA425" s="104"/>
      <c r="BB425" s="104"/>
      <c r="BC425" s="104"/>
      <c r="BD425" s="104"/>
      <c r="BE425" s="104"/>
      <c r="BF425" s="104"/>
      <c r="BG425" s="104"/>
      <c r="BH425" s="104"/>
      <c r="BI425" s="104"/>
      <c r="BJ425" s="104"/>
      <c r="BK425" s="104"/>
      <c r="BL425" s="104"/>
      <c r="BM425" s="104"/>
      <c r="BN425" s="104"/>
      <c r="BO425" s="104"/>
      <c r="BP425" s="104"/>
      <c r="BQ425" s="104"/>
      <c r="BR425" s="104"/>
      <c r="BS425" s="104"/>
      <c r="BT425" s="104"/>
      <c r="BU425" s="104"/>
      <c r="BV425" s="104"/>
      <c r="BW425" s="104"/>
      <c r="BX425" s="104"/>
      <c r="BY425" s="104"/>
      <c r="BZ425" s="104"/>
      <c r="CA425" s="104"/>
      <c r="CB425" s="104"/>
      <c r="CC425" s="104"/>
      <c r="CD425" s="104"/>
      <c r="CE425" s="104"/>
      <c r="CF425" s="104"/>
      <c r="CG425" s="104"/>
      <c r="CH425" s="104"/>
      <c r="CI425" s="104"/>
      <c r="CJ425" s="104"/>
      <c r="CK425" s="104"/>
      <c r="CL425" s="104"/>
      <c r="CM425" s="104"/>
      <c r="CN425" s="104"/>
      <c r="CO425" s="104"/>
      <c r="CP425" s="104"/>
      <c r="CQ425" s="104"/>
      <c r="CR425" s="104"/>
      <c r="CS425" s="104"/>
      <c r="CT425" s="104"/>
      <c r="CU425" s="104"/>
      <c r="CV425" s="104"/>
      <c r="CW425" s="104"/>
      <c r="CX425" s="104"/>
      <c r="CY425" s="104"/>
      <c r="CZ425" s="104"/>
      <c r="DA425" s="104"/>
      <c r="DB425" s="104"/>
      <c r="DC425" s="104"/>
      <c r="DD425" s="104"/>
      <c r="DE425" s="104"/>
      <c r="DF425" s="104"/>
      <c r="DG425" s="104"/>
      <c r="DH425" s="104"/>
      <c r="DI425" s="104"/>
      <c r="DJ425" s="104"/>
      <c r="DK425" s="104"/>
      <c r="DL425" s="104"/>
      <c r="DM425" s="104"/>
      <c r="DN425" s="104"/>
      <c r="DO425" s="104"/>
      <c r="DP425" s="104"/>
      <c r="DQ425" s="104"/>
      <c r="DR425" s="104"/>
      <c r="DS425" s="104"/>
      <c r="DT425" s="104"/>
      <c r="DU425" s="104"/>
      <c r="DV425" s="104"/>
      <c r="DW425" s="104"/>
      <c r="DX425" s="104"/>
      <c r="DY425" s="104"/>
      <c r="DZ425" s="104"/>
    </row>
    <row r="426" spans="1:130">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4"/>
      <c r="AL426" s="104"/>
      <c r="AM426" s="104"/>
      <c r="AN426" s="104"/>
      <c r="AO426" s="104"/>
      <c r="AP426" s="104"/>
      <c r="AQ426" s="104"/>
      <c r="AR426" s="104"/>
      <c r="AS426" s="104"/>
      <c r="AT426" s="104"/>
      <c r="AU426" s="104"/>
      <c r="AV426" s="104"/>
      <c r="AW426" s="104"/>
      <c r="AX426" s="104"/>
      <c r="AY426" s="104"/>
      <c r="AZ426" s="104"/>
      <c r="BA426" s="104"/>
      <c r="BB426" s="104"/>
      <c r="BC426" s="104"/>
      <c r="BD426" s="104"/>
      <c r="BE426" s="104"/>
      <c r="BF426" s="104"/>
      <c r="BG426" s="104"/>
      <c r="BH426" s="104"/>
      <c r="BI426" s="104"/>
      <c r="BJ426" s="104"/>
      <c r="BK426" s="104"/>
      <c r="BL426" s="104"/>
      <c r="BM426" s="104"/>
      <c r="BN426" s="104"/>
      <c r="BO426" s="104"/>
      <c r="BP426" s="104"/>
      <c r="BQ426" s="104"/>
      <c r="BR426" s="104"/>
      <c r="BS426" s="104"/>
      <c r="BT426" s="104"/>
      <c r="BU426" s="104"/>
      <c r="BV426" s="104"/>
      <c r="BW426" s="104"/>
      <c r="BX426" s="104"/>
      <c r="BY426" s="104"/>
      <c r="BZ426" s="104"/>
      <c r="CA426" s="104"/>
      <c r="CB426" s="104"/>
      <c r="CC426" s="104"/>
      <c r="CD426" s="104"/>
      <c r="CE426" s="104"/>
      <c r="CF426" s="104"/>
      <c r="CG426" s="104"/>
      <c r="CH426" s="104"/>
      <c r="CI426" s="104"/>
      <c r="CJ426" s="104"/>
      <c r="CK426" s="104"/>
      <c r="CL426" s="104"/>
      <c r="CM426" s="104"/>
      <c r="CN426" s="104"/>
      <c r="CO426" s="104"/>
      <c r="CP426" s="104"/>
      <c r="CQ426" s="104"/>
      <c r="CR426" s="104"/>
      <c r="CS426" s="104"/>
      <c r="CT426" s="104"/>
      <c r="CU426" s="104"/>
      <c r="CV426" s="104"/>
      <c r="CW426" s="104"/>
      <c r="CX426" s="104"/>
      <c r="CY426" s="104"/>
      <c r="CZ426" s="104"/>
      <c r="DA426" s="104"/>
      <c r="DB426" s="104"/>
      <c r="DC426" s="104"/>
      <c r="DD426" s="104"/>
      <c r="DE426" s="104"/>
      <c r="DF426" s="104"/>
      <c r="DG426" s="104"/>
      <c r="DH426" s="104"/>
      <c r="DI426" s="104"/>
      <c r="DJ426" s="104"/>
      <c r="DK426" s="104"/>
      <c r="DL426" s="104"/>
      <c r="DM426" s="104"/>
      <c r="DN426" s="104"/>
      <c r="DO426" s="104"/>
      <c r="DP426" s="104"/>
      <c r="DQ426" s="104"/>
      <c r="DR426" s="104"/>
      <c r="DS426" s="104"/>
      <c r="DT426" s="104"/>
      <c r="DU426" s="104"/>
      <c r="DV426" s="104"/>
      <c r="DW426" s="104"/>
      <c r="DX426" s="104"/>
      <c r="DY426" s="104"/>
      <c r="DZ426" s="104"/>
    </row>
    <row r="427" spans="1:130">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4"/>
      <c r="AY427" s="104"/>
      <c r="AZ427" s="104"/>
      <c r="BA427" s="104"/>
      <c r="BB427" s="104"/>
      <c r="BC427" s="104"/>
      <c r="BD427" s="104"/>
      <c r="BE427" s="104"/>
      <c r="BF427" s="104"/>
      <c r="BG427" s="104"/>
      <c r="BH427" s="104"/>
      <c r="BI427" s="104"/>
      <c r="BJ427" s="104"/>
      <c r="BK427" s="104"/>
      <c r="BL427" s="104"/>
      <c r="BM427" s="104"/>
      <c r="BN427" s="104"/>
      <c r="BO427" s="104"/>
      <c r="BP427" s="104"/>
      <c r="BQ427" s="104"/>
      <c r="BR427" s="104"/>
      <c r="BS427" s="104"/>
      <c r="BT427" s="104"/>
      <c r="BU427" s="104"/>
      <c r="BV427" s="104"/>
      <c r="BW427" s="104"/>
      <c r="BX427" s="104"/>
      <c r="BY427" s="104"/>
      <c r="BZ427" s="104"/>
      <c r="CA427" s="104"/>
      <c r="CB427" s="104"/>
      <c r="CC427" s="104"/>
      <c r="CD427" s="104"/>
      <c r="CE427" s="104"/>
      <c r="CF427" s="104"/>
      <c r="CG427" s="104"/>
      <c r="CH427" s="104"/>
      <c r="CI427" s="104"/>
      <c r="CJ427" s="104"/>
      <c r="CK427" s="104"/>
      <c r="CL427" s="104"/>
      <c r="CM427" s="104"/>
      <c r="CN427" s="104"/>
      <c r="CO427" s="104"/>
      <c r="CP427" s="104"/>
      <c r="CQ427" s="104"/>
      <c r="CR427" s="104"/>
      <c r="CS427" s="104"/>
      <c r="CT427" s="104"/>
      <c r="CU427" s="104"/>
      <c r="CV427" s="104"/>
      <c r="CW427" s="104"/>
      <c r="CX427" s="104"/>
      <c r="CY427" s="104"/>
      <c r="CZ427" s="104"/>
      <c r="DA427" s="104"/>
      <c r="DB427" s="104"/>
      <c r="DC427" s="104"/>
      <c r="DD427" s="104"/>
      <c r="DE427" s="104"/>
      <c r="DF427" s="104"/>
      <c r="DG427" s="104"/>
      <c r="DH427" s="104"/>
      <c r="DI427" s="104"/>
      <c r="DJ427" s="104"/>
      <c r="DK427" s="104"/>
      <c r="DL427" s="104"/>
      <c r="DM427" s="104"/>
      <c r="DN427" s="104"/>
      <c r="DO427" s="104"/>
      <c r="DP427" s="104"/>
      <c r="DQ427" s="104"/>
      <c r="DR427" s="104"/>
      <c r="DS427" s="104"/>
      <c r="DT427" s="104"/>
      <c r="DU427" s="104"/>
      <c r="DV427" s="104"/>
      <c r="DW427" s="104"/>
      <c r="DX427" s="104"/>
      <c r="DY427" s="104"/>
      <c r="DZ427" s="104"/>
    </row>
    <row r="428" spans="1:130">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4"/>
      <c r="AY428" s="104"/>
      <c r="AZ428" s="104"/>
      <c r="BA428" s="104"/>
      <c r="BB428" s="104"/>
      <c r="BC428" s="104"/>
      <c r="BD428" s="104"/>
      <c r="BE428" s="104"/>
      <c r="BF428" s="104"/>
      <c r="BG428" s="104"/>
      <c r="BH428" s="104"/>
      <c r="BI428" s="104"/>
      <c r="BJ428" s="104"/>
      <c r="BK428" s="104"/>
      <c r="BL428" s="104"/>
      <c r="BM428" s="104"/>
      <c r="BN428" s="104"/>
      <c r="BO428" s="104"/>
      <c r="BP428" s="104"/>
      <c r="BQ428" s="104"/>
      <c r="BR428" s="104"/>
      <c r="BS428" s="104"/>
      <c r="BT428" s="104"/>
      <c r="BU428" s="104"/>
      <c r="BV428" s="104"/>
      <c r="BW428" s="104"/>
      <c r="BX428" s="104"/>
      <c r="BY428" s="104"/>
      <c r="BZ428" s="104"/>
      <c r="CA428" s="104"/>
      <c r="CB428" s="104"/>
      <c r="CC428" s="104"/>
      <c r="CD428" s="104"/>
      <c r="CE428" s="104"/>
      <c r="CF428" s="104"/>
      <c r="CG428" s="104"/>
      <c r="CH428" s="104"/>
      <c r="CI428" s="104"/>
      <c r="CJ428" s="104"/>
      <c r="CK428" s="104"/>
      <c r="CL428" s="104"/>
      <c r="CM428" s="104"/>
      <c r="CN428" s="104"/>
      <c r="CO428" s="104"/>
      <c r="CP428" s="104"/>
      <c r="CQ428" s="104"/>
      <c r="CR428" s="104"/>
      <c r="CS428" s="104"/>
      <c r="CT428" s="104"/>
      <c r="CU428" s="104"/>
      <c r="CV428" s="104"/>
      <c r="CW428" s="104"/>
      <c r="CX428" s="104"/>
      <c r="CY428" s="104"/>
      <c r="CZ428" s="104"/>
      <c r="DA428" s="104"/>
      <c r="DB428" s="104"/>
      <c r="DC428" s="104"/>
      <c r="DD428" s="104"/>
      <c r="DE428" s="104"/>
      <c r="DF428" s="104"/>
      <c r="DG428" s="104"/>
      <c r="DH428" s="104"/>
      <c r="DI428" s="104"/>
      <c r="DJ428" s="104"/>
      <c r="DK428" s="104"/>
      <c r="DL428" s="104"/>
      <c r="DM428" s="104"/>
      <c r="DN428" s="104"/>
      <c r="DO428" s="104"/>
      <c r="DP428" s="104"/>
      <c r="DQ428" s="104"/>
      <c r="DR428" s="104"/>
      <c r="DS428" s="104"/>
      <c r="DT428" s="104"/>
      <c r="DU428" s="104"/>
      <c r="DV428" s="104"/>
      <c r="DW428" s="104"/>
      <c r="DX428" s="104"/>
      <c r="DY428" s="104"/>
      <c r="DZ428" s="104"/>
    </row>
    <row r="429" spans="1:130">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04"/>
      <c r="AY429" s="104"/>
      <c r="AZ429" s="104"/>
      <c r="BA429" s="104"/>
      <c r="BB429" s="104"/>
      <c r="BC429" s="104"/>
      <c r="BD429" s="104"/>
      <c r="BE429" s="104"/>
      <c r="BF429" s="104"/>
      <c r="BG429" s="104"/>
      <c r="BH429" s="104"/>
      <c r="BI429" s="104"/>
      <c r="BJ429" s="104"/>
      <c r="BK429" s="104"/>
      <c r="BL429" s="104"/>
      <c r="BM429" s="104"/>
      <c r="BN429" s="104"/>
      <c r="BO429" s="104"/>
      <c r="BP429" s="104"/>
      <c r="BQ429" s="104"/>
      <c r="BR429" s="104"/>
      <c r="BS429" s="104"/>
      <c r="BT429" s="104"/>
      <c r="BU429" s="104"/>
      <c r="BV429" s="104"/>
      <c r="BW429" s="104"/>
      <c r="BX429" s="104"/>
      <c r="BY429" s="104"/>
      <c r="BZ429" s="104"/>
      <c r="CA429" s="104"/>
      <c r="CB429" s="104"/>
      <c r="CC429" s="104"/>
      <c r="CD429" s="104"/>
      <c r="CE429" s="104"/>
      <c r="CF429" s="104"/>
      <c r="CG429" s="104"/>
      <c r="CH429" s="104"/>
      <c r="CI429" s="104"/>
      <c r="CJ429" s="104"/>
      <c r="CK429" s="104"/>
      <c r="CL429" s="104"/>
      <c r="CM429" s="104"/>
      <c r="CN429" s="104"/>
      <c r="CO429" s="104"/>
      <c r="CP429" s="104"/>
      <c r="CQ429" s="104"/>
      <c r="CR429" s="104"/>
      <c r="CS429" s="104"/>
      <c r="CT429" s="104"/>
      <c r="CU429" s="104"/>
      <c r="CV429" s="104"/>
      <c r="CW429" s="104"/>
      <c r="CX429" s="104"/>
      <c r="CY429" s="104"/>
      <c r="CZ429" s="104"/>
      <c r="DA429" s="104"/>
      <c r="DB429" s="104"/>
      <c r="DC429" s="104"/>
      <c r="DD429" s="104"/>
      <c r="DE429" s="104"/>
      <c r="DF429" s="104"/>
      <c r="DG429" s="104"/>
      <c r="DH429" s="104"/>
      <c r="DI429" s="104"/>
      <c r="DJ429" s="104"/>
      <c r="DK429" s="104"/>
      <c r="DL429" s="104"/>
      <c r="DM429" s="104"/>
      <c r="DN429" s="104"/>
      <c r="DO429" s="104"/>
      <c r="DP429" s="104"/>
      <c r="DQ429" s="104"/>
      <c r="DR429" s="104"/>
      <c r="DS429" s="104"/>
      <c r="DT429" s="104"/>
      <c r="DU429" s="104"/>
      <c r="DV429" s="104"/>
      <c r="DW429" s="104"/>
      <c r="DX429" s="104"/>
      <c r="DY429" s="104"/>
      <c r="DZ429" s="104"/>
    </row>
    <row r="430" spans="1:130">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c r="AR430" s="104"/>
      <c r="AS430" s="104"/>
      <c r="AT430" s="104"/>
      <c r="AU430" s="104"/>
      <c r="AV430" s="104"/>
      <c r="AW430" s="104"/>
      <c r="AX430" s="104"/>
      <c r="AY430" s="104"/>
      <c r="AZ430" s="104"/>
      <c r="BA430" s="104"/>
      <c r="BB430" s="104"/>
      <c r="BC430" s="104"/>
      <c r="BD430" s="104"/>
      <c r="BE430" s="104"/>
      <c r="BF430" s="104"/>
      <c r="BG430" s="104"/>
      <c r="BH430" s="104"/>
      <c r="BI430" s="104"/>
      <c r="BJ430" s="104"/>
      <c r="BK430" s="104"/>
      <c r="BL430" s="104"/>
      <c r="BM430" s="104"/>
      <c r="BN430" s="104"/>
      <c r="BO430" s="104"/>
      <c r="BP430" s="104"/>
      <c r="BQ430" s="104"/>
      <c r="BR430" s="104"/>
      <c r="BS430" s="104"/>
      <c r="BT430" s="104"/>
      <c r="BU430" s="104"/>
      <c r="BV430" s="104"/>
      <c r="BW430" s="104"/>
      <c r="BX430" s="104"/>
      <c r="BY430" s="104"/>
      <c r="BZ430" s="104"/>
      <c r="CA430" s="104"/>
      <c r="CB430" s="104"/>
      <c r="CC430" s="104"/>
      <c r="CD430" s="104"/>
      <c r="CE430" s="104"/>
      <c r="CF430" s="104"/>
      <c r="CG430" s="104"/>
      <c r="CH430" s="104"/>
      <c r="CI430" s="104"/>
      <c r="CJ430" s="104"/>
      <c r="CK430" s="104"/>
      <c r="CL430" s="104"/>
      <c r="CM430" s="104"/>
      <c r="CN430" s="104"/>
      <c r="CO430" s="104"/>
      <c r="CP430" s="104"/>
      <c r="CQ430" s="104"/>
      <c r="CR430" s="104"/>
      <c r="CS430" s="104"/>
      <c r="CT430" s="104"/>
      <c r="CU430" s="104"/>
      <c r="CV430" s="104"/>
      <c r="CW430" s="104"/>
      <c r="CX430" s="104"/>
      <c r="CY430" s="104"/>
      <c r="CZ430" s="104"/>
      <c r="DA430" s="104"/>
      <c r="DB430" s="104"/>
      <c r="DC430" s="104"/>
      <c r="DD430" s="104"/>
      <c r="DE430" s="104"/>
      <c r="DF430" s="104"/>
      <c r="DG430" s="104"/>
      <c r="DH430" s="104"/>
      <c r="DI430" s="104"/>
      <c r="DJ430" s="104"/>
      <c r="DK430" s="104"/>
      <c r="DL430" s="104"/>
      <c r="DM430" s="104"/>
      <c r="DN430" s="104"/>
      <c r="DO430" s="104"/>
      <c r="DP430" s="104"/>
      <c r="DQ430" s="104"/>
      <c r="DR430" s="104"/>
      <c r="DS430" s="104"/>
      <c r="DT430" s="104"/>
      <c r="DU430" s="104"/>
      <c r="DV430" s="104"/>
      <c r="DW430" s="104"/>
      <c r="DX430" s="104"/>
      <c r="DY430" s="104"/>
      <c r="DZ430" s="104"/>
    </row>
    <row r="431" spans="1:130">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c r="AG431" s="104"/>
      <c r="AH431" s="104"/>
      <c r="AI431" s="104"/>
      <c r="AJ431" s="104"/>
      <c r="AK431" s="104"/>
      <c r="AL431" s="104"/>
      <c r="AM431" s="104"/>
      <c r="AN431" s="104"/>
      <c r="AO431" s="104"/>
      <c r="AP431" s="104"/>
      <c r="AQ431" s="104"/>
      <c r="AR431" s="104"/>
      <c r="AS431" s="104"/>
      <c r="AT431" s="104"/>
      <c r="AU431" s="104"/>
      <c r="AV431" s="104"/>
      <c r="AW431" s="104"/>
      <c r="AX431" s="104"/>
      <c r="AY431" s="104"/>
      <c r="AZ431" s="104"/>
      <c r="BA431" s="104"/>
      <c r="BB431" s="104"/>
      <c r="BC431" s="104"/>
      <c r="BD431" s="104"/>
      <c r="BE431" s="104"/>
      <c r="BF431" s="104"/>
      <c r="BG431" s="104"/>
      <c r="BH431" s="104"/>
      <c r="BI431" s="104"/>
      <c r="BJ431" s="104"/>
      <c r="BK431" s="104"/>
      <c r="BL431" s="104"/>
      <c r="BM431" s="104"/>
      <c r="BN431" s="104"/>
      <c r="BO431" s="104"/>
      <c r="BP431" s="104"/>
      <c r="BQ431" s="104"/>
      <c r="BR431" s="104"/>
      <c r="BS431" s="104"/>
      <c r="BT431" s="104"/>
      <c r="BU431" s="104"/>
      <c r="BV431" s="104"/>
      <c r="BW431" s="104"/>
      <c r="BX431" s="104"/>
      <c r="BY431" s="104"/>
      <c r="BZ431" s="104"/>
      <c r="CA431" s="104"/>
      <c r="CB431" s="104"/>
      <c r="CC431" s="104"/>
      <c r="CD431" s="104"/>
      <c r="CE431" s="104"/>
      <c r="CF431" s="104"/>
      <c r="CG431" s="104"/>
      <c r="CH431" s="104"/>
      <c r="CI431" s="104"/>
      <c r="CJ431" s="104"/>
      <c r="CK431" s="104"/>
      <c r="CL431" s="104"/>
      <c r="CM431" s="104"/>
      <c r="CN431" s="104"/>
      <c r="CO431" s="104"/>
      <c r="CP431" s="104"/>
      <c r="CQ431" s="104"/>
      <c r="CR431" s="104"/>
      <c r="CS431" s="104"/>
      <c r="CT431" s="104"/>
      <c r="CU431" s="104"/>
      <c r="CV431" s="104"/>
      <c r="CW431" s="104"/>
      <c r="CX431" s="104"/>
      <c r="CY431" s="104"/>
      <c r="CZ431" s="104"/>
      <c r="DA431" s="104"/>
      <c r="DB431" s="104"/>
      <c r="DC431" s="104"/>
      <c r="DD431" s="104"/>
      <c r="DE431" s="104"/>
      <c r="DF431" s="104"/>
      <c r="DG431" s="104"/>
      <c r="DH431" s="104"/>
      <c r="DI431" s="104"/>
      <c r="DJ431" s="104"/>
      <c r="DK431" s="104"/>
      <c r="DL431" s="104"/>
      <c r="DM431" s="104"/>
      <c r="DN431" s="104"/>
      <c r="DO431" s="104"/>
      <c r="DP431" s="104"/>
      <c r="DQ431" s="104"/>
      <c r="DR431" s="104"/>
      <c r="DS431" s="104"/>
      <c r="DT431" s="104"/>
      <c r="DU431" s="104"/>
      <c r="DV431" s="104"/>
      <c r="DW431" s="104"/>
      <c r="DX431" s="104"/>
      <c r="DY431" s="104"/>
      <c r="DZ431" s="104"/>
    </row>
    <row r="432" spans="1:130">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c r="AG432" s="104"/>
      <c r="AH432" s="104"/>
      <c r="AI432" s="104"/>
      <c r="AJ432" s="104"/>
      <c r="AK432" s="104"/>
      <c r="AL432" s="104"/>
      <c r="AM432" s="104"/>
      <c r="AN432" s="104"/>
      <c r="AO432" s="104"/>
      <c r="AP432" s="104"/>
      <c r="AQ432" s="104"/>
      <c r="AR432" s="104"/>
      <c r="AS432" s="104"/>
      <c r="AT432" s="104"/>
      <c r="AU432" s="104"/>
      <c r="AV432" s="104"/>
      <c r="AW432" s="104"/>
      <c r="AX432" s="104"/>
      <c r="AY432" s="104"/>
      <c r="AZ432" s="104"/>
      <c r="BA432" s="104"/>
      <c r="BB432" s="104"/>
      <c r="BC432" s="104"/>
      <c r="BD432" s="104"/>
      <c r="BE432" s="104"/>
      <c r="BF432" s="104"/>
      <c r="BG432" s="104"/>
      <c r="BH432" s="104"/>
      <c r="BI432" s="104"/>
      <c r="BJ432" s="104"/>
      <c r="BK432" s="104"/>
      <c r="BL432" s="104"/>
      <c r="BM432" s="104"/>
      <c r="BN432" s="104"/>
      <c r="BO432" s="104"/>
      <c r="BP432" s="104"/>
      <c r="BQ432" s="104"/>
      <c r="BR432" s="104"/>
      <c r="BS432" s="104"/>
      <c r="BT432" s="104"/>
      <c r="BU432" s="104"/>
      <c r="BV432" s="104"/>
      <c r="BW432" s="104"/>
      <c r="BX432" s="104"/>
      <c r="BY432" s="104"/>
      <c r="BZ432" s="104"/>
      <c r="CA432" s="104"/>
      <c r="CB432" s="104"/>
      <c r="CC432" s="104"/>
      <c r="CD432" s="104"/>
      <c r="CE432" s="104"/>
      <c r="CF432" s="104"/>
      <c r="CG432" s="104"/>
      <c r="CH432" s="104"/>
      <c r="CI432" s="104"/>
      <c r="CJ432" s="104"/>
      <c r="CK432" s="104"/>
      <c r="CL432" s="104"/>
      <c r="CM432" s="104"/>
      <c r="CN432" s="104"/>
      <c r="CO432" s="104"/>
      <c r="CP432" s="104"/>
      <c r="CQ432" s="104"/>
      <c r="CR432" s="104"/>
      <c r="CS432" s="104"/>
      <c r="CT432" s="104"/>
      <c r="CU432" s="104"/>
      <c r="CV432" s="104"/>
      <c r="CW432" s="104"/>
      <c r="CX432" s="104"/>
      <c r="CY432" s="104"/>
      <c r="CZ432" s="104"/>
      <c r="DA432" s="104"/>
      <c r="DB432" s="104"/>
      <c r="DC432" s="104"/>
      <c r="DD432" s="104"/>
      <c r="DE432" s="104"/>
      <c r="DF432" s="104"/>
      <c r="DG432" s="104"/>
      <c r="DH432" s="104"/>
      <c r="DI432" s="104"/>
      <c r="DJ432" s="104"/>
      <c r="DK432" s="104"/>
      <c r="DL432" s="104"/>
      <c r="DM432" s="104"/>
      <c r="DN432" s="104"/>
      <c r="DO432" s="104"/>
      <c r="DP432" s="104"/>
      <c r="DQ432" s="104"/>
      <c r="DR432" s="104"/>
      <c r="DS432" s="104"/>
      <c r="DT432" s="104"/>
      <c r="DU432" s="104"/>
      <c r="DV432" s="104"/>
      <c r="DW432" s="104"/>
      <c r="DX432" s="104"/>
      <c r="DY432" s="104"/>
      <c r="DZ432" s="104"/>
    </row>
    <row r="433" spans="1:130">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c r="AR433" s="104"/>
      <c r="AS433" s="104"/>
      <c r="AT433" s="104"/>
      <c r="AU433" s="104"/>
      <c r="AV433" s="104"/>
      <c r="AW433" s="104"/>
      <c r="AX433" s="104"/>
      <c r="AY433" s="104"/>
      <c r="AZ433" s="104"/>
      <c r="BA433" s="104"/>
      <c r="BB433" s="104"/>
      <c r="BC433" s="104"/>
      <c r="BD433" s="104"/>
      <c r="BE433" s="104"/>
      <c r="BF433" s="104"/>
      <c r="BG433" s="104"/>
      <c r="BH433" s="104"/>
      <c r="BI433" s="104"/>
      <c r="BJ433" s="104"/>
      <c r="BK433" s="104"/>
      <c r="BL433" s="104"/>
      <c r="BM433" s="104"/>
      <c r="BN433" s="104"/>
      <c r="BO433" s="104"/>
      <c r="BP433" s="104"/>
      <c r="BQ433" s="104"/>
      <c r="BR433" s="104"/>
      <c r="BS433" s="104"/>
      <c r="BT433" s="104"/>
      <c r="BU433" s="104"/>
      <c r="BV433" s="104"/>
      <c r="BW433" s="104"/>
      <c r="BX433" s="104"/>
      <c r="BY433" s="104"/>
      <c r="BZ433" s="104"/>
      <c r="CA433" s="104"/>
      <c r="CB433" s="104"/>
      <c r="CC433" s="104"/>
      <c r="CD433" s="104"/>
      <c r="CE433" s="104"/>
      <c r="CF433" s="104"/>
      <c r="CG433" s="104"/>
      <c r="CH433" s="104"/>
      <c r="CI433" s="104"/>
      <c r="CJ433" s="104"/>
      <c r="CK433" s="104"/>
      <c r="CL433" s="104"/>
      <c r="CM433" s="104"/>
      <c r="CN433" s="104"/>
      <c r="CO433" s="104"/>
      <c r="CP433" s="104"/>
      <c r="CQ433" s="104"/>
      <c r="CR433" s="104"/>
      <c r="CS433" s="104"/>
      <c r="CT433" s="104"/>
      <c r="CU433" s="104"/>
      <c r="CV433" s="104"/>
      <c r="CW433" s="104"/>
      <c r="CX433" s="104"/>
      <c r="CY433" s="104"/>
      <c r="CZ433" s="104"/>
      <c r="DA433" s="104"/>
      <c r="DB433" s="104"/>
      <c r="DC433" s="104"/>
      <c r="DD433" s="104"/>
      <c r="DE433" s="104"/>
      <c r="DF433" s="104"/>
      <c r="DG433" s="104"/>
      <c r="DH433" s="104"/>
      <c r="DI433" s="104"/>
      <c r="DJ433" s="104"/>
      <c r="DK433" s="104"/>
      <c r="DL433" s="104"/>
      <c r="DM433" s="104"/>
      <c r="DN433" s="104"/>
      <c r="DO433" s="104"/>
      <c r="DP433" s="104"/>
      <c r="DQ433" s="104"/>
      <c r="DR433" s="104"/>
      <c r="DS433" s="104"/>
      <c r="DT433" s="104"/>
      <c r="DU433" s="104"/>
      <c r="DV433" s="104"/>
      <c r="DW433" s="104"/>
      <c r="DX433" s="104"/>
      <c r="DY433" s="104"/>
      <c r="DZ433" s="104"/>
    </row>
    <row r="434" spans="1:130">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4"/>
      <c r="AL434" s="104"/>
      <c r="AM434" s="104"/>
      <c r="AN434" s="104"/>
      <c r="AO434" s="104"/>
      <c r="AP434" s="104"/>
      <c r="AQ434" s="104"/>
      <c r="AR434" s="104"/>
      <c r="AS434" s="104"/>
      <c r="AT434" s="104"/>
      <c r="AU434" s="104"/>
      <c r="AV434" s="104"/>
      <c r="AW434" s="104"/>
      <c r="AX434" s="104"/>
      <c r="AY434" s="104"/>
      <c r="AZ434" s="104"/>
      <c r="BA434" s="104"/>
      <c r="BB434" s="104"/>
      <c r="BC434" s="104"/>
      <c r="BD434" s="104"/>
      <c r="BE434" s="104"/>
      <c r="BF434" s="104"/>
      <c r="BG434" s="104"/>
      <c r="BH434" s="104"/>
      <c r="BI434" s="104"/>
      <c r="BJ434" s="104"/>
      <c r="BK434" s="104"/>
      <c r="BL434" s="104"/>
      <c r="BM434" s="104"/>
      <c r="BN434" s="104"/>
      <c r="BO434" s="104"/>
      <c r="BP434" s="104"/>
      <c r="BQ434" s="104"/>
      <c r="BR434" s="104"/>
      <c r="BS434" s="104"/>
      <c r="BT434" s="104"/>
      <c r="BU434" s="104"/>
      <c r="BV434" s="104"/>
      <c r="BW434" s="104"/>
      <c r="BX434" s="104"/>
      <c r="BY434" s="104"/>
      <c r="BZ434" s="104"/>
      <c r="CA434" s="104"/>
      <c r="CB434" s="104"/>
      <c r="CC434" s="104"/>
      <c r="CD434" s="104"/>
      <c r="CE434" s="104"/>
      <c r="CF434" s="104"/>
      <c r="CG434" s="104"/>
      <c r="CH434" s="104"/>
      <c r="CI434" s="104"/>
      <c r="CJ434" s="104"/>
      <c r="CK434" s="104"/>
      <c r="CL434" s="104"/>
      <c r="CM434" s="104"/>
      <c r="CN434" s="104"/>
      <c r="CO434" s="104"/>
      <c r="CP434" s="104"/>
      <c r="CQ434" s="104"/>
      <c r="CR434" s="104"/>
      <c r="CS434" s="104"/>
      <c r="CT434" s="104"/>
      <c r="CU434" s="104"/>
      <c r="CV434" s="104"/>
      <c r="CW434" s="104"/>
      <c r="CX434" s="104"/>
      <c r="CY434" s="104"/>
      <c r="CZ434" s="104"/>
      <c r="DA434" s="104"/>
      <c r="DB434" s="104"/>
      <c r="DC434" s="104"/>
      <c r="DD434" s="104"/>
      <c r="DE434" s="104"/>
      <c r="DF434" s="104"/>
      <c r="DG434" s="104"/>
      <c r="DH434" s="104"/>
      <c r="DI434" s="104"/>
      <c r="DJ434" s="104"/>
      <c r="DK434" s="104"/>
      <c r="DL434" s="104"/>
      <c r="DM434" s="104"/>
      <c r="DN434" s="104"/>
      <c r="DO434" s="104"/>
      <c r="DP434" s="104"/>
      <c r="DQ434" s="104"/>
      <c r="DR434" s="104"/>
      <c r="DS434" s="104"/>
      <c r="DT434" s="104"/>
      <c r="DU434" s="104"/>
      <c r="DV434" s="104"/>
      <c r="DW434" s="104"/>
      <c r="DX434" s="104"/>
      <c r="DY434" s="104"/>
      <c r="DZ434" s="104"/>
    </row>
    <row r="435" spans="1:130">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4"/>
      <c r="AL435" s="104"/>
      <c r="AM435" s="104"/>
      <c r="AN435" s="104"/>
      <c r="AO435" s="104"/>
      <c r="AP435" s="104"/>
      <c r="AQ435" s="104"/>
      <c r="AR435" s="104"/>
      <c r="AS435" s="104"/>
      <c r="AT435" s="104"/>
      <c r="AU435" s="104"/>
      <c r="AV435" s="104"/>
      <c r="AW435" s="104"/>
      <c r="AX435" s="104"/>
      <c r="AY435" s="104"/>
      <c r="AZ435" s="104"/>
      <c r="BA435" s="104"/>
      <c r="BB435" s="104"/>
      <c r="BC435" s="104"/>
      <c r="BD435" s="104"/>
      <c r="BE435" s="104"/>
      <c r="BF435" s="104"/>
      <c r="BG435" s="104"/>
      <c r="BH435" s="104"/>
      <c r="BI435" s="104"/>
      <c r="BJ435" s="104"/>
      <c r="BK435" s="104"/>
      <c r="BL435" s="104"/>
      <c r="BM435" s="104"/>
      <c r="BN435" s="104"/>
      <c r="BO435" s="104"/>
      <c r="BP435" s="104"/>
      <c r="BQ435" s="104"/>
      <c r="BR435" s="104"/>
      <c r="BS435" s="104"/>
      <c r="BT435" s="104"/>
      <c r="BU435" s="104"/>
      <c r="BV435" s="104"/>
      <c r="BW435" s="104"/>
      <c r="BX435" s="104"/>
      <c r="BY435" s="104"/>
      <c r="BZ435" s="104"/>
      <c r="CA435" s="104"/>
      <c r="CB435" s="104"/>
      <c r="CC435" s="104"/>
      <c r="CD435" s="104"/>
      <c r="CE435" s="104"/>
      <c r="CF435" s="104"/>
      <c r="CG435" s="104"/>
      <c r="CH435" s="104"/>
      <c r="CI435" s="104"/>
      <c r="CJ435" s="104"/>
      <c r="CK435" s="104"/>
      <c r="CL435" s="104"/>
      <c r="CM435" s="104"/>
      <c r="CN435" s="104"/>
      <c r="CO435" s="104"/>
      <c r="CP435" s="104"/>
      <c r="CQ435" s="104"/>
      <c r="CR435" s="104"/>
      <c r="CS435" s="104"/>
      <c r="CT435" s="104"/>
      <c r="CU435" s="104"/>
      <c r="CV435" s="104"/>
      <c r="CW435" s="104"/>
      <c r="CX435" s="104"/>
      <c r="CY435" s="104"/>
      <c r="CZ435" s="104"/>
      <c r="DA435" s="104"/>
      <c r="DB435" s="104"/>
      <c r="DC435" s="104"/>
      <c r="DD435" s="104"/>
      <c r="DE435" s="104"/>
      <c r="DF435" s="104"/>
      <c r="DG435" s="104"/>
      <c r="DH435" s="104"/>
      <c r="DI435" s="104"/>
      <c r="DJ435" s="104"/>
      <c r="DK435" s="104"/>
      <c r="DL435" s="104"/>
      <c r="DM435" s="104"/>
      <c r="DN435" s="104"/>
      <c r="DO435" s="104"/>
      <c r="DP435" s="104"/>
      <c r="DQ435" s="104"/>
      <c r="DR435" s="104"/>
      <c r="DS435" s="104"/>
      <c r="DT435" s="104"/>
      <c r="DU435" s="104"/>
      <c r="DV435" s="104"/>
      <c r="DW435" s="104"/>
      <c r="DX435" s="104"/>
      <c r="DY435" s="104"/>
      <c r="DZ435" s="104"/>
    </row>
    <row r="436" spans="1:130">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4"/>
      <c r="AL436" s="104"/>
      <c r="AM436" s="104"/>
      <c r="AN436" s="104"/>
      <c r="AO436" s="104"/>
      <c r="AP436" s="104"/>
      <c r="AQ436" s="104"/>
      <c r="AR436" s="104"/>
      <c r="AS436" s="104"/>
      <c r="AT436" s="104"/>
      <c r="AU436" s="104"/>
      <c r="AV436" s="104"/>
      <c r="AW436" s="104"/>
      <c r="AX436" s="104"/>
      <c r="AY436" s="104"/>
      <c r="AZ436" s="104"/>
      <c r="BA436" s="104"/>
      <c r="BB436" s="104"/>
      <c r="BC436" s="104"/>
      <c r="BD436" s="104"/>
      <c r="BE436" s="104"/>
      <c r="BF436" s="104"/>
      <c r="BG436" s="104"/>
      <c r="BH436" s="104"/>
      <c r="BI436" s="104"/>
      <c r="BJ436" s="104"/>
      <c r="BK436" s="104"/>
      <c r="BL436" s="104"/>
      <c r="BM436" s="104"/>
      <c r="BN436" s="104"/>
      <c r="BO436" s="104"/>
      <c r="BP436" s="104"/>
      <c r="BQ436" s="104"/>
      <c r="BR436" s="104"/>
      <c r="BS436" s="104"/>
      <c r="BT436" s="104"/>
      <c r="BU436" s="104"/>
      <c r="BV436" s="104"/>
      <c r="BW436" s="104"/>
      <c r="BX436" s="104"/>
      <c r="BY436" s="104"/>
      <c r="BZ436" s="104"/>
      <c r="CA436" s="104"/>
      <c r="CB436" s="104"/>
      <c r="CC436" s="104"/>
      <c r="CD436" s="104"/>
      <c r="CE436" s="104"/>
      <c r="CF436" s="104"/>
      <c r="CG436" s="104"/>
      <c r="CH436" s="104"/>
      <c r="CI436" s="104"/>
      <c r="CJ436" s="104"/>
      <c r="CK436" s="104"/>
      <c r="CL436" s="104"/>
      <c r="CM436" s="104"/>
      <c r="CN436" s="104"/>
      <c r="CO436" s="104"/>
      <c r="CP436" s="104"/>
      <c r="CQ436" s="104"/>
      <c r="CR436" s="104"/>
      <c r="CS436" s="104"/>
      <c r="CT436" s="104"/>
      <c r="CU436" s="104"/>
      <c r="CV436" s="104"/>
      <c r="CW436" s="104"/>
      <c r="CX436" s="104"/>
      <c r="CY436" s="104"/>
      <c r="CZ436" s="104"/>
      <c r="DA436" s="104"/>
      <c r="DB436" s="104"/>
      <c r="DC436" s="104"/>
      <c r="DD436" s="104"/>
      <c r="DE436" s="104"/>
      <c r="DF436" s="104"/>
      <c r="DG436" s="104"/>
      <c r="DH436" s="104"/>
      <c r="DI436" s="104"/>
      <c r="DJ436" s="104"/>
      <c r="DK436" s="104"/>
      <c r="DL436" s="104"/>
      <c r="DM436" s="104"/>
      <c r="DN436" s="104"/>
      <c r="DO436" s="104"/>
      <c r="DP436" s="104"/>
      <c r="DQ436" s="104"/>
      <c r="DR436" s="104"/>
      <c r="DS436" s="104"/>
      <c r="DT436" s="104"/>
      <c r="DU436" s="104"/>
      <c r="DV436" s="104"/>
      <c r="DW436" s="104"/>
      <c r="DX436" s="104"/>
      <c r="DY436" s="104"/>
      <c r="DZ436" s="104"/>
    </row>
    <row r="437" spans="1:130">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4"/>
      <c r="AL437" s="104"/>
      <c r="AM437" s="104"/>
      <c r="AN437" s="104"/>
      <c r="AO437" s="104"/>
      <c r="AP437" s="104"/>
      <c r="AQ437" s="104"/>
      <c r="AR437" s="104"/>
      <c r="AS437" s="104"/>
      <c r="AT437" s="104"/>
      <c r="AU437" s="104"/>
      <c r="AV437" s="104"/>
      <c r="AW437" s="104"/>
      <c r="AX437" s="104"/>
      <c r="AY437" s="104"/>
      <c r="AZ437" s="104"/>
      <c r="BA437" s="104"/>
      <c r="BB437" s="104"/>
      <c r="BC437" s="104"/>
      <c r="BD437" s="104"/>
      <c r="BE437" s="104"/>
      <c r="BF437" s="104"/>
      <c r="BG437" s="104"/>
      <c r="BH437" s="104"/>
      <c r="BI437" s="104"/>
      <c r="BJ437" s="104"/>
      <c r="BK437" s="104"/>
      <c r="BL437" s="104"/>
      <c r="BM437" s="104"/>
      <c r="BN437" s="104"/>
      <c r="BO437" s="104"/>
      <c r="BP437" s="104"/>
      <c r="BQ437" s="104"/>
      <c r="BR437" s="104"/>
      <c r="BS437" s="104"/>
      <c r="BT437" s="104"/>
      <c r="BU437" s="104"/>
      <c r="BV437" s="104"/>
      <c r="BW437" s="104"/>
      <c r="BX437" s="104"/>
      <c r="BY437" s="104"/>
      <c r="BZ437" s="104"/>
      <c r="CA437" s="104"/>
      <c r="CB437" s="104"/>
      <c r="CC437" s="104"/>
      <c r="CD437" s="104"/>
      <c r="CE437" s="104"/>
      <c r="CF437" s="104"/>
      <c r="CG437" s="104"/>
      <c r="CH437" s="104"/>
      <c r="CI437" s="104"/>
      <c r="CJ437" s="104"/>
      <c r="CK437" s="104"/>
      <c r="CL437" s="104"/>
      <c r="CM437" s="104"/>
      <c r="CN437" s="104"/>
      <c r="CO437" s="104"/>
      <c r="CP437" s="104"/>
      <c r="CQ437" s="104"/>
      <c r="CR437" s="104"/>
      <c r="CS437" s="104"/>
      <c r="CT437" s="104"/>
      <c r="CU437" s="104"/>
      <c r="CV437" s="104"/>
      <c r="CW437" s="104"/>
      <c r="CX437" s="104"/>
      <c r="CY437" s="104"/>
      <c r="CZ437" s="104"/>
      <c r="DA437" s="104"/>
      <c r="DB437" s="104"/>
      <c r="DC437" s="104"/>
      <c r="DD437" s="104"/>
      <c r="DE437" s="104"/>
      <c r="DF437" s="104"/>
      <c r="DG437" s="104"/>
      <c r="DH437" s="104"/>
      <c r="DI437" s="104"/>
      <c r="DJ437" s="104"/>
      <c r="DK437" s="104"/>
      <c r="DL437" s="104"/>
      <c r="DM437" s="104"/>
      <c r="DN437" s="104"/>
      <c r="DO437" s="104"/>
      <c r="DP437" s="104"/>
      <c r="DQ437" s="104"/>
      <c r="DR437" s="104"/>
      <c r="DS437" s="104"/>
      <c r="DT437" s="104"/>
      <c r="DU437" s="104"/>
      <c r="DV437" s="104"/>
      <c r="DW437" s="104"/>
      <c r="DX437" s="104"/>
      <c r="DY437" s="104"/>
      <c r="DZ437" s="104"/>
    </row>
    <row r="438" spans="1:130">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4"/>
      <c r="AL438" s="104"/>
      <c r="AM438" s="104"/>
      <c r="AN438" s="104"/>
      <c r="AO438" s="104"/>
      <c r="AP438" s="104"/>
      <c r="AQ438" s="104"/>
      <c r="AR438" s="104"/>
      <c r="AS438" s="104"/>
      <c r="AT438" s="104"/>
      <c r="AU438" s="104"/>
      <c r="AV438" s="104"/>
      <c r="AW438" s="104"/>
      <c r="AX438" s="104"/>
      <c r="AY438" s="104"/>
      <c r="AZ438" s="104"/>
      <c r="BA438" s="104"/>
      <c r="BB438" s="104"/>
      <c r="BC438" s="104"/>
      <c r="BD438" s="104"/>
      <c r="BE438" s="104"/>
      <c r="BF438" s="104"/>
      <c r="BG438" s="104"/>
      <c r="BH438" s="104"/>
      <c r="BI438" s="104"/>
      <c r="BJ438" s="104"/>
      <c r="BK438" s="104"/>
      <c r="BL438" s="104"/>
      <c r="BM438" s="104"/>
      <c r="BN438" s="104"/>
      <c r="BO438" s="104"/>
      <c r="BP438" s="104"/>
      <c r="BQ438" s="104"/>
      <c r="BR438" s="104"/>
      <c r="BS438" s="104"/>
      <c r="BT438" s="104"/>
      <c r="BU438" s="104"/>
      <c r="BV438" s="104"/>
      <c r="BW438" s="104"/>
      <c r="BX438" s="104"/>
      <c r="BY438" s="104"/>
      <c r="BZ438" s="104"/>
      <c r="CA438" s="104"/>
      <c r="CB438" s="104"/>
      <c r="CC438" s="104"/>
      <c r="CD438" s="104"/>
      <c r="CE438" s="104"/>
      <c r="CF438" s="104"/>
      <c r="CG438" s="104"/>
      <c r="CH438" s="104"/>
      <c r="CI438" s="104"/>
      <c r="CJ438" s="104"/>
      <c r="CK438" s="104"/>
      <c r="CL438" s="104"/>
      <c r="CM438" s="104"/>
      <c r="CN438" s="104"/>
      <c r="CO438" s="104"/>
      <c r="CP438" s="104"/>
      <c r="CQ438" s="104"/>
      <c r="CR438" s="104"/>
      <c r="CS438" s="104"/>
      <c r="CT438" s="104"/>
      <c r="CU438" s="104"/>
      <c r="CV438" s="104"/>
      <c r="CW438" s="104"/>
      <c r="CX438" s="104"/>
      <c r="CY438" s="104"/>
      <c r="CZ438" s="104"/>
      <c r="DA438" s="104"/>
      <c r="DB438" s="104"/>
      <c r="DC438" s="104"/>
      <c r="DD438" s="104"/>
      <c r="DE438" s="104"/>
      <c r="DF438" s="104"/>
      <c r="DG438" s="104"/>
      <c r="DH438" s="104"/>
      <c r="DI438" s="104"/>
      <c r="DJ438" s="104"/>
      <c r="DK438" s="104"/>
      <c r="DL438" s="104"/>
      <c r="DM438" s="104"/>
      <c r="DN438" s="104"/>
      <c r="DO438" s="104"/>
      <c r="DP438" s="104"/>
      <c r="DQ438" s="104"/>
      <c r="DR438" s="104"/>
      <c r="DS438" s="104"/>
      <c r="DT438" s="104"/>
      <c r="DU438" s="104"/>
      <c r="DV438" s="104"/>
      <c r="DW438" s="104"/>
      <c r="DX438" s="104"/>
      <c r="DY438" s="104"/>
      <c r="DZ438" s="104"/>
    </row>
    <row r="439" spans="1:130">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c r="AR439" s="104"/>
      <c r="AS439" s="104"/>
      <c r="AT439" s="104"/>
      <c r="AU439" s="104"/>
      <c r="AV439" s="104"/>
      <c r="AW439" s="104"/>
      <c r="AX439" s="104"/>
      <c r="AY439" s="104"/>
      <c r="AZ439" s="104"/>
      <c r="BA439" s="104"/>
      <c r="BB439" s="104"/>
      <c r="BC439" s="104"/>
      <c r="BD439" s="104"/>
      <c r="BE439" s="104"/>
      <c r="BF439" s="104"/>
      <c r="BG439" s="104"/>
      <c r="BH439" s="104"/>
      <c r="BI439" s="104"/>
      <c r="BJ439" s="104"/>
      <c r="BK439" s="104"/>
      <c r="BL439" s="104"/>
      <c r="BM439" s="104"/>
      <c r="BN439" s="104"/>
      <c r="BO439" s="104"/>
      <c r="BP439" s="104"/>
      <c r="BQ439" s="104"/>
      <c r="BR439" s="104"/>
      <c r="BS439" s="104"/>
      <c r="BT439" s="104"/>
      <c r="BU439" s="104"/>
      <c r="BV439" s="104"/>
      <c r="BW439" s="104"/>
      <c r="BX439" s="104"/>
      <c r="BY439" s="104"/>
      <c r="BZ439" s="104"/>
      <c r="CA439" s="104"/>
      <c r="CB439" s="104"/>
      <c r="CC439" s="104"/>
      <c r="CD439" s="104"/>
      <c r="CE439" s="104"/>
      <c r="CF439" s="104"/>
      <c r="CG439" s="104"/>
      <c r="CH439" s="104"/>
      <c r="CI439" s="104"/>
      <c r="CJ439" s="104"/>
      <c r="CK439" s="104"/>
      <c r="CL439" s="104"/>
      <c r="CM439" s="104"/>
      <c r="CN439" s="104"/>
      <c r="CO439" s="104"/>
      <c r="CP439" s="104"/>
      <c r="CQ439" s="104"/>
      <c r="CR439" s="104"/>
      <c r="CS439" s="104"/>
      <c r="CT439" s="104"/>
      <c r="CU439" s="104"/>
      <c r="CV439" s="104"/>
      <c r="CW439" s="104"/>
      <c r="CX439" s="104"/>
      <c r="CY439" s="104"/>
      <c r="CZ439" s="104"/>
      <c r="DA439" s="104"/>
      <c r="DB439" s="104"/>
      <c r="DC439" s="104"/>
      <c r="DD439" s="104"/>
      <c r="DE439" s="104"/>
      <c r="DF439" s="104"/>
      <c r="DG439" s="104"/>
      <c r="DH439" s="104"/>
      <c r="DI439" s="104"/>
      <c r="DJ439" s="104"/>
      <c r="DK439" s="104"/>
      <c r="DL439" s="104"/>
      <c r="DM439" s="104"/>
      <c r="DN439" s="104"/>
      <c r="DO439" s="104"/>
      <c r="DP439" s="104"/>
      <c r="DQ439" s="104"/>
      <c r="DR439" s="104"/>
      <c r="DS439" s="104"/>
      <c r="DT439" s="104"/>
      <c r="DU439" s="104"/>
      <c r="DV439" s="104"/>
      <c r="DW439" s="104"/>
      <c r="DX439" s="104"/>
      <c r="DY439" s="104"/>
      <c r="DZ439" s="104"/>
    </row>
    <row r="440" spans="1:130">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4"/>
      <c r="AL440" s="104"/>
      <c r="AM440" s="104"/>
      <c r="AN440" s="104"/>
      <c r="AO440" s="104"/>
      <c r="AP440" s="104"/>
      <c r="AQ440" s="104"/>
      <c r="AR440" s="104"/>
      <c r="AS440" s="104"/>
      <c r="AT440" s="104"/>
      <c r="AU440" s="104"/>
      <c r="AV440" s="104"/>
      <c r="AW440" s="104"/>
      <c r="AX440" s="104"/>
      <c r="AY440" s="104"/>
      <c r="AZ440" s="104"/>
      <c r="BA440" s="104"/>
      <c r="BB440" s="104"/>
      <c r="BC440" s="104"/>
      <c r="BD440" s="104"/>
      <c r="BE440" s="104"/>
      <c r="BF440" s="104"/>
      <c r="BG440" s="104"/>
      <c r="BH440" s="104"/>
      <c r="BI440" s="104"/>
      <c r="BJ440" s="104"/>
      <c r="BK440" s="104"/>
      <c r="BL440" s="104"/>
      <c r="BM440" s="104"/>
      <c r="BN440" s="104"/>
      <c r="BO440" s="104"/>
      <c r="BP440" s="104"/>
      <c r="BQ440" s="104"/>
      <c r="BR440" s="104"/>
      <c r="BS440" s="104"/>
      <c r="BT440" s="104"/>
      <c r="BU440" s="104"/>
      <c r="BV440" s="104"/>
      <c r="BW440" s="104"/>
      <c r="BX440" s="104"/>
      <c r="BY440" s="104"/>
      <c r="BZ440" s="104"/>
      <c r="CA440" s="104"/>
      <c r="CB440" s="104"/>
      <c r="CC440" s="104"/>
      <c r="CD440" s="104"/>
      <c r="CE440" s="104"/>
      <c r="CF440" s="104"/>
      <c r="CG440" s="104"/>
      <c r="CH440" s="104"/>
      <c r="CI440" s="104"/>
      <c r="CJ440" s="104"/>
      <c r="CK440" s="104"/>
      <c r="CL440" s="104"/>
      <c r="CM440" s="104"/>
      <c r="CN440" s="104"/>
      <c r="CO440" s="104"/>
      <c r="CP440" s="104"/>
      <c r="CQ440" s="104"/>
      <c r="CR440" s="104"/>
      <c r="CS440" s="104"/>
      <c r="CT440" s="104"/>
      <c r="CU440" s="104"/>
      <c r="CV440" s="104"/>
      <c r="CW440" s="104"/>
      <c r="CX440" s="104"/>
      <c r="CY440" s="104"/>
      <c r="CZ440" s="104"/>
      <c r="DA440" s="104"/>
      <c r="DB440" s="104"/>
      <c r="DC440" s="104"/>
      <c r="DD440" s="104"/>
      <c r="DE440" s="104"/>
      <c r="DF440" s="104"/>
      <c r="DG440" s="104"/>
      <c r="DH440" s="104"/>
      <c r="DI440" s="104"/>
      <c r="DJ440" s="104"/>
      <c r="DK440" s="104"/>
      <c r="DL440" s="104"/>
      <c r="DM440" s="104"/>
      <c r="DN440" s="104"/>
      <c r="DO440" s="104"/>
      <c r="DP440" s="104"/>
      <c r="DQ440" s="104"/>
      <c r="DR440" s="104"/>
      <c r="DS440" s="104"/>
      <c r="DT440" s="104"/>
      <c r="DU440" s="104"/>
      <c r="DV440" s="104"/>
      <c r="DW440" s="104"/>
      <c r="DX440" s="104"/>
      <c r="DY440" s="104"/>
      <c r="DZ440" s="104"/>
    </row>
    <row r="441" spans="1:130">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4"/>
      <c r="AL441" s="104"/>
      <c r="AM441" s="104"/>
      <c r="AN441" s="104"/>
      <c r="AO441" s="104"/>
      <c r="AP441" s="104"/>
      <c r="AQ441" s="104"/>
      <c r="AR441" s="104"/>
      <c r="AS441" s="104"/>
      <c r="AT441" s="104"/>
      <c r="AU441" s="104"/>
      <c r="AV441" s="104"/>
      <c r="AW441" s="104"/>
      <c r="AX441" s="104"/>
      <c r="AY441" s="104"/>
      <c r="AZ441" s="104"/>
      <c r="BA441" s="104"/>
      <c r="BB441" s="104"/>
      <c r="BC441" s="104"/>
      <c r="BD441" s="104"/>
      <c r="BE441" s="104"/>
      <c r="BF441" s="104"/>
      <c r="BG441" s="104"/>
      <c r="BH441" s="104"/>
      <c r="BI441" s="104"/>
      <c r="BJ441" s="104"/>
      <c r="BK441" s="104"/>
      <c r="BL441" s="104"/>
      <c r="BM441" s="104"/>
      <c r="BN441" s="104"/>
      <c r="BO441" s="104"/>
      <c r="BP441" s="104"/>
      <c r="BQ441" s="104"/>
      <c r="BR441" s="104"/>
      <c r="BS441" s="104"/>
      <c r="BT441" s="104"/>
      <c r="BU441" s="104"/>
      <c r="BV441" s="104"/>
      <c r="BW441" s="104"/>
      <c r="BX441" s="104"/>
      <c r="BY441" s="104"/>
      <c r="BZ441" s="104"/>
      <c r="CA441" s="104"/>
      <c r="CB441" s="104"/>
      <c r="CC441" s="104"/>
      <c r="CD441" s="104"/>
      <c r="CE441" s="104"/>
      <c r="CF441" s="104"/>
      <c r="CG441" s="104"/>
      <c r="CH441" s="104"/>
      <c r="CI441" s="104"/>
      <c r="CJ441" s="104"/>
      <c r="CK441" s="104"/>
      <c r="CL441" s="104"/>
      <c r="CM441" s="104"/>
      <c r="CN441" s="104"/>
      <c r="CO441" s="104"/>
      <c r="CP441" s="104"/>
      <c r="CQ441" s="104"/>
      <c r="CR441" s="104"/>
      <c r="CS441" s="104"/>
      <c r="CT441" s="104"/>
      <c r="CU441" s="104"/>
      <c r="CV441" s="104"/>
      <c r="CW441" s="104"/>
      <c r="CX441" s="104"/>
      <c r="CY441" s="104"/>
      <c r="CZ441" s="104"/>
      <c r="DA441" s="104"/>
      <c r="DB441" s="104"/>
      <c r="DC441" s="104"/>
      <c r="DD441" s="104"/>
      <c r="DE441" s="104"/>
      <c r="DF441" s="104"/>
      <c r="DG441" s="104"/>
      <c r="DH441" s="104"/>
      <c r="DI441" s="104"/>
      <c r="DJ441" s="104"/>
      <c r="DK441" s="104"/>
      <c r="DL441" s="104"/>
      <c r="DM441" s="104"/>
      <c r="DN441" s="104"/>
      <c r="DO441" s="104"/>
      <c r="DP441" s="104"/>
      <c r="DQ441" s="104"/>
      <c r="DR441" s="104"/>
      <c r="DS441" s="104"/>
      <c r="DT441" s="104"/>
      <c r="DU441" s="104"/>
      <c r="DV441" s="104"/>
      <c r="DW441" s="104"/>
      <c r="DX441" s="104"/>
      <c r="DY441" s="104"/>
      <c r="DZ441" s="104"/>
    </row>
    <row r="442" spans="1:130">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4"/>
      <c r="AL442" s="104"/>
      <c r="AM442" s="104"/>
      <c r="AN442" s="104"/>
      <c r="AO442" s="104"/>
      <c r="AP442" s="104"/>
      <c r="AQ442" s="104"/>
      <c r="AR442" s="104"/>
      <c r="AS442" s="104"/>
      <c r="AT442" s="104"/>
      <c r="AU442" s="104"/>
      <c r="AV442" s="104"/>
      <c r="AW442" s="104"/>
      <c r="AX442" s="104"/>
      <c r="AY442" s="104"/>
      <c r="AZ442" s="104"/>
      <c r="BA442" s="104"/>
      <c r="BB442" s="104"/>
      <c r="BC442" s="104"/>
      <c r="BD442" s="104"/>
      <c r="BE442" s="104"/>
      <c r="BF442" s="104"/>
      <c r="BG442" s="104"/>
      <c r="BH442" s="104"/>
      <c r="BI442" s="104"/>
      <c r="BJ442" s="104"/>
      <c r="BK442" s="104"/>
      <c r="BL442" s="104"/>
      <c r="BM442" s="104"/>
      <c r="BN442" s="104"/>
      <c r="BO442" s="104"/>
      <c r="BP442" s="104"/>
      <c r="BQ442" s="104"/>
      <c r="BR442" s="104"/>
      <c r="BS442" s="104"/>
      <c r="BT442" s="104"/>
      <c r="BU442" s="104"/>
      <c r="BV442" s="104"/>
      <c r="BW442" s="104"/>
      <c r="BX442" s="104"/>
      <c r="BY442" s="104"/>
      <c r="BZ442" s="104"/>
      <c r="CA442" s="104"/>
      <c r="CB442" s="104"/>
      <c r="CC442" s="104"/>
      <c r="CD442" s="104"/>
      <c r="CE442" s="104"/>
      <c r="CF442" s="104"/>
      <c r="CG442" s="104"/>
      <c r="CH442" s="104"/>
      <c r="CI442" s="104"/>
      <c r="CJ442" s="104"/>
      <c r="CK442" s="104"/>
      <c r="CL442" s="104"/>
      <c r="CM442" s="104"/>
      <c r="CN442" s="104"/>
      <c r="CO442" s="104"/>
      <c r="CP442" s="104"/>
      <c r="CQ442" s="104"/>
      <c r="CR442" s="104"/>
      <c r="CS442" s="104"/>
      <c r="CT442" s="104"/>
      <c r="CU442" s="104"/>
      <c r="CV442" s="104"/>
      <c r="CW442" s="104"/>
      <c r="CX442" s="104"/>
      <c r="CY442" s="104"/>
      <c r="CZ442" s="104"/>
      <c r="DA442" s="104"/>
      <c r="DB442" s="104"/>
      <c r="DC442" s="104"/>
      <c r="DD442" s="104"/>
      <c r="DE442" s="104"/>
      <c r="DF442" s="104"/>
      <c r="DG442" s="104"/>
      <c r="DH442" s="104"/>
      <c r="DI442" s="104"/>
      <c r="DJ442" s="104"/>
      <c r="DK442" s="104"/>
      <c r="DL442" s="104"/>
      <c r="DM442" s="104"/>
      <c r="DN442" s="104"/>
      <c r="DO442" s="104"/>
      <c r="DP442" s="104"/>
      <c r="DQ442" s="104"/>
      <c r="DR442" s="104"/>
      <c r="DS442" s="104"/>
      <c r="DT442" s="104"/>
      <c r="DU442" s="104"/>
      <c r="DV442" s="104"/>
      <c r="DW442" s="104"/>
      <c r="DX442" s="104"/>
      <c r="DY442" s="104"/>
      <c r="DZ442" s="104"/>
    </row>
    <row r="443" spans="1:130">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4"/>
      <c r="AL443" s="104"/>
      <c r="AM443" s="104"/>
      <c r="AN443" s="104"/>
      <c r="AO443" s="104"/>
      <c r="AP443" s="104"/>
      <c r="AQ443" s="104"/>
      <c r="AR443" s="104"/>
      <c r="AS443" s="104"/>
      <c r="AT443" s="104"/>
      <c r="AU443" s="104"/>
      <c r="AV443" s="104"/>
      <c r="AW443" s="104"/>
      <c r="AX443" s="104"/>
      <c r="AY443" s="104"/>
      <c r="AZ443" s="104"/>
      <c r="BA443" s="104"/>
      <c r="BB443" s="104"/>
      <c r="BC443" s="104"/>
      <c r="BD443" s="104"/>
      <c r="BE443" s="104"/>
      <c r="BF443" s="104"/>
      <c r="BG443" s="104"/>
      <c r="BH443" s="104"/>
      <c r="BI443" s="104"/>
      <c r="BJ443" s="104"/>
      <c r="BK443" s="104"/>
      <c r="BL443" s="104"/>
      <c r="BM443" s="104"/>
      <c r="BN443" s="104"/>
      <c r="BO443" s="104"/>
      <c r="BP443" s="104"/>
      <c r="BQ443" s="104"/>
      <c r="BR443" s="104"/>
      <c r="BS443" s="104"/>
      <c r="BT443" s="104"/>
      <c r="BU443" s="104"/>
      <c r="BV443" s="104"/>
      <c r="BW443" s="104"/>
      <c r="BX443" s="104"/>
      <c r="BY443" s="104"/>
      <c r="BZ443" s="104"/>
      <c r="CA443" s="104"/>
      <c r="CB443" s="104"/>
      <c r="CC443" s="104"/>
      <c r="CD443" s="104"/>
      <c r="CE443" s="104"/>
      <c r="CF443" s="104"/>
      <c r="CG443" s="104"/>
      <c r="CH443" s="104"/>
      <c r="CI443" s="104"/>
      <c r="CJ443" s="104"/>
      <c r="CK443" s="104"/>
      <c r="CL443" s="104"/>
      <c r="CM443" s="104"/>
      <c r="CN443" s="104"/>
      <c r="CO443" s="104"/>
      <c r="CP443" s="104"/>
      <c r="CQ443" s="104"/>
      <c r="CR443" s="104"/>
      <c r="CS443" s="104"/>
      <c r="CT443" s="104"/>
      <c r="CU443" s="104"/>
      <c r="CV443" s="104"/>
      <c r="CW443" s="104"/>
      <c r="CX443" s="104"/>
      <c r="CY443" s="104"/>
      <c r="CZ443" s="104"/>
      <c r="DA443" s="104"/>
      <c r="DB443" s="104"/>
      <c r="DC443" s="104"/>
      <c r="DD443" s="104"/>
      <c r="DE443" s="104"/>
      <c r="DF443" s="104"/>
      <c r="DG443" s="104"/>
      <c r="DH443" s="104"/>
      <c r="DI443" s="104"/>
      <c r="DJ443" s="104"/>
      <c r="DK443" s="104"/>
      <c r="DL443" s="104"/>
      <c r="DM443" s="104"/>
      <c r="DN443" s="104"/>
      <c r="DO443" s="104"/>
      <c r="DP443" s="104"/>
      <c r="DQ443" s="104"/>
      <c r="DR443" s="104"/>
      <c r="DS443" s="104"/>
      <c r="DT443" s="104"/>
      <c r="DU443" s="104"/>
      <c r="DV443" s="104"/>
      <c r="DW443" s="104"/>
      <c r="DX443" s="104"/>
      <c r="DY443" s="104"/>
      <c r="DZ443" s="104"/>
    </row>
    <row r="444" spans="1:130">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4"/>
      <c r="AL444" s="104"/>
      <c r="AM444" s="104"/>
      <c r="AN444" s="104"/>
      <c r="AO444" s="104"/>
      <c r="AP444" s="104"/>
      <c r="AQ444" s="104"/>
      <c r="AR444" s="104"/>
      <c r="AS444" s="104"/>
      <c r="AT444" s="104"/>
      <c r="AU444" s="104"/>
      <c r="AV444" s="104"/>
      <c r="AW444" s="104"/>
      <c r="AX444" s="104"/>
      <c r="AY444" s="104"/>
      <c r="AZ444" s="104"/>
      <c r="BA444" s="104"/>
      <c r="BB444" s="104"/>
      <c r="BC444" s="104"/>
      <c r="BD444" s="104"/>
      <c r="BE444" s="104"/>
      <c r="BF444" s="104"/>
      <c r="BG444" s="104"/>
      <c r="BH444" s="104"/>
      <c r="BI444" s="104"/>
      <c r="BJ444" s="104"/>
      <c r="BK444" s="104"/>
      <c r="BL444" s="104"/>
      <c r="BM444" s="104"/>
      <c r="BN444" s="104"/>
      <c r="BO444" s="104"/>
      <c r="BP444" s="104"/>
      <c r="BQ444" s="104"/>
      <c r="BR444" s="104"/>
      <c r="BS444" s="104"/>
      <c r="BT444" s="104"/>
      <c r="BU444" s="104"/>
      <c r="BV444" s="104"/>
      <c r="BW444" s="104"/>
      <c r="BX444" s="104"/>
      <c r="BY444" s="104"/>
      <c r="BZ444" s="104"/>
      <c r="CA444" s="104"/>
      <c r="CB444" s="104"/>
      <c r="CC444" s="104"/>
      <c r="CD444" s="104"/>
      <c r="CE444" s="104"/>
      <c r="CF444" s="104"/>
      <c r="CG444" s="104"/>
      <c r="CH444" s="104"/>
      <c r="CI444" s="104"/>
      <c r="CJ444" s="104"/>
      <c r="CK444" s="104"/>
      <c r="CL444" s="104"/>
      <c r="CM444" s="104"/>
      <c r="CN444" s="104"/>
      <c r="CO444" s="104"/>
      <c r="CP444" s="104"/>
      <c r="CQ444" s="104"/>
      <c r="CR444" s="104"/>
      <c r="CS444" s="104"/>
      <c r="CT444" s="104"/>
      <c r="CU444" s="104"/>
      <c r="CV444" s="104"/>
      <c r="CW444" s="104"/>
      <c r="CX444" s="104"/>
      <c r="CY444" s="104"/>
      <c r="CZ444" s="104"/>
      <c r="DA444" s="104"/>
      <c r="DB444" s="104"/>
      <c r="DC444" s="104"/>
      <c r="DD444" s="104"/>
      <c r="DE444" s="104"/>
      <c r="DF444" s="104"/>
      <c r="DG444" s="104"/>
      <c r="DH444" s="104"/>
      <c r="DI444" s="104"/>
      <c r="DJ444" s="104"/>
      <c r="DK444" s="104"/>
      <c r="DL444" s="104"/>
      <c r="DM444" s="104"/>
      <c r="DN444" s="104"/>
      <c r="DO444" s="104"/>
      <c r="DP444" s="104"/>
      <c r="DQ444" s="104"/>
      <c r="DR444" s="104"/>
      <c r="DS444" s="104"/>
      <c r="DT444" s="104"/>
      <c r="DU444" s="104"/>
      <c r="DV444" s="104"/>
      <c r="DW444" s="104"/>
      <c r="DX444" s="104"/>
      <c r="DY444" s="104"/>
      <c r="DZ444" s="104"/>
    </row>
    <row r="445" spans="1:130">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4"/>
      <c r="AL445" s="104"/>
      <c r="AM445" s="104"/>
      <c r="AN445" s="104"/>
      <c r="AO445" s="104"/>
      <c r="AP445" s="104"/>
      <c r="AQ445" s="104"/>
      <c r="AR445" s="104"/>
      <c r="AS445" s="104"/>
      <c r="AT445" s="104"/>
      <c r="AU445" s="104"/>
      <c r="AV445" s="104"/>
      <c r="AW445" s="104"/>
      <c r="AX445" s="104"/>
      <c r="AY445" s="104"/>
      <c r="AZ445" s="104"/>
      <c r="BA445" s="104"/>
      <c r="BB445" s="104"/>
      <c r="BC445" s="104"/>
      <c r="BD445" s="104"/>
      <c r="BE445" s="104"/>
      <c r="BF445" s="104"/>
      <c r="BG445" s="104"/>
      <c r="BH445" s="104"/>
      <c r="BI445" s="104"/>
      <c r="BJ445" s="104"/>
      <c r="BK445" s="104"/>
      <c r="BL445" s="104"/>
      <c r="BM445" s="104"/>
      <c r="BN445" s="104"/>
      <c r="BO445" s="104"/>
      <c r="BP445" s="104"/>
      <c r="BQ445" s="104"/>
      <c r="BR445" s="104"/>
      <c r="BS445" s="104"/>
      <c r="BT445" s="104"/>
      <c r="BU445" s="104"/>
      <c r="BV445" s="104"/>
      <c r="BW445" s="104"/>
      <c r="BX445" s="104"/>
      <c r="BY445" s="104"/>
      <c r="BZ445" s="104"/>
      <c r="CA445" s="104"/>
      <c r="CB445" s="104"/>
      <c r="CC445" s="104"/>
      <c r="CD445" s="104"/>
      <c r="CE445" s="104"/>
      <c r="CF445" s="104"/>
      <c r="CG445" s="104"/>
      <c r="CH445" s="104"/>
      <c r="CI445" s="104"/>
      <c r="CJ445" s="104"/>
      <c r="CK445" s="104"/>
      <c r="CL445" s="104"/>
      <c r="CM445" s="104"/>
      <c r="CN445" s="104"/>
      <c r="CO445" s="104"/>
      <c r="CP445" s="104"/>
      <c r="CQ445" s="104"/>
      <c r="CR445" s="104"/>
      <c r="CS445" s="104"/>
      <c r="CT445" s="104"/>
      <c r="CU445" s="104"/>
      <c r="CV445" s="104"/>
      <c r="CW445" s="104"/>
      <c r="CX445" s="104"/>
      <c r="CY445" s="104"/>
      <c r="CZ445" s="104"/>
      <c r="DA445" s="104"/>
      <c r="DB445" s="104"/>
      <c r="DC445" s="104"/>
      <c r="DD445" s="104"/>
      <c r="DE445" s="104"/>
      <c r="DF445" s="104"/>
      <c r="DG445" s="104"/>
      <c r="DH445" s="104"/>
      <c r="DI445" s="104"/>
      <c r="DJ445" s="104"/>
      <c r="DK445" s="104"/>
      <c r="DL445" s="104"/>
      <c r="DM445" s="104"/>
      <c r="DN445" s="104"/>
      <c r="DO445" s="104"/>
      <c r="DP445" s="104"/>
      <c r="DQ445" s="104"/>
      <c r="DR445" s="104"/>
      <c r="DS445" s="104"/>
      <c r="DT445" s="104"/>
      <c r="DU445" s="104"/>
      <c r="DV445" s="104"/>
      <c r="DW445" s="104"/>
      <c r="DX445" s="104"/>
      <c r="DY445" s="104"/>
      <c r="DZ445" s="104"/>
    </row>
    <row r="446" spans="1:130">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4"/>
      <c r="AL446" s="104"/>
      <c r="AM446" s="104"/>
      <c r="AN446" s="104"/>
      <c r="AO446" s="104"/>
      <c r="AP446" s="104"/>
      <c r="AQ446" s="104"/>
      <c r="AR446" s="104"/>
      <c r="AS446" s="104"/>
      <c r="AT446" s="104"/>
      <c r="AU446" s="104"/>
      <c r="AV446" s="104"/>
      <c r="AW446" s="104"/>
      <c r="AX446" s="104"/>
      <c r="AY446" s="104"/>
      <c r="AZ446" s="104"/>
      <c r="BA446" s="104"/>
      <c r="BB446" s="104"/>
      <c r="BC446" s="104"/>
      <c r="BD446" s="104"/>
      <c r="BE446" s="104"/>
      <c r="BF446" s="104"/>
      <c r="BG446" s="104"/>
      <c r="BH446" s="104"/>
      <c r="BI446" s="104"/>
      <c r="BJ446" s="104"/>
      <c r="BK446" s="104"/>
      <c r="BL446" s="104"/>
      <c r="BM446" s="104"/>
      <c r="BN446" s="104"/>
      <c r="BO446" s="104"/>
      <c r="BP446" s="104"/>
      <c r="BQ446" s="104"/>
      <c r="BR446" s="104"/>
      <c r="BS446" s="104"/>
      <c r="BT446" s="104"/>
      <c r="BU446" s="104"/>
      <c r="BV446" s="104"/>
      <c r="BW446" s="104"/>
      <c r="BX446" s="104"/>
      <c r="BY446" s="104"/>
      <c r="BZ446" s="104"/>
      <c r="CA446" s="104"/>
      <c r="CB446" s="104"/>
      <c r="CC446" s="104"/>
      <c r="CD446" s="104"/>
      <c r="CE446" s="104"/>
      <c r="CF446" s="104"/>
      <c r="CG446" s="104"/>
      <c r="CH446" s="104"/>
      <c r="CI446" s="104"/>
      <c r="CJ446" s="104"/>
      <c r="CK446" s="104"/>
      <c r="CL446" s="104"/>
      <c r="CM446" s="104"/>
      <c r="CN446" s="104"/>
      <c r="CO446" s="104"/>
      <c r="CP446" s="104"/>
      <c r="CQ446" s="104"/>
      <c r="CR446" s="104"/>
      <c r="CS446" s="104"/>
      <c r="CT446" s="104"/>
      <c r="CU446" s="104"/>
      <c r="CV446" s="104"/>
      <c r="CW446" s="104"/>
      <c r="CX446" s="104"/>
      <c r="CY446" s="104"/>
      <c r="CZ446" s="104"/>
      <c r="DA446" s="104"/>
      <c r="DB446" s="104"/>
      <c r="DC446" s="104"/>
      <c r="DD446" s="104"/>
      <c r="DE446" s="104"/>
      <c r="DF446" s="104"/>
      <c r="DG446" s="104"/>
      <c r="DH446" s="104"/>
      <c r="DI446" s="104"/>
      <c r="DJ446" s="104"/>
      <c r="DK446" s="104"/>
      <c r="DL446" s="104"/>
      <c r="DM446" s="104"/>
      <c r="DN446" s="104"/>
      <c r="DO446" s="104"/>
      <c r="DP446" s="104"/>
      <c r="DQ446" s="104"/>
      <c r="DR446" s="104"/>
      <c r="DS446" s="104"/>
      <c r="DT446" s="104"/>
      <c r="DU446" s="104"/>
      <c r="DV446" s="104"/>
      <c r="DW446" s="104"/>
      <c r="DX446" s="104"/>
      <c r="DY446" s="104"/>
      <c r="DZ446" s="104"/>
    </row>
    <row r="447" spans="1:130">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4"/>
      <c r="AL447" s="104"/>
      <c r="AM447" s="104"/>
      <c r="AN447" s="104"/>
      <c r="AO447" s="104"/>
      <c r="AP447" s="104"/>
      <c r="AQ447" s="104"/>
      <c r="AR447" s="104"/>
      <c r="AS447" s="104"/>
      <c r="AT447" s="104"/>
      <c r="AU447" s="104"/>
      <c r="AV447" s="104"/>
      <c r="AW447" s="104"/>
      <c r="AX447" s="104"/>
      <c r="AY447" s="104"/>
      <c r="AZ447" s="104"/>
      <c r="BA447" s="104"/>
      <c r="BB447" s="104"/>
      <c r="BC447" s="104"/>
      <c r="BD447" s="104"/>
      <c r="BE447" s="104"/>
      <c r="BF447" s="104"/>
      <c r="BG447" s="104"/>
      <c r="BH447" s="104"/>
      <c r="BI447" s="104"/>
      <c r="BJ447" s="104"/>
      <c r="BK447" s="104"/>
      <c r="BL447" s="104"/>
      <c r="BM447" s="104"/>
      <c r="BN447" s="104"/>
      <c r="BO447" s="104"/>
      <c r="BP447" s="104"/>
      <c r="BQ447" s="104"/>
      <c r="BR447" s="104"/>
      <c r="BS447" s="104"/>
      <c r="BT447" s="104"/>
      <c r="BU447" s="104"/>
      <c r="BV447" s="104"/>
      <c r="BW447" s="104"/>
      <c r="BX447" s="104"/>
      <c r="BY447" s="104"/>
      <c r="BZ447" s="104"/>
      <c r="CA447" s="104"/>
      <c r="CB447" s="104"/>
      <c r="CC447" s="104"/>
      <c r="CD447" s="104"/>
      <c r="CE447" s="104"/>
      <c r="CF447" s="104"/>
      <c r="CG447" s="104"/>
      <c r="CH447" s="104"/>
      <c r="CI447" s="104"/>
      <c r="CJ447" s="104"/>
      <c r="CK447" s="104"/>
      <c r="CL447" s="104"/>
      <c r="CM447" s="104"/>
      <c r="CN447" s="104"/>
      <c r="CO447" s="104"/>
      <c r="CP447" s="104"/>
      <c r="CQ447" s="104"/>
      <c r="CR447" s="104"/>
      <c r="CS447" s="104"/>
      <c r="CT447" s="104"/>
      <c r="CU447" s="104"/>
      <c r="CV447" s="104"/>
      <c r="CW447" s="104"/>
      <c r="CX447" s="104"/>
      <c r="CY447" s="104"/>
      <c r="CZ447" s="104"/>
      <c r="DA447" s="104"/>
      <c r="DB447" s="104"/>
      <c r="DC447" s="104"/>
      <c r="DD447" s="104"/>
      <c r="DE447" s="104"/>
      <c r="DF447" s="104"/>
      <c r="DG447" s="104"/>
      <c r="DH447" s="104"/>
      <c r="DI447" s="104"/>
      <c r="DJ447" s="104"/>
      <c r="DK447" s="104"/>
      <c r="DL447" s="104"/>
      <c r="DM447" s="104"/>
      <c r="DN447" s="104"/>
      <c r="DO447" s="104"/>
      <c r="DP447" s="104"/>
      <c r="DQ447" s="104"/>
      <c r="DR447" s="104"/>
      <c r="DS447" s="104"/>
      <c r="DT447" s="104"/>
      <c r="DU447" s="104"/>
      <c r="DV447" s="104"/>
      <c r="DW447" s="104"/>
      <c r="DX447" s="104"/>
      <c r="DY447" s="104"/>
      <c r="DZ447" s="104"/>
    </row>
    <row r="448" spans="1:130">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4"/>
      <c r="AL448" s="104"/>
      <c r="AM448" s="104"/>
      <c r="AN448" s="104"/>
      <c r="AO448" s="104"/>
      <c r="AP448" s="104"/>
      <c r="AQ448" s="104"/>
      <c r="AR448" s="104"/>
      <c r="AS448" s="104"/>
      <c r="AT448" s="104"/>
      <c r="AU448" s="104"/>
      <c r="AV448" s="104"/>
      <c r="AW448" s="104"/>
      <c r="AX448" s="104"/>
      <c r="AY448" s="104"/>
      <c r="AZ448" s="104"/>
      <c r="BA448" s="104"/>
      <c r="BB448" s="104"/>
      <c r="BC448" s="104"/>
      <c r="BD448" s="104"/>
      <c r="BE448" s="104"/>
      <c r="BF448" s="104"/>
      <c r="BG448" s="104"/>
      <c r="BH448" s="104"/>
      <c r="BI448" s="104"/>
      <c r="BJ448" s="104"/>
      <c r="BK448" s="104"/>
      <c r="BL448" s="104"/>
      <c r="BM448" s="104"/>
      <c r="BN448" s="104"/>
      <c r="BO448" s="104"/>
      <c r="BP448" s="104"/>
      <c r="BQ448" s="104"/>
      <c r="BR448" s="104"/>
      <c r="BS448" s="104"/>
      <c r="BT448" s="104"/>
      <c r="BU448" s="104"/>
      <c r="BV448" s="104"/>
      <c r="BW448" s="104"/>
      <c r="BX448" s="104"/>
      <c r="BY448" s="104"/>
      <c r="BZ448" s="104"/>
      <c r="CA448" s="104"/>
      <c r="CB448" s="104"/>
      <c r="CC448" s="104"/>
      <c r="CD448" s="104"/>
      <c r="CE448" s="104"/>
      <c r="CF448" s="104"/>
      <c r="CG448" s="104"/>
      <c r="CH448" s="104"/>
      <c r="CI448" s="104"/>
      <c r="CJ448" s="104"/>
      <c r="CK448" s="104"/>
      <c r="CL448" s="104"/>
      <c r="CM448" s="104"/>
      <c r="CN448" s="104"/>
      <c r="CO448" s="104"/>
      <c r="CP448" s="104"/>
      <c r="CQ448" s="104"/>
      <c r="CR448" s="104"/>
      <c r="CS448" s="104"/>
      <c r="CT448" s="104"/>
      <c r="CU448" s="104"/>
      <c r="CV448" s="104"/>
      <c r="CW448" s="104"/>
      <c r="CX448" s="104"/>
      <c r="CY448" s="104"/>
      <c r="CZ448" s="104"/>
      <c r="DA448" s="104"/>
      <c r="DB448" s="104"/>
      <c r="DC448" s="104"/>
      <c r="DD448" s="104"/>
      <c r="DE448" s="104"/>
      <c r="DF448" s="104"/>
      <c r="DG448" s="104"/>
      <c r="DH448" s="104"/>
      <c r="DI448" s="104"/>
      <c r="DJ448" s="104"/>
      <c r="DK448" s="104"/>
      <c r="DL448" s="104"/>
      <c r="DM448" s="104"/>
      <c r="DN448" s="104"/>
      <c r="DO448" s="104"/>
      <c r="DP448" s="104"/>
      <c r="DQ448" s="104"/>
      <c r="DR448" s="104"/>
      <c r="DS448" s="104"/>
      <c r="DT448" s="104"/>
      <c r="DU448" s="104"/>
      <c r="DV448" s="104"/>
      <c r="DW448" s="104"/>
      <c r="DX448" s="104"/>
      <c r="DY448" s="104"/>
      <c r="DZ448" s="104"/>
    </row>
    <row r="449" spans="1:130">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4"/>
      <c r="AL449" s="104"/>
      <c r="AM449" s="104"/>
      <c r="AN449" s="104"/>
      <c r="AO449" s="104"/>
      <c r="AP449" s="104"/>
      <c r="AQ449" s="104"/>
      <c r="AR449" s="104"/>
      <c r="AS449" s="104"/>
      <c r="AT449" s="104"/>
      <c r="AU449" s="104"/>
      <c r="AV449" s="104"/>
      <c r="AW449" s="104"/>
      <c r="AX449" s="104"/>
      <c r="AY449" s="104"/>
      <c r="AZ449" s="104"/>
      <c r="BA449" s="104"/>
      <c r="BB449" s="104"/>
      <c r="BC449" s="104"/>
      <c r="BD449" s="104"/>
      <c r="BE449" s="104"/>
      <c r="BF449" s="104"/>
      <c r="BG449" s="104"/>
      <c r="BH449" s="104"/>
      <c r="BI449" s="104"/>
      <c r="BJ449" s="104"/>
      <c r="BK449" s="104"/>
      <c r="BL449" s="104"/>
      <c r="BM449" s="104"/>
      <c r="BN449" s="104"/>
      <c r="BO449" s="104"/>
      <c r="BP449" s="104"/>
      <c r="BQ449" s="104"/>
      <c r="BR449" s="104"/>
      <c r="BS449" s="104"/>
      <c r="BT449" s="104"/>
      <c r="BU449" s="104"/>
      <c r="BV449" s="104"/>
      <c r="BW449" s="104"/>
      <c r="BX449" s="104"/>
      <c r="BY449" s="104"/>
      <c r="BZ449" s="104"/>
      <c r="CA449" s="104"/>
      <c r="CB449" s="104"/>
      <c r="CC449" s="104"/>
      <c r="CD449" s="104"/>
      <c r="CE449" s="104"/>
      <c r="CF449" s="104"/>
      <c r="CG449" s="104"/>
      <c r="CH449" s="104"/>
      <c r="CI449" s="104"/>
      <c r="CJ449" s="104"/>
      <c r="CK449" s="104"/>
      <c r="CL449" s="104"/>
      <c r="CM449" s="104"/>
      <c r="CN449" s="104"/>
      <c r="CO449" s="104"/>
      <c r="CP449" s="104"/>
      <c r="CQ449" s="104"/>
      <c r="CR449" s="104"/>
      <c r="CS449" s="104"/>
      <c r="CT449" s="104"/>
      <c r="CU449" s="104"/>
      <c r="CV449" s="104"/>
      <c r="CW449" s="104"/>
      <c r="CX449" s="104"/>
      <c r="CY449" s="104"/>
      <c r="CZ449" s="104"/>
      <c r="DA449" s="104"/>
      <c r="DB449" s="104"/>
      <c r="DC449" s="104"/>
      <c r="DD449" s="104"/>
      <c r="DE449" s="104"/>
      <c r="DF449" s="104"/>
      <c r="DG449" s="104"/>
      <c r="DH449" s="104"/>
      <c r="DI449" s="104"/>
      <c r="DJ449" s="104"/>
      <c r="DK449" s="104"/>
      <c r="DL449" s="104"/>
      <c r="DM449" s="104"/>
      <c r="DN449" s="104"/>
      <c r="DO449" s="104"/>
      <c r="DP449" s="104"/>
      <c r="DQ449" s="104"/>
      <c r="DR449" s="104"/>
      <c r="DS449" s="104"/>
      <c r="DT449" s="104"/>
      <c r="DU449" s="104"/>
      <c r="DV449" s="104"/>
      <c r="DW449" s="104"/>
      <c r="DX449" s="104"/>
      <c r="DY449" s="104"/>
      <c r="DZ449" s="104"/>
    </row>
    <row r="450" spans="1:130">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4"/>
      <c r="AL450" s="104"/>
      <c r="AM450" s="104"/>
      <c r="AN450" s="104"/>
      <c r="AO450" s="104"/>
      <c r="AP450" s="104"/>
      <c r="AQ450" s="104"/>
      <c r="AR450" s="104"/>
      <c r="AS450" s="104"/>
      <c r="AT450" s="104"/>
      <c r="AU450" s="104"/>
      <c r="AV450" s="104"/>
      <c r="AW450" s="104"/>
      <c r="AX450" s="104"/>
      <c r="AY450" s="104"/>
      <c r="AZ450" s="104"/>
      <c r="BA450" s="104"/>
      <c r="BB450" s="104"/>
      <c r="BC450" s="104"/>
      <c r="BD450" s="104"/>
      <c r="BE450" s="104"/>
      <c r="BF450" s="104"/>
      <c r="BG450" s="104"/>
      <c r="BH450" s="104"/>
      <c r="BI450" s="104"/>
      <c r="BJ450" s="104"/>
      <c r="BK450" s="104"/>
      <c r="BL450" s="104"/>
      <c r="BM450" s="104"/>
      <c r="BN450" s="104"/>
      <c r="BO450" s="104"/>
      <c r="BP450" s="104"/>
      <c r="BQ450" s="104"/>
      <c r="BR450" s="104"/>
      <c r="BS450" s="104"/>
      <c r="BT450" s="104"/>
      <c r="BU450" s="104"/>
      <c r="BV450" s="104"/>
      <c r="BW450" s="104"/>
      <c r="BX450" s="104"/>
      <c r="BY450" s="104"/>
      <c r="BZ450" s="104"/>
      <c r="CA450" s="104"/>
      <c r="CB450" s="104"/>
      <c r="CC450" s="104"/>
      <c r="CD450" s="104"/>
      <c r="CE450" s="104"/>
      <c r="CF450" s="104"/>
      <c r="CG450" s="104"/>
      <c r="CH450" s="104"/>
      <c r="CI450" s="104"/>
      <c r="CJ450" s="104"/>
      <c r="CK450" s="104"/>
      <c r="CL450" s="104"/>
      <c r="CM450" s="104"/>
      <c r="CN450" s="104"/>
      <c r="CO450" s="104"/>
      <c r="CP450" s="104"/>
      <c r="CQ450" s="104"/>
      <c r="CR450" s="104"/>
      <c r="CS450" s="104"/>
      <c r="CT450" s="104"/>
      <c r="CU450" s="104"/>
      <c r="CV450" s="104"/>
      <c r="CW450" s="104"/>
      <c r="CX450" s="104"/>
      <c r="CY450" s="104"/>
      <c r="CZ450" s="104"/>
      <c r="DA450" s="104"/>
      <c r="DB450" s="104"/>
      <c r="DC450" s="104"/>
      <c r="DD450" s="104"/>
      <c r="DE450" s="104"/>
      <c r="DF450" s="104"/>
      <c r="DG450" s="104"/>
      <c r="DH450" s="104"/>
      <c r="DI450" s="104"/>
      <c r="DJ450" s="104"/>
      <c r="DK450" s="104"/>
      <c r="DL450" s="104"/>
      <c r="DM450" s="104"/>
      <c r="DN450" s="104"/>
      <c r="DO450" s="104"/>
      <c r="DP450" s="104"/>
      <c r="DQ450" s="104"/>
      <c r="DR450" s="104"/>
      <c r="DS450" s="104"/>
      <c r="DT450" s="104"/>
      <c r="DU450" s="104"/>
      <c r="DV450" s="104"/>
      <c r="DW450" s="104"/>
      <c r="DX450" s="104"/>
      <c r="DY450" s="104"/>
      <c r="DZ450" s="104"/>
    </row>
    <row r="451" spans="1:130">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4"/>
      <c r="AL451" s="104"/>
      <c r="AM451" s="104"/>
      <c r="AN451" s="104"/>
      <c r="AO451" s="104"/>
      <c r="AP451" s="104"/>
      <c r="AQ451" s="104"/>
      <c r="AR451" s="104"/>
      <c r="AS451" s="104"/>
      <c r="AT451" s="104"/>
      <c r="AU451" s="104"/>
      <c r="AV451" s="104"/>
      <c r="AW451" s="104"/>
      <c r="AX451" s="104"/>
      <c r="AY451" s="104"/>
      <c r="AZ451" s="104"/>
      <c r="BA451" s="104"/>
      <c r="BB451" s="104"/>
      <c r="BC451" s="104"/>
      <c r="BD451" s="104"/>
      <c r="BE451" s="104"/>
      <c r="BF451" s="104"/>
      <c r="BG451" s="104"/>
      <c r="BH451" s="104"/>
      <c r="BI451" s="104"/>
      <c r="BJ451" s="104"/>
      <c r="BK451" s="104"/>
      <c r="BL451" s="104"/>
      <c r="BM451" s="104"/>
      <c r="BN451" s="104"/>
      <c r="BO451" s="104"/>
      <c r="BP451" s="104"/>
      <c r="BQ451" s="104"/>
      <c r="BR451" s="104"/>
      <c r="BS451" s="104"/>
      <c r="BT451" s="104"/>
      <c r="BU451" s="104"/>
      <c r="BV451" s="104"/>
      <c r="BW451" s="104"/>
      <c r="BX451" s="104"/>
      <c r="BY451" s="104"/>
      <c r="BZ451" s="104"/>
      <c r="CA451" s="104"/>
      <c r="CB451" s="104"/>
      <c r="CC451" s="104"/>
      <c r="CD451" s="104"/>
      <c r="CE451" s="104"/>
      <c r="CF451" s="104"/>
      <c r="CG451" s="104"/>
      <c r="CH451" s="104"/>
      <c r="CI451" s="104"/>
      <c r="CJ451" s="104"/>
      <c r="CK451" s="104"/>
      <c r="CL451" s="104"/>
      <c r="CM451" s="104"/>
      <c r="CN451" s="104"/>
      <c r="CO451" s="104"/>
      <c r="CP451" s="104"/>
      <c r="CQ451" s="104"/>
      <c r="CR451" s="104"/>
      <c r="CS451" s="104"/>
      <c r="CT451" s="104"/>
      <c r="CU451" s="104"/>
      <c r="CV451" s="104"/>
      <c r="CW451" s="104"/>
      <c r="CX451" s="104"/>
      <c r="CY451" s="104"/>
      <c r="CZ451" s="104"/>
      <c r="DA451" s="104"/>
      <c r="DB451" s="104"/>
      <c r="DC451" s="104"/>
      <c r="DD451" s="104"/>
      <c r="DE451" s="104"/>
      <c r="DF451" s="104"/>
      <c r="DG451" s="104"/>
      <c r="DH451" s="104"/>
      <c r="DI451" s="104"/>
      <c r="DJ451" s="104"/>
      <c r="DK451" s="104"/>
      <c r="DL451" s="104"/>
      <c r="DM451" s="104"/>
      <c r="DN451" s="104"/>
      <c r="DO451" s="104"/>
      <c r="DP451" s="104"/>
      <c r="DQ451" s="104"/>
      <c r="DR451" s="104"/>
      <c r="DS451" s="104"/>
      <c r="DT451" s="104"/>
      <c r="DU451" s="104"/>
      <c r="DV451" s="104"/>
      <c r="DW451" s="104"/>
      <c r="DX451" s="104"/>
      <c r="DY451" s="104"/>
      <c r="DZ451" s="104"/>
    </row>
    <row r="452" spans="1:130">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4"/>
      <c r="AL452" s="104"/>
      <c r="AM452" s="104"/>
      <c r="AN452" s="104"/>
      <c r="AO452" s="104"/>
      <c r="AP452" s="104"/>
      <c r="AQ452" s="104"/>
      <c r="AR452" s="104"/>
      <c r="AS452" s="104"/>
      <c r="AT452" s="104"/>
      <c r="AU452" s="104"/>
      <c r="AV452" s="104"/>
      <c r="AW452" s="104"/>
      <c r="AX452" s="104"/>
      <c r="AY452" s="104"/>
      <c r="AZ452" s="104"/>
      <c r="BA452" s="104"/>
      <c r="BB452" s="104"/>
      <c r="BC452" s="104"/>
      <c r="BD452" s="104"/>
      <c r="BE452" s="104"/>
      <c r="BF452" s="104"/>
      <c r="BG452" s="104"/>
      <c r="BH452" s="104"/>
      <c r="BI452" s="104"/>
      <c r="BJ452" s="104"/>
      <c r="BK452" s="104"/>
      <c r="BL452" s="104"/>
      <c r="BM452" s="104"/>
      <c r="BN452" s="104"/>
      <c r="BO452" s="104"/>
      <c r="BP452" s="104"/>
      <c r="BQ452" s="104"/>
      <c r="BR452" s="104"/>
      <c r="BS452" s="104"/>
      <c r="BT452" s="104"/>
      <c r="BU452" s="104"/>
      <c r="BV452" s="104"/>
      <c r="BW452" s="104"/>
      <c r="BX452" s="104"/>
      <c r="BY452" s="104"/>
      <c r="BZ452" s="104"/>
      <c r="CA452" s="104"/>
      <c r="CB452" s="104"/>
      <c r="CC452" s="104"/>
      <c r="CD452" s="104"/>
      <c r="CE452" s="104"/>
      <c r="CF452" s="104"/>
      <c r="CG452" s="104"/>
      <c r="CH452" s="104"/>
      <c r="CI452" s="104"/>
      <c r="CJ452" s="104"/>
      <c r="CK452" s="104"/>
      <c r="CL452" s="104"/>
      <c r="CM452" s="104"/>
      <c r="CN452" s="104"/>
      <c r="CO452" s="104"/>
      <c r="CP452" s="104"/>
      <c r="CQ452" s="104"/>
      <c r="CR452" s="104"/>
      <c r="CS452" s="104"/>
      <c r="CT452" s="104"/>
      <c r="CU452" s="104"/>
      <c r="CV452" s="104"/>
      <c r="CW452" s="104"/>
      <c r="CX452" s="104"/>
      <c r="CY452" s="104"/>
      <c r="CZ452" s="104"/>
      <c r="DA452" s="104"/>
      <c r="DB452" s="104"/>
      <c r="DC452" s="104"/>
      <c r="DD452" s="104"/>
      <c r="DE452" s="104"/>
      <c r="DF452" s="104"/>
      <c r="DG452" s="104"/>
      <c r="DH452" s="104"/>
      <c r="DI452" s="104"/>
      <c r="DJ452" s="104"/>
      <c r="DK452" s="104"/>
      <c r="DL452" s="104"/>
      <c r="DM452" s="104"/>
      <c r="DN452" s="104"/>
      <c r="DO452" s="104"/>
      <c r="DP452" s="104"/>
      <c r="DQ452" s="104"/>
      <c r="DR452" s="104"/>
      <c r="DS452" s="104"/>
      <c r="DT452" s="104"/>
      <c r="DU452" s="104"/>
      <c r="DV452" s="104"/>
      <c r="DW452" s="104"/>
      <c r="DX452" s="104"/>
      <c r="DY452" s="104"/>
      <c r="DZ452" s="104"/>
    </row>
    <row r="453" spans="1:130">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4"/>
      <c r="AL453" s="104"/>
      <c r="AM453" s="104"/>
      <c r="AN453" s="104"/>
      <c r="AO453" s="104"/>
      <c r="AP453" s="104"/>
      <c r="AQ453" s="104"/>
      <c r="AR453" s="104"/>
      <c r="AS453" s="104"/>
      <c r="AT453" s="104"/>
      <c r="AU453" s="104"/>
      <c r="AV453" s="104"/>
      <c r="AW453" s="104"/>
      <c r="AX453" s="104"/>
      <c r="AY453" s="104"/>
      <c r="AZ453" s="104"/>
      <c r="BA453" s="104"/>
      <c r="BB453" s="104"/>
      <c r="BC453" s="104"/>
      <c r="BD453" s="104"/>
      <c r="BE453" s="104"/>
      <c r="BF453" s="104"/>
      <c r="BG453" s="104"/>
      <c r="BH453" s="104"/>
      <c r="BI453" s="104"/>
      <c r="BJ453" s="104"/>
      <c r="BK453" s="104"/>
      <c r="BL453" s="104"/>
      <c r="BM453" s="104"/>
      <c r="BN453" s="104"/>
      <c r="BO453" s="104"/>
      <c r="BP453" s="104"/>
      <c r="BQ453" s="104"/>
      <c r="BR453" s="104"/>
      <c r="BS453" s="104"/>
      <c r="BT453" s="104"/>
      <c r="BU453" s="104"/>
      <c r="BV453" s="104"/>
      <c r="BW453" s="104"/>
      <c r="BX453" s="104"/>
      <c r="BY453" s="104"/>
      <c r="BZ453" s="104"/>
      <c r="CA453" s="104"/>
      <c r="CB453" s="104"/>
      <c r="CC453" s="104"/>
      <c r="CD453" s="104"/>
      <c r="CE453" s="104"/>
      <c r="CF453" s="104"/>
      <c r="CG453" s="104"/>
      <c r="CH453" s="104"/>
      <c r="CI453" s="104"/>
      <c r="CJ453" s="104"/>
      <c r="CK453" s="104"/>
      <c r="CL453" s="104"/>
      <c r="CM453" s="104"/>
      <c r="CN453" s="104"/>
      <c r="CO453" s="104"/>
      <c r="CP453" s="104"/>
      <c r="CQ453" s="104"/>
      <c r="CR453" s="104"/>
      <c r="CS453" s="104"/>
      <c r="CT453" s="104"/>
      <c r="CU453" s="104"/>
      <c r="CV453" s="104"/>
      <c r="CW453" s="104"/>
      <c r="CX453" s="104"/>
      <c r="CY453" s="104"/>
      <c r="CZ453" s="104"/>
      <c r="DA453" s="104"/>
      <c r="DB453" s="104"/>
      <c r="DC453" s="104"/>
      <c r="DD453" s="104"/>
      <c r="DE453" s="104"/>
      <c r="DF453" s="104"/>
      <c r="DG453" s="104"/>
      <c r="DH453" s="104"/>
      <c r="DI453" s="104"/>
      <c r="DJ453" s="104"/>
      <c r="DK453" s="104"/>
      <c r="DL453" s="104"/>
      <c r="DM453" s="104"/>
      <c r="DN453" s="104"/>
      <c r="DO453" s="104"/>
      <c r="DP453" s="104"/>
      <c r="DQ453" s="104"/>
      <c r="DR453" s="104"/>
      <c r="DS453" s="104"/>
      <c r="DT453" s="104"/>
      <c r="DU453" s="104"/>
      <c r="DV453" s="104"/>
      <c r="DW453" s="104"/>
      <c r="DX453" s="104"/>
      <c r="DY453" s="104"/>
      <c r="DZ453" s="104"/>
    </row>
    <row r="454" spans="1:130">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4"/>
      <c r="AT454" s="104"/>
      <c r="AU454" s="104"/>
      <c r="AV454" s="104"/>
      <c r="AW454" s="104"/>
      <c r="AX454" s="104"/>
      <c r="AY454" s="104"/>
      <c r="AZ454" s="104"/>
      <c r="BA454" s="104"/>
      <c r="BB454" s="104"/>
      <c r="BC454" s="104"/>
      <c r="BD454" s="104"/>
      <c r="BE454" s="104"/>
      <c r="BF454" s="104"/>
      <c r="BG454" s="104"/>
      <c r="BH454" s="104"/>
      <c r="BI454" s="104"/>
      <c r="BJ454" s="104"/>
      <c r="BK454" s="104"/>
      <c r="BL454" s="104"/>
      <c r="BM454" s="104"/>
      <c r="BN454" s="104"/>
      <c r="BO454" s="104"/>
      <c r="BP454" s="104"/>
      <c r="BQ454" s="104"/>
      <c r="BR454" s="104"/>
      <c r="BS454" s="104"/>
      <c r="BT454" s="104"/>
      <c r="BU454" s="104"/>
      <c r="BV454" s="104"/>
      <c r="BW454" s="104"/>
      <c r="BX454" s="104"/>
      <c r="BY454" s="104"/>
      <c r="BZ454" s="104"/>
      <c r="CA454" s="104"/>
      <c r="CB454" s="104"/>
      <c r="CC454" s="104"/>
      <c r="CD454" s="104"/>
      <c r="CE454" s="104"/>
      <c r="CF454" s="104"/>
      <c r="CG454" s="104"/>
      <c r="CH454" s="104"/>
      <c r="CI454" s="104"/>
      <c r="CJ454" s="104"/>
      <c r="CK454" s="104"/>
      <c r="CL454" s="104"/>
      <c r="CM454" s="104"/>
      <c r="CN454" s="104"/>
      <c r="CO454" s="104"/>
      <c r="CP454" s="104"/>
      <c r="CQ454" s="104"/>
      <c r="CR454" s="104"/>
      <c r="CS454" s="104"/>
      <c r="CT454" s="104"/>
      <c r="CU454" s="104"/>
      <c r="CV454" s="104"/>
      <c r="CW454" s="104"/>
      <c r="CX454" s="104"/>
      <c r="CY454" s="104"/>
      <c r="CZ454" s="104"/>
      <c r="DA454" s="104"/>
      <c r="DB454" s="104"/>
      <c r="DC454" s="104"/>
      <c r="DD454" s="104"/>
      <c r="DE454" s="104"/>
      <c r="DF454" s="104"/>
      <c r="DG454" s="104"/>
      <c r="DH454" s="104"/>
      <c r="DI454" s="104"/>
      <c r="DJ454" s="104"/>
      <c r="DK454" s="104"/>
      <c r="DL454" s="104"/>
      <c r="DM454" s="104"/>
      <c r="DN454" s="104"/>
      <c r="DO454" s="104"/>
      <c r="DP454" s="104"/>
      <c r="DQ454" s="104"/>
      <c r="DR454" s="104"/>
      <c r="DS454" s="104"/>
      <c r="DT454" s="104"/>
      <c r="DU454" s="104"/>
      <c r="DV454" s="104"/>
      <c r="DW454" s="104"/>
      <c r="DX454" s="104"/>
      <c r="DY454" s="104"/>
      <c r="DZ454" s="104"/>
    </row>
    <row r="455" spans="1:130">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4"/>
      <c r="AL455" s="104"/>
      <c r="AM455" s="104"/>
      <c r="AN455" s="104"/>
      <c r="AO455" s="104"/>
      <c r="AP455" s="104"/>
      <c r="AQ455" s="104"/>
      <c r="AR455" s="104"/>
      <c r="AS455" s="104"/>
      <c r="AT455" s="104"/>
      <c r="AU455" s="104"/>
      <c r="AV455" s="104"/>
      <c r="AW455" s="104"/>
      <c r="AX455" s="104"/>
      <c r="AY455" s="104"/>
      <c r="AZ455" s="104"/>
      <c r="BA455" s="104"/>
      <c r="BB455" s="104"/>
      <c r="BC455" s="104"/>
      <c r="BD455" s="104"/>
      <c r="BE455" s="104"/>
      <c r="BF455" s="104"/>
      <c r="BG455" s="104"/>
      <c r="BH455" s="104"/>
      <c r="BI455" s="104"/>
      <c r="BJ455" s="104"/>
      <c r="BK455" s="104"/>
      <c r="BL455" s="104"/>
      <c r="BM455" s="104"/>
      <c r="BN455" s="104"/>
      <c r="BO455" s="104"/>
      <c r="BP455" s="104"/>
      <c r="BQ455" s="104"/>
      <c r="BR455" s="104"/>
      <c r="BS455" s="104"/>
      <c r="BT455" s="104"/>
      <c r="BU455" s="104"/>
      <c r="BV455" s="104"/>
      <c r="BW455" s="104"/>
      <c r="BX455" s="104"/>
      <c r="BY455" s="104"/>
      <c r="BZ455" s="104"/>
      <c r="CA455" s="104"/>
      <c r="CB455" s="104"/>
      <c r="CC455" s="104"/>
      <c r="CD455" s="104"/>
      <c r="CE455" s="104"/>
      <c r="CF455" s="104"/>
      <c r="CG455" s="104"/>
      <c r="CH455" s="104"/>
      <c r="CI455" s="104"/>
      <c r="CJ455" s="104"/>
      <c r="CK455" s="104"/>
      <c r="CL455" s="104"/>
      <c r="CM455" s="104"/>
      <c r="CN455" s="104"/>
      <c r="CO455" s="104"/>
      <c r="CP455" s="104"/>
      <c r="CQ455" s="104"/>
      <c r="CR455" s="104"/>
      <c r="CS455" s="104"/>
      <c r="CT455" s="104"/>
      <c r="CU455" s="104"/>
      <c r="CV455" s="104"/>
      <c r="CW455" s="104"/>
      <c r="CX455" s="104"/>
      <c r="CY455" s="104"/>
      <c r="CZ455" s="104"/>
      <c r="DA455" s="104"/>
      <c r="DB455" s="104"/>
      <c r="DC455" s="104"/>
      <c r="DD455" s="104"/>
      <c r="DE455" s="104"/>
      <c r="DF455" s="104"/>
      <c r="DG455" s="104"/>
      <c r="DH455" s="104"/>
      <c r="DI455" s="104"/>
      <c r="DJ455" s="104"/>
      <c r="DK455" s="104"/>
      <c r="DL455" s="104"/>
      <c r="DM455" s="104"/>
      <c r="DN455" s="104"/>
      <c r="DO455" s="104"/>
      <c r="DP455" s="104"/>
      <c r="DQ455" s="104"/>
      <c r="DR455" s="104"/>
      <c r="DS455" s="104"/>
      <c r="DT455" s="104"/>
      <c r="DU455" s="104"/>
      <c r="DV455" s="104"/>
      <c r="DW455" s="104"/>
      <c r="DX455" s="104"/>
      <c r="DY455" s="104"/>
      <c r="DZ455" s="104"/>
    </row>
    <row r="456" spans="1:130">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4"/>
      <c r="AL456" s="104"/>
      <c r="AM456" s="104"/>
      <c r="AN456" s="104"/>
      <c r="AO456" s="104"/>
      <c r="AP456" s="104"/>
      <c r="AQ456" s="104"/>
      <c r="AR456" s="104"/>
      <c r="AS456" s="104"/>
      <c r="AT456" s="104"/>
      <c r="AU456" s="104"/>
      <c r="AV456" s="104"/>
      <c r="AW456" s="104"/>
      <c r="AX456" s="104"/>
      <c r="AY456" s="104"/>
      <c r="AZ456" s="104"/>
      <c r="BA456" s="104"/>
      <c r="BB456" s="104"/>
      <c r="BC456" s="104"/>
      <c r="BD456" s="104"/>
      <c r="BE456" s="104"/>
      <c r="BF456" s="104"/>
      <c r="BG456" s="104"/>
      <c r="BH456" s="104"/>
      <c r="BI456" s="104"/>
      <c r="BJ456" s="104"/>
      <c r="BK456" s="104"/>
      <c r="BL456" s="104"/>
      <c r="BM456" s="104"/>
      <c r="BN456" s="104"/>
      <c r="BO456" s="104"/>
      <c r="BP456" s="104"/>
      <c r="BQ456" s="104"/>
      <c r="BR456" s="104"/>
      <c r="BS456" s="104"/>
      <c r="BT456" s="104"/>
      <c r="BU456" s="104"/>
      <c r="BV456" s="104"/>
      <c r="BW456" s="104"/>
      <c r="BX456" s="104"/>
      <c r="BY456" s="104"/>
      <c r="BZ456" s="104"/>
      <c r="CA456" s="104"/>
      <c r="CB456" s="104"/>
      <c r="CC456" s="104"/>
      <c r="CD456" s="104"/>
      <c r="CE456" s="104"/>
      <c r="CF456" s="104"/>
      <c r="CG456" s="104"/>
      <c r="CH456" s="104"/>
      <c r="CI456" s="104"/>
      <c r="CJ456" s="104"/>
      <c r="CK456" s="104"/>
      <c r="CL456" s="104"/>
      <c r="CM456" s="104"/>
      <c r="CN456" s="104"/>
      <c r="CO456" s="104"/>
      <c r="CP456" s="104"/>
      <c r="CQ456" s="104"/>
      <c r="CR456" s="104"/>
      <c r="CS456" s="104"/>
      <c r="CT456" s="104"/>
      <c r="CU456" s="104"/>
      <c r="CV456" s="104"/>
      <c r="CW456" s="104"/>
      <c r="CX456" s="104"/>
      <c r="CY456" s="104"/>
      <c r="CZ456" s="104"/>
      <c r="DA456" s="104"/>
      <c r="DB456" s="104"/>
      <c r="DC456" s="104"/>
      <c r="DD456" s="104"/>
      <c r="DE456" s="104"/>
      <c r="DF456" s="104"/>
      <c r="DG456" s="104"/>
      <c r="DH456" s="104"/>
      <c r="DI456" s="104"/>
      <c r="DJ456" s="104"/>
      <c r="DK456" s="104"/>
      <c r="DL456" s="104"/>
      <c r="DM456" s="104"/>
      <c r="DN456" s="104"/>
      <c r="DO456" s="104"/>
      <c r="DP456" s="104"/>
      <c r="DQ456" s="104"/>
      <c r="DR456" s="104"/>
      <c r="DS456" s="104"/>
      <c r="DT456" s="104"/>
      <c r="DU456" s="104"/>
      <c r="DV456" s="104"/>
      <c r="DW456" s="104"/>
      <c r="DX456" s="104"/>
      <c r="DY456" s="104"/>
      <c r="DZ456" s="104"/>
    </row>
    <row r="457" spans="1:130">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4"/>
      <c r="AL457" s="104"/>
      <c r="AM457" s="104"/>
      <c r="AN457" s="104"/>
      <c r="AO457" s="104"/>
      <c r="AP457" s="104"/>
      <c r="AQ457" s="104"/>
      <c r="AR457" s="104"/>
      <c r="AS457" s="104"/>
      <c r="AT457" s="104"/>
      <c r="AU457" s="104"/>
      <c r="AV457" s="104"/>
      <c r="AW457" s="104"/>
      <c r="AX457" s="104"/>
      <c r="AY457" s="104"/>
      <c r="AZ457" s="104"/>
      <c r="BA457" s="104"/>
      <c r="BB457" s="104"/>
      <c r="BC457" s="104"/>
      <c r="BD457" s="104"/>
      <c r="BE457" s="104"/>
      <c r="BF457" s="104"/>
      <c r="BG457" s="104"/>
      <c r="BH457" s="104"/>
      <c r="BI457" s="104"/>
      <c r="BJ457" s="104"/>
      <c r="BK457" s="104"/>
      <c r="BL457" s="104"/>
      <c r="BM457" s="104"/>
      <c r="BN457" s="104"/>
      <c r="BO457" s="104"/>
      <c r="BP457" s="104"/>
      <c r="BQ457" s="104"/>
      <c r="BR457" s="104"/>
      <c r="BS457" s="104"/>
      <c r="BT457" s="104"/>
      <c r="BU457" s="104"/>
      <c r="BV457" s="104"/>
      <c r="BW457" s="104"/>
      <c r="BX457" s="104"/>
      <c r="BY457" s="104"/>
      <c r="BZ457" s="104"/>
      <c r="CA457" s="104"/>
      <c r="CB457" s="104"/>
      <c r="CC457" s="104"/>
      <c r="CD457" s="104"/>
      <c r="CE457" s="104"/>
      <c r="CF457" s="104"/>
      <c r="CG457" s="104"/>
      <c r="CH457" s="104"/>
      <c r="CI457" s="104"/>
      <c r="CJ457" s="104"/>
      <c r="CK457" s="104"/>
      <c r="CL457" s="104"/>
      <c r="CM457" s="104"/>
      <c r="CN457" s="104"/>
      <c r="CO457" s="104"/>
      <c r="CP457" s="104"/>
      <c r="CQ457" s="104"/>
      <c r="CR457" s="104"/>
      <c r="CS457" s="104"/>
      <c r="CT457" s="104"/>
      <c r="CU457" s="104"/>
      <c r="CV457" s="104"/>
      <c r="CW457" s="104"/>
      <c r="CX457" s="104"/>
      <c r="CY457" s="104"/>
      <c r="CZ457" s="104"/>
      <c r="DA457" s="104"/>
      <c r="DB457" s="104"/>
      <c r="DC457" s="104"/>
      <c r="DD457" s="104"/>
      <c r="DE457" s="104"/>
      <c r="DF457" s="104"/>
      <c r="DG457" s="104"/>
      <c r="DH457" s="104"/>
      <c r="DI457" s="104"/>
      <c r="DJ457" s="104"/>
      <c r="DK457" s="104"/>
      <c r="DL457" s="104"/>
      <c r="DM457" s="104"/>
      <c r="DN457" s="104"/>
      <c r="DO457" s="104"/>
      <c r="DP457" s="104"/>
      <c r="DQ457" s="104"/>
      <c r="DR457" s="104"/>
      <c r="DS457" s="104"/>
      <c r="DT457" s="104"/>
      <c r="DU457" s="104"/>
      <c r="DV457" s="104"/>
      <c r="DW457" s="104"/>
      <c r="DX457" s="104"/>
      <c r="DY457" s="104"/>
      <c r="DZ457" s="104"/>
    </row>
    <row r="458" spans="1:130">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4"/>
      <c r="AL458" s="104"/>
      <c r="AM458" s="104"/>
      <c r="AN458" s="104"/>
      <c r="AO458" s="104"/>
      <c r="AP458" s="104"/>
      <c r="AQ458" s="104"/>
      <c r="AR458" s="104"/>
      <c r="AS458" s="104"/>
      <c r="AT458" s="104"/>
      <c r="AU458" s="104"/>
      <c r="AV458" s="104"/>
      <c r="AW458" s="104"/>
      <c r="AX458" s="104"/>
      <c r="AY458" s="104"/>
      <c r="AZ458" s="104"/>
      <c r="BA458" s="104"/>
      <c r="BB458" s="104"/>
      <c r="BC458" s="104"/>
      <c r="BD458" s="104"/>
      <c r="BE458" s="104"/>
      <c r="BF458" s="104"/>
      <c r="BG458" s="104"/>
      <c r="BH458" s="104"/>
      <c r="BI458" s="104"/>
      <c r="BJ458" s="104"/>
      <c r="BK458" s="104"/>
      <c r="BL458" s="104"/>
      <c r="BM458" s="104"/>
      <c r="BN458" s="104"/>
      <c r="BO458" s="104"/>
      <c r="BP458" s="104"/>
      <c r="BQ458" s="104"/>
      <c r="BR458" s="104"/>
      <c r="BS458" s="104"/>
      <c r="BT458" s="104"/>
      <c r="BU458" s="104"/>
      <c r="BV458" s="104"/>
      <c r="BW458" s="104"/>
      <c r="BX458" s="104"/>
      <c r="BY458" s="104"/>
      <c r="BZ458" s="104"/>
      <c r="CA458" s="104"/>
      <c r="CB458" s="104"/>
      <c r="CC458" s="104"/>
      <c r="CD458" s="104"/>
      <c r="CE458" s="104"/>
      <c r="CF458" s="104"/>
      <c r="CG458" s="104"/>
      <c r="CH458" s="104"/>
      <c r="CI458" s="104"/>
      <c r="CJ458" s="104"/>
      <c r="CK458" s="104"/>
      <c r="CL458" s="104"/>
      <c r="CM458" s="104"/>
      <c r="CN458" s="104"/>
      <c r="CO458" s="104"/>
      <c r="CP458" s="104"/>
      <c r="CQ458" s="104"/>
      <c r="CR458" s="104"/>
      <c r="CS458" s="104"/>
      <c r="CT458" s="104"/>
      <c r="CU458" s="104"/>
      <c r="CV458" s="104"/>
      <c r="CW458" s="104"/>
      <c r="CX458" s="104"/>
      <c r="CY458" s="104"/>
      <c r="CZ458" s="104"/>
      <c r="DA458" s="104"/>
      <c r="DB458" s="104"/>
      <c r="DC458" s="104"/>
      <c r="DD458" s="104"/>
      <c r="DE458" s="104"/>
      <c r="DF458" s="104"/>
      <c r="DG458" s="104"/>
      <c r="DH458" s="104"/>
      <c r="DI458" s="104"/>
      <c r="DJ458" s="104"/>
      <c r="DK458" s="104"/>
      <c r="DL458" s="104"/>
      <c r="DM458" s="104"/>
      <c r="DN458" s="104"/>
      <c r="DO458" s="104"/>
      <c r="DP458" s="104"/>
      <c r="DQ458" s="104"/>
      <c r="DR458" s="104"/>
      <c r="DS458" s="104"/>
      <c r="DT458" s="104"/>
      <c r="DU458" s="104"/>
      <c r="DV458" s="104"/>
      <c r="DW458" s="104"/>
      <c r="DX458" s="104"/>
      <c r="DY458" s="104"/>
      <c r="DZ458" s="104"/>
    </row>
    <row r="459" spans="1:130">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4"/>
      <c r="AL459" s="104"/>
      <c r="AM459" s="104"/>
      <c r="AN459" s="104"/>
      <c r="AO459" s="104"/>
      <c r="AP459" s="104"/>
      <c r="AQ459" s="104"/>
      <c r="AR459" s="104"/>
      <c r="AS459" s="104"/>
      <c r="AT459" s="104"/>
      <c r="AU459" s="104"/>
      <c r="AV459" s="104"/>
      <c r="AW459" s="104"/>
      <c r="AX459" s="104"/>
      <c r="AY459" s="104"/>
      <c r="AZ459" s="104"/>
      <c r="BA459" s="104"/>
      <c r="BB459" s="104"/>
      <c r="BC459" s="104"/>
      <c r="BD459" s="104"/>
      <c r="BE459" s="104"/>
      <c r="BF459" s="104"/>
      <c r="BG459" s="104"/>
      <c r="BH459" s="104"/>
      <c r="BI459" s="104"/>
      <c r="BJ459" s="104"/>
      <c r="BK459" s="104"/>
      <c r="BL459" s="104"/>
      <c r="BM459" s="104"/>
      <c r="BN459" s="104"/>
      <c r="BO459" s="104"/>
      <c r="BP459" s="104"/>
      <c r="BQ459" s="104"/>
      <c r="BR459" s="104"/>
      <c r="BS459" s="104"/>
      <c r="BT459" s="104"/>
      <c r="BU459" s="104"/>
      <c r="BV459" s="104"/>
      <c r="BW459" s="104"/>
      <c r="BX459" s="104"/>
      <c r="BY459" s="104"/>
      <c r="BZ459" s="104"/>
      <c r="CA459" s="104"/>
      <c r="CB459" s="104"/>
      <c r="CC459" s="104"/>
      <c r="CD459" s="104"/>
      <c r="CE459" s="104"/>
      <c r="CF459" s="104"/>
      <c r="CG459" s="104"/>
      <c r="CH459" s="104"/>
      <c r="CI459" s="104"/>
      <c r="CJ459" s="104"/>
      <c r="CK459" s="104"/>
      <c r="CL459" s="104"/>
      <c r="CM459" s="104"/>
      <c r="CN459" s="104"/>
      <c r="CO459" s="104"/>
      <c r="CP459" s="104"/>
      <c r="CQ459" s="104"/>
      <c r="CR459" s="104"/>
      <c r="CS459" s="104"/>
      <c r="CT459" s="104"/>
      <c r="CU459" s="104"/>
      <c r="CV459" s="104"/>
      <c r="CW459" s="104"/>
      <c r="CX459" s="104"/>
      <c r="CY459" s="104"/>
      <c r="CZ459" s="104"/>
      <c r="DA459" s="104"/>
      <c r="DB459" s="104"/>
      <c r="DC459" s="104"/>
      <c r="DD459" s="104"/>
      <c r="DE459" s="104"/>
      <c r="DF459" s="104"/>
      <c r="DG459" s="104"/>
      <c r="DH459" s="104"/>
      <c r="DI459" s="104"/>
      <c r="DJ459" s="104"/>
      <c r="DK459" s="104"/>
      <c r="DL459" s="104"/>
      <c r="DM459" s="104"/>
      <c r="DN459" s="104"/>
      <c r="DO459" s="104"/>
      <c r="DP459" s="104"/>
      <c r="DQ459" s="104"/>
      <c r="DR459" s="104"/>
      <c r="DS459" s="104"/>
      <c r="DT459" s="104"/>
      <c r="DU459" s="104"/>
      <c r="DV459" s="104"/>
      <c r="DW459" s="104"/>
      <c r="DX459" s="104"/>
      <c r="DY459" s="104"/>
      <c r="DZ459" s="104"/>
    </row>
    <row r="460" spans="1:130">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4"/>
      <c r="AL460" s="104"/>
      <c r="AM460" s="104"/>
      <c r="AN460" s="104"/>
      <c r="AO460" s="104"/>
      <c r="AP460" s="104"/>
      <c r="AQ460" s="104"/>
      <c r="AR460" s="104"/>
      <c r="AS460" s="104"/>
      <c r="AT460" s="104"/>
      <c r="AU460" s="104"/>
      <c r="AV460" s="104"/>
      <c r="AW460" s="104"/>
      <c r="AX460" s="104"/>
      <c r="AY460" s="104"/>
      <c r="AZ460" s="104"/>
      <c r="BA460" s="104"/>
      <c r="BB460" s="104"/>
      <c r="BC460" s="104"/>
      <c r="BD460" s="104"/>
      <c r="BE460" s="104"/>
      <c r="BF460" s="104"/>
      <c r="BG460" s="104"/>
      <c r="BH460" s="104"/>
      <c r="BI460" s="104"/>
      <c r="BJ460" s="104"/>
      <c r="BK460" s="104"/>
      <c r="BL460" s="104"/>
      <c r="BM460" s="104"/>
      <c r="BN460" s="104"/>
      <c r="BO460" s="104"/>
      <c r="BP460" s="104"/>
      <c r="BQ460" s="104"/>
      <c r="BR460" s="104"/>
      <c r="BS460" s="104"/>
      <c r="BT460" s="104"/>
      <c r="BU460" s="104"/>
      <c r="BV460" s="104"/>
      <c r="BW460" s="104"/>
      <c r="BX460" s="104"/>
      <c r="BY460" s="104"/>
      <c r="BZ460" s="104"/>
      <c r="CA460" s="104"/>
      <c r="CB460" s="104"/>
      <c r="CC460" s="104"/>
      <c r="CD460" s="104"/>
      <c r="CE460" s="104"/>
      <c r="CF460" s="104"/>
      <c r="CG460" s="104"/>
      <c r="CH460" s="104"/>
      <c r="CI460" s="104"/>
      <c r="CJ460" s="104"/>
      <c r="CK460" s="104"/>
      <c r="CL460" s="104"/>
      <c r="CM460" s="104"/>
      <c r="CN460" s="104"/>
      <c r="CO460" s="104"/>
      <c r="CP460" s="104"/>
      <c r="CQ460" s="104"/>
      <c r="CR460" s="104"/>
      <c r="CS460" s="104"/>
      <c r="CT460" s="104"/>
      <c r="CU460" s="104"/>
      <c r="CV460" s="104"/>
      <c r="CW460" s="104"/>
      <c r="CX460" s="104"/>
      <c r="CY460" s="104"/>
      <c r="CZ460" s="104"/>
      <c r="DA460" s="104"/>
      <c r="DB460" s="104"/>
      <c r="DC460" s="104"/>
      <c r="DD460" s="104"/>
      <c r="DE460" s="104"/>
      <c r="DF460" s="104"/>
      <c r="DG460" s="104"/>
      <c r="DH460" s="104"/>
      <c r="DI460" s="104"/>
      <c r="DJ460" s="104"/>
      <c r="DK460" s="104"/>
      <c r="DL460" s="104"/>
      <c r="DM460" s="104"/>
      <c r="DN460" s="104"/>
      <c r="DO460" s="104"/>
      <c r="DP460" s="104"/>
      <c r="DQ460" s="104"/>
      <c r="DR460" s="104"/>
      <c r="DS460" s="104"/>
      <c r="DT460" s="104"/>
      <c r="DU460" s="104"/>
      <c r="DV460" s="104"/>
      <c r="DW460" s="104"/>
      <c r="DX460" s="104"/>
      <c r="DY460" s="104"/>
      <c r="DZ460" s="104"/>
    </row>
    <row r="461" spans="1:130">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4"/>
      <c r="AL461" s="104"/>
      <c r="AM461" s="104"/>
      <c r="AN461" s="104"/>
      <c r="AO461" s="104"/>
      <c r="AP461" s="104"/>
      <c r="AQ461" s="104"/>
      <c r="AR461" s="104"/>
      <c r="AS461" s="104"/>
      <c r="AT461" s="104"/>
      <c r="AU461" s="104"/>
      <c r="AV461" s="104"/>
      <c r="AW461" s="104"/>
      <c r="AX461" s="104"/>
      <c r="AY461" s="104"/>
      <c r="AZ461" s="104"/>
      <c r="BA461" s="104"/>
      <c r="BB461" s="104"/>
      <c r="BC461" s="104"/>
      <c r="BD461" s="104"/>
      <c r="BE461" s="104"/>
      <c r="BF461" s="104"/>
      <c r="BG461" s="104"/>
      <c r="BH461" s="104"/>
      <c r="BI461" s="104"/>
      <c r="BJ461" s="104"/>
      <c r="BK461" s="104"/>
      <c r="BL461" s="104"/>
      <c r="BM461" s="104"/>
      <c r="BN461" s="104"/>
      <c r="BO461" s="104"/>
      <c r="BP461" s="104"/>
      <c r="BQ461" s="104"/>
      <c r="BR461" s="104"/>
      <c r="BS461" s="104"/>
      <c r="BT461" s="104"/>
      <c r="BU461" s="104"/>
      <c r="BV461" s="104"/>
      <c r="BW461" s="104"/>
      <c r="BX461" s="104"/>
      <c r="BY461" s="104"/>
      <c r="BZ461" s="104"/>
      <c r="CA461" s="104"/>
      <c r="CB461" s="104"/>
      <c r="CC461" s="104"/>
      <c r="CD461" s="104"/>
      <c r="CE461" s="104"/>
      <c r="CF461" s="104"/>
      <c r="CG461" s="104"/>
      <c r="CH461" s="104"/>
      <c r="CI461" s="104"/>
      <c r="CJ461" s="104"/>
      <c r="CK461" s="104"/>
      <c r="CL461" s="104"/>
      <c r="CM461" s="104"/>
      <c r="CN461" s="104"/>
      <c r="CO461" s="104"/>
      <c r="CP461" s="104"/>
      <c r="CQ461" s="104"/>
      <c r="CR461" s="104"/>
      <c r="CS461" s="104"/>
      <c r="CT461" s="104"/>
      <c r="CU461" s="104"/>
      <c r="CV461" s="104"/>
      <c r="CW461" s="104"/>
      <c r="CX461" s="104"/>
      <c r="CY461" s="104"/>
      <c r="CZ461" s="104"/>
      <c r="DA461" s="104"/>
      <c r="DB461" s="104"/>
      <c r="DC461" s="104"/>
      <c r="DD461" s="104"/>
      <c r="DE461" s="104"/>
      <c r="DF461" s="104"/>
      <c r="DG461" s="104"/>
      <c r="DH461" s="104"/>
      <c r="DI461" s="104"/>
      <c r="DJ461" s="104"/>
      <c r="DK461" s="104"/>
      <c r="DL461" s="104"/>
      <c r="DM461" s="104"/>
      <c r="DN461" s="104"/>
      <c r="DO461" s="104"/>
      <c r="DP461" s="104"/>
      <c r="DQ461" s="104"/>
      <c r="DR461" s="104"/>
      <c r="DS461" s="104"/>
      <c r="DT461" s="104"/>
      <c r="DU461" s="104"/>
      <c r="DV461" s="104"/>
      <c r="DW461" s="104"/>
      <c r="DX461" s="104"/>
      <c r="DY461" s="104"/>
      <c r="DZ461" s="104"/>
    </row>
    <row r="462" spans="1:130">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4"/>
      <c r="AL462" s="104"/>
      <c r="AM462" s="104"/>
      <c r="AN462" s="104"/>
      <c r="AO462" s="104"/>
      <c r="AP462" s="104"/>
      <c r="AQ462" s="104"/>
      <c r="AR462" s="104"/>
      <c r="AS462" s="104"/>
      <c r="AT462" s="104"/>
      <c r="AU462" s="104"/>
      <c r="AV462" s="104"/>
      <c r="AW462" s="104"/>
      <c r="AX462" s="104"/>
      <c r="AY462" s="104"/>
      <c r="AZ462" s="104"/>
      <c r="BA462" s="104"/>
      <c r="BB462" s="104"/>
      <c r="BC462" s="104"/>
      <c r="BD462" s="104"/>
      <c r="BE462" s="104"/>
      <c r="BF462" s="104"/>
      <c r="BG462" s="104"/>
      <c r="BH462" s="104"/>
      <c r="BI462" s="104"/>
      <c r="BJ462" s="104"/>
      <c r="BK462" s="104"/>
      <c r="BL462" s="104"/>
      <c r="BM462" s="104"/>
      <c r="BN462" s="104"/>
      <c r="BO462" s="104"/>
      <c r="BP462" s="104"/>
      <c r="BQ462" s="104"/>
      <c r="BR462" s="104"/>
      <c r="BS462" s="104"/>
      <c r="BT462" s="104"/>
      <c r="BU462" s="104"/>
      <c r="BV462" s="104"/>
      <c r="BW462" s="104"/>
      <c r="BX462" s="104"/>
      <c r="BY462" s="104"/>
      <c r="BZ462" s="104"/>
      <c r="CA462" s="104"/>
      <c r="CB462" s="104"/>
      <c r="CC462" s="104"/>
      <c r="CD462" s="104"/>
      <c r="CE462" s="104"/>
      <c r="CF462" s="104"/>
      <c r="CG462" s="104"/>
      <c r="CH462" s="104"/>
      <c r="CI462" s="104"/>
      <c r="CJ462" s="104"/>
      <c r="CK462" s="104"/>
      <c r="CL462" s="104"/>
      <c r="CM462" s="104"/>
      <c r="CN462" s="104"/>
      <c r="CO462" s="104"/>
      <c r="CP462" s="104"/>
      <c r="CQ462" s="104"/>
      <c r="CR462" s="104"/>
      <c r="CS462" s="104"/>
      <c r="CT462" s="104"/>
      <c r="CU462" s="104"/>
      <c r="CV462" s="104"/>
      <c r="CW462" s="104"/>
      <c r="CX462" s="104"/>
      <c r="CY462" s="104"/>
      <c r="CZ462" s="104"/>
      <c r="DA462" s="104"/>
      <c r="DB462" s="104"/>
      <c r="DC462" s="104"/>
      <c r="DD462" s="104"/>
      <c r="DE462" s="104"/>
      <c r="DF462" s="104"/>
      <c r="DG462" s="104"/>
      <c r="DH462" s="104"/>
      <c r="DI462" s="104"/>
      <c r="DJ462" s="104"/>
      <c r="DK462" s="104"/>
      <c r="DL462" s="104"/>
      <c r="DM462" s="104"/>
      <c r="DN462" s="104"/>
      <c r="DO462" s="104"/>
      <c r="DP462" s="104"/>
      <c r="DQ462" s="104"/>
      <c r="DR462" s="104"/>
      <c r="DS462" s="104"/>
      <c r="DT462" s="104"/>
      <c r="DU462" s="104"/>
      <c r="DV462" s="104"/>
      <c r="DW462" s="104"/>
      <c r="DX462" s="104"/>
      <c r="DY462" s="104"/>
      <c r="DZ462" s="104"/>
    </row>
    <row r="463" spans="1:130">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104"/>
      <c r="BU463" s="104"/>
      <c r="BV463" s="104"/>
      <c r="BW463" s="104"/>
      <c r="BX463" s="104"/>
      <c r="BY463" s="104"/>
      <c r="BZ463" s="104"/>
      <c r="CA463" s="104"/>
      <c r="CB463" s="104"/>
      <c r="CC463" s="104"/>
      <c r="CD463" s="104"/>
      <c r="CE463" s="104"/>
      <c r="CF463" s="104"/>
      <c r="CG463" s="104"/>
      <c r="CH463" s="104"/>
      <c r="CI463" s="104"/>
      <c r="CJ463" s="104"/>
      <c r="CK463" s="104"/>
      <c r="CL463" s="104"/>
      <c r="CM463" s="104"/>
      <c r="CN463" s="104"/>
      <c r="CO463" s="104"/>
      <c r="CP463" s="104"/>
      <c r="CQ463" s="104"/>
      <c r="CR463" s="104"/>
      <c r="CS463" s="104"/>
      <c r="CT463" s="104"/>
      <c r="CU463" s="104"/>
      <c r="CV463" s="104"/>
      <c r="CW463" s="104"/>
      <c r="CX463" s="104"/>
      <c r="CY463" s="104"/>
      <c r="CZ463" s="104"/>
      <c r="DA463" s="104"/>
      <c r="DB463" s="104"/>
      <c r="DC463" s="104"/>
      <c r="DD463" s="104"/>
      <c r="DE463" s="104"/>
      <c r="DF463" s="104"/>
      <c r="DG463" s="104"/>
      <c r="DH463" s="104"/>
      <c r="DI463" s="104"/>
      <c r="DJ463" s="104"/>
      <c r="DK463" s="104"/>
      <c r="DL463" s="104"/>
      <c r="DM463" s="104"/>
      <c r="DN463" s="104"/>
      <c r="DO463" s="104"/>
      <c r="DP463" s="104"/>
      <c r="DQ463" s="104"/>
      <c r="DR463" s="104"/>
      <c r="DS463" s="104"/>
      <c r="DT463" s="104"/>
      <c r="DU463" s="104"/>
      <c r="DV463" s="104"/>
      <c r="DW463" s="104"/>
      <c r="DX463" s="104"/>
      <c r="DY463" s="104"/>
      <c r="DZ463" s="104"/>
    </row>
    <row r="464" spans="1:130">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4"/>
      <c r="AY464" s="104"/>
      <c r="AZ464" s="104"/>
      <c r="BA464" s="104"/>
      <c r="BB464" s="104"/>
      <c r="BC464" s="104"/>
      <c r="BD464" s="104"/>
      <c r="BE464" s="104"/>
      <c r="BF464" s="104"/>
      <c r="BG464" s="104"/>
      <c r="BH464" s="104"/>
      <c r="BI464" s="104"/>
      <c r="BJ464" s="104"/>
      <c r="BK464" s="104"/>
      <c r="BL464" s="104"/>
      <c r="BM464" s="104"/>
      <c r="BN464" s="104"/>
      <c r="BO464" s="104"/>
      <c r="BP464" s="104"/>
      <c r="BQ464" s="104"/>
      <c r="BR464" s="104"/>
      <c r="BS464" s="104"/>
      <c r="BT464" s="104"/>
      <c r="BU464" s="104"/>
      <c r="BV464" s="104"/>
      <c r="BW464" s="104"/>
      <c r="BX464" s="104"/>
      <c r="BY464" s="104"/>
      <c r="BZ464" s="104"/>
      <c r="CA464" s="104"/>
      <c r="CB464" s="104"/>
      <c r="CC464" s="104"/>
      <c r="CD464" s="104"/>
      <c r="CE464" s="104"/>
      <c r="CF464" s="104"/>
      <c r="CG464" s="104"/>
      <c r="CH464" s="104"/>
      <c r="CI464" s="104"/>
      <c r="CJ464" s="104"/>
      <c r="CK464" s="104"/>
      <c r="CL464" s="104"/>
      <c r="CM464" s="104"/>
      <c r="CN464" s="104"/>
      <c r="CO464" s="104"/>
      <c r="CP464" s="104"/>
      <c r="CQ464" s="104"/>
      <c r="CR464" s="104"/>
      <c r="CS464" s="104"/>
      <c r="CT464" s="104"/>
      <c r="CU464" s="104"/>
      <c r="CV464" s="104"/>
      <c r="CW464" s="104"/>
      <c r="CX464" s="104"/>
      <c r="CY464" s="104"/>
      <c r="CZ464" s="104"/>
      <c r="DA464" s="104"/>
      <c r="DB464" s="104"/>
      <c r="DC464" s="104"/>
      <c r="DD464" s="104"/>
      <c r="DE464" s="104"/>
      <c r="DF464" s="104"/>
      <c r="DG464" s="104"/>
      <c r="DH464" s="104"/>
      <c r="DI464" s="104"/>
      <c r="DJ464" s="104"/>
      <c r="DK464" s="104"/>
      <c r="DL464" s="104"/>
      <c r="DM464" s="104"/>
      <c r="DN464" s="104"/>
      <c r="DO464" s="104"/>
      <c r="DP464" s="104"/>
      <c r="DQ464" s="104"/>
      <c r="DR464" s="104"/>
      <c r="DS464" s="104"/>
      <c r="DT464" s="104"/>
      <c r="DU464" s="104"/>
      <c r="DV464" s="104"/>
      <c r="DW464" s="104"/>
      <c r="DX464" s="104"/>
      <c r="DY464" s="104"/>
      <c r="DZ464" s="104"/>
    </row>
    <row r="465" spans="1:130">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c r="AG465" s="104"/>
      <c r="AH465" s="104"/>
      <c r="AI465" s="104"/>
      <c r="AJ465" s="104"/>
      <c r="AK465" s="104"/>
      <c r="AL465" s="104"/>
      <c r="AM465" s="104"/>
      <c r="AN465" s="104"/>
      <c r="AO465" s="104"/>
      <c r="AP465" s="104"/>
      <c r="AQ465" s="104"/>
      <c r="AR465" s="104"/>
      <c r="AS465" s="104"/>
      <c r="AT465" s="104"/>
      <c r="AU465" s="104"/>
      <c r="AV465" s="104"/>
      <c r="AW465" s="104"/>
      <c r="AX465" s="104"/>
      <c r="AY465" s="104"/>
      <c r="AZ465" s="104"/>
      <c r="BA465" s="104"/>
      <c r="BB465" s="104"/>
      <c r="BC465" s="104"/>
      <c r="BD465" s="104"/>
      <c r="BE465" s="104"/>
      <c r="BF465" s="104"/>
      <c r="BG465" s="104"/>
      <c r="BH465" s="104"/>
      <c r="BI465" s="104"/>
      <c r="BJ465" s="104"/>
      <c r="BK465" s="104"/>
      <c r="BL465" s="104"/>
      <c r="BM465" s="104"/>
      <c r="BN465" s="104"/>
      <c r="BO465" s="104"/>
      <c r="BP465" s="104"/>
      <c r="BQ465" s="104"/>
      <c r="BR465" s="104"/>
      <c r="BS465" s="104"/>
      <c r="BT465" s="104"/>
      <c r="BU465" s="104"/>
      <c r="BV465" s="104"/>
      <c r="BW465" s="104"/>
      <c r="BX465" s="104"/>
      <c r="BY465" s="104"/>
      <c r="BZ465" s="104"/>
      <c r="CA465" s="104"/>
      <c r="CB465" s="104"/>
      <c r="CC465" s="104"/>
      <c r="CD465" s="104"/>
      <c r="CE465" s="104"/>
      <c r="CF465" s="104"/>
      <c r="CG465" s="104"/>
      <c r="CH465" s="104"/>
      <c r="CI465" s="104"/>
      <c r="CJ465" s="104"/>
      <c r="CK465" s="104"/>
      <c r="CL465" s="104"/>
      <c r="CM465" s="104"/>
      <c r="CN465" s="104"/>
      <c r="CO465" s="104"/>
      <c r="CP465" s="104"/>
      <c r="CQ465" s="104"/>
      <c r="CR465" s="104"/>
      <c r="CS465" s="104"/>
      <c r="CT465" s="104"/>
      <c r="CU465" s="104"/>
      <c r="CV465" s="104"/>
      <c r="CW465" s="104"/>
      <c r="CX465" s="104"/>
      <c r="CY465" s="104"/>
      <c r="CZ465" s="104"/>
      <c r="DA465" s="104"/>
      <c r="DB465" s="104"/>
      <c r="DC465" s="104"/>
      <c r="DD465" s="104"/>
      <c r="DE465" s="104"/>
      <c r="DF465" s="104"/>
      <c r="DG465" s="104"/>
      <c r="DH465" s="104"/>
      <c r="DI465" s="104"/>
      <c r="DJ465" s="104"/>
      <c r="DK465" s="104"/>
      <c r="DL465" s="104"/>
      <c r="DM465" s="104"/>
      <c r="DN465" s="104"/>
      <c r="DO465" s="104"/>
      <c r="DP465" s="104"/>
      <c r="DQ465" s="104"/>
      <c r="DR465" s="104"/>
      <c r="DS465" s="104"/>
      <c r="DT465" s="104"/>
      <c r="DU465" s="104"/>
      <c r="DV465" s="104"/>
      <c r="DW465" s="104"/>
      <c r="DX465" s="104"/>
      <c r="DY465" s="104"/>
      <c r="DZ465" s="104"/>
    </row>
    <row r="466" spans="1:130">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c r="AG466" s="104"/>
      <c r="AH466" s="104"/>
      <c r="AI466" s="104"/>
      <c r="AJ466" s="104"/>
      <c r="AK466" s="104"/>
      <c r="AL466" s="104"/>
      <c r="AM466" s="104"/>
      <c r="AN466" s="104"/>
      <c r="AO466" s="104"/>
      <c r="AP466" s="104"/>
      <c r="AQ466" s="104"/>
      <c r="AR466" s="104"/>
      <c r="AS466" s="104"/>
      <c r="AT466" s="104"/>
      <c r="AU466" s="104"/>
      <c r="AV466" s="104"/>
      <c r="AW466" s="104"/>
      <c r="AX466" s="104"/>
      <c r="AY466" s="104"/>
      <c r="AZ466" s="104"/>
      <c r="BA466" s="104"/>
      <c r="BB466" s="104"/>
      <c r="BC466" s="104"/>
      <c r="BD466" s="104"/>
      <c r="BE466" s="104"/>
      <c r="BF466" s="104"/>
      <c r="BG466" s="104"/>
      <c r="BH466" s="104"/>
      <c r="BI466" s="104"/>
      <c r="BJ466" s="104"/>
      <c r="BK466" s="104"/>
      <c r="BL466" s="104"/>
      <c r="BM466" s="104"/>
      <c r="BN466" s="104"/>
      <c r="BO466" s="104"/>
      <c r="BP466" s="104"/>
      <c r="BQ466" s="104"/>
      <c r="BR466" s="104"/>
      <c r="BS466" s="104"/>
      <c r="BT466" s="104"/>
      <c r="BU466" s="104"/>
      <c r="BV466" s="104"/>
      <c r="BW466" s="104"/>
      <c r="BX466" s="104"/>
      <c r="BY466" s="104"/>
      <c r="BZ466" s="104"/>
      <c r="CA466" s="104"/>
      <c r="CB466" s="104"/>
      <c r="CC466" s="104"/>
      <c r="CD466" s="104"/>
      <c r="CE466" s="104"/>
      <c r="CF466" s="104"/>
      <c r="CG466" s="104"/>
      <c r="CH466" s="104"/>
      <c r="CI466" s="104"/>
      <c r="CJ466" s="104"/>
      <c r="CK466" s="104"/>
      <c r="CL466" s="104"/>
      <c r="CM466" s="104"/>
      <c r="CN466" s="104"/>
      <c r="CO466" s="104"/>
      <c r="CP466" s="104"/>
      <c r="CQ466" s="104"/>
      <c r="CR466" s="104"/>
      <c r="CS466" s="104"/>
      <c r="CT466" s="104"/>
      <c r="CU466" s="104"/>
      <c r="CV466" s="104"/>
      <c r="CW466" s="104"/>
      <c r="CX466" s="104"/>
      <c r="CY466" s="104"/>
      <c r="CZ466" s="104"/>
      <c r="DA466" s="104"/>
      <c r="DB466" s="104"/>
      <c r="DC466" s="104"/>
      <c r="DD466" s="104"/>
      <c r="DE466" s="104"/>
      <c r="DF466" s="104"/>
      <c r="DG466" s="104"/>
      <c r="DH466" s="104"/>
      <c r="DI466" s="104"/>
      <c r="DJ466" s="104"/>
      <c r="DK466" s="104"/>
      <c r="DL466" s="104"/>
      <c r="DM466" s="104"/>
      <c r="DN466" s="104"/>
      <c r="DO466" s="104"/>
      <c r="DP466" s="104"/>
      <c r="DQ466" s="104"/>
      <c r="DR466" s="104"/>
      <c r="DS466" s="104"/>
      <c r="DT466" s="104"/>
      <c r="DU466" s="104"/>
      <c r="DV466" s="104"/>
      <c r="DW466" s="104"/>
      <c r="DX466" s="104"/>
      <c r="DY466" s="104"/>
      <c r="DZ466" s="104"/>
    </row>
    <row r="467" spans="1:130">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4"/>
      <c r="AT467" s="104"/>
      <c r="AU467" s="104"/>
      <c r="AV467" s="104"/>
      <c r="AW467" s="104"/>
      <c r="AX467" s="104"/>
      <c r="AY467" s="104"/>
      <c r="AZ467" s="104"/>
      <c r="BA467" s="104"/>
      <c r="BB467" s="104"/>
      <c r="BC467" s="104"/>
      <c r="BD467" s="104"/>
      <c r="BE467" s="104"/>
      <c r="BF467" s="104"/>
      <c r="BG467" s="104"/>
      <c r="BH467" s="104"/>
      <c r="BI467" s="104"/>
      <c r="BJ467" s="104"/>
      <c r="BK467" s="104"/>
      <c r="BL467" s="104"/>
      <c r="BM467" s="104"/>
      <c r="BN467" s="104"/>
      <c r="BO467" s="104"/>
      <c r="BP467" s="104"/>
      <c r="BQ467" s="104"/>
      <c r="BR467" s="104"/>
      <c r="BS467" s="104"/>
      <c r="BT467" s="104"/>
      <c r="BU467" s="104"/>
      <c r="BV467" s="104"/>
      <c r="BW467" s="104"/>
      <c r="BX467" s="104"/>
      <c r="BY467" s="104"/>
      <c r="BZ467" s="104"/>
      <c r="CA467" s="104"/>
      <c r="CB467" s="104"/>
      <c r="CC467" s="104"/>
      <c r="CD467" s="104"/>
      <c r="CE467" s="104"/>
      <c r="CF467" s="104"/>
      <c r="CG467" s="104"/>
      <c r="CH467" s="104"/>
      <c r="CI467" s="104"/>
      <c r="CJ467" s="104"/>
      <c r="CK467" s="104"/>
      <c r="CL467" s="104"/>
      <c r="CM467" s="104"/>
      <c r="CN467" s="104"/>
      <c r="CO467" s="104"/>
      <c r="CP467" s="104"/>
      <c r="CQ467" s="104"/>
      <c r="CR467" s="104"/>
      <c r="CS467" s="104"/>
      <c r="CT467" s="104"/>
      <c r="CU467" s="104"/>
      <c r="CV467" s="104"/>
      <c r="CW467" s="104"/>
      <c r="CX467" s="104"/>
      <c r="CY467" s="104"/>
      <c r="CZ467" s="104"/>
      <c r="DA467" s="104"/>
      <c r="DB467" s="104"/>
      <c r="DC467" s="104"/>
      <c r="DD467" s="104"/>
      <c r="DE467" s="104"/>
      <c r="DF467" s="104"/>
      <c r="DG467" s="104"/>
      <c r="DH467" s="104"/>
      <c r="DI467" s="104"/>
      <c r="DJ467" s="104"/>
      <c r="DK467" s="104"/>
      <c r="DL467" s="104"/>
      <c r="DM467" s="104"/>
      <c r="DN467" s="104"/>
      <c r="DO467" s="104"/>
      <c r="DP467" s="104"/>
      <c r="DQ467" s="104"/>
      <c r="DR467" s="104"/>
      <c r="DS467" s="104"/>
      <c r="DT467" s="104"/>
      <c r="DU467" s="104"/>
      <c r="DV467" s="104"/>
      <c r="DW467" s="104"/>
      <c r="DX467" s="104"/>
      <c r="DY467" s="104"/>
      <c r="DZ467" s="104"/>
    </row>
    <row r="468" spans="1:130">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4"/>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104"/>
      <c r="BU468" s="104"/>
      <c r="BV468" s="104"/>
      <c r="BW468" s="104"/>
      <c r="BX468" s="104"/>
      <c r="BY468" s="104"/>
      <c r="BZ468" s="104"/>
      <c r="CA468" s="104"/>
      <c r="CB468" s="104"/>
      <c r="CC468" s="104"/>
      <c r="CD468" s="104"/>
      <c r="CE468" s="104"/>
      <c r="CF468" s="104"/>
      <c r="CG468" s="104"/>
      <c r="CH468" s="104"/>
      <c r="CI468" s="104"/>
      <c r="CJ468" s="104"/>
      <c r="CK468" s="104"/>
      <c r="CL468" s="104"/>
      <c r="CM468" s="104"/>
      <c r="CN468" s="104"/>
      <c r="CO468" s="104"/>
      <c r="CP468" s="104"/>
      <c r="CQ468" s="104"/>
      <c r="CR468" s="104"/>
      <c r="CS468" s="104"/>
      <c r="CT468" s="104"/>
      <c r="CU468" s="104"/>
      <c r="CV468" s="104"/>
      <c r="CW468" s="104"/>
      <c r="CX468" s="104"/>
      <c r="CY468" s="104"/>
      <c r="CZ468" s="104"/>
      <c r="DA468" s="104"/>
      <c r="DB468" s="104"/>
      <c r="DC468" s="104"/>
      <c r="DD468" s="104"/>
      <c r="DE468" s="104"/>
      <c r="DF468" s="104"/>
      <c r="DG468" s="104"/>
      <c r="DH468" s="104"/>
      <c r="DI468" s="104"/>
      <c r="DJ468" s="104"/>
      <c r="DK468" s="104"/>
      <c r="DL468" s="104"/>
      <c r="DM468" s="104"/>
      <c r="DN468" s="104"/>
      <c r="DO468" s="104"/>
      <c r="DP468" s="104"/>
      <c r="DQ468" s="104"/>
      <c r="DR468" s="104"/>
      <c r="DS468" s="104"/>
      <c r="DT468" s="104"/>
      <c r="DU468" s="104"/>
      <c r="DV468" s="104"/>
      <c r="DW468" s="104"/>
      <c r="DX468" s="104"/>
      <c r="DY468" s="104"/>
      <c r="DZ468" s="104"/>
    </row>
    <row r="469" spans="1:130">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4"/>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104"/>
      <c r="BU469" s="104"/>
      <c r="BV469" s="104"/>
      <c r="BW469" s="104"/>
      <c r="BX469" s="104"/>
      <c r="BY469" s="104"/>
      <c r="BZ469" s="104"/>
      <c r="CA469" s="104"/>
      <c r="CB469" s="104"/>
      <c r="CC469" s="104"/>
      <c r="CD469" s="104"/>
      <c r="CE469" s="104"/>
      <c r="CF469" s="104"/>
      <c r="CG469" s="104"/>
      <c r="CH469" s="104"/>
      <c r="CI469" s="104"/>
      <c r="CJ469" s="104"/>
      <c r="CK469" s="104"/>
      <c r="CL469" s="104"/>
      <c r="CM469" s="104"/>
      <c r="CN469" s="104"/>
      <c r="CO469" s="104"/>
      <c r="CP469" s="104"/>
      <c r="CQ469" s="104"/>
      <c r="CR469" s="104"/>
      <c r="CS469" s="104"/>
      <c r="CT469" s="104"/>
      <c r="CU469" s="104"/>
      <c r="CV469" s="104"/>
      <c r="CW469" s="104"/>
      <c r="CX469" s="104"/>
      <c r="CY469" s="104"/>
      <c r="CZ469" s="104"/>
      <c r="DA469" s="104"/>
      <c r="DB469" s="104"/>
      <c r="DC469" s="104"/>
      <c r="DD469" s="104"/>
      <c r="DE469" s="104"/>
      <c r="DF469" s="104"/>
      <c r="DG469" s="104"/>
      <c r="DH469" s="104"/>
      <c r="DI469" s="104"/>
      <c r="DJ469" s="104"/>
      <c r="DK469" s="104"/>
      <c r="DL469" s="104"/>
      <c r="DM469" s="104"/>
      <c r="DN469" s="104"/>
      <c r="DO469" s="104"/>
      <c r="DP469" s="104"/>
      <c r="DQ469" s="104"/>
      <c r="DR469" s="104"/>
      <c r="DS469" s="104"/>
      <c r="DT469" s="104"/>
      <c r="DU469" s="104"/>
      <c r="DV469" s="104"/>
      <c r="DW469" s="104"/>
      <c r="DX469" s="104"/>
      <c r="DY469" s="104"/>
      <c r="DZ469" s="104"/>
    </row>
    <row r="470" spans="1:130">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4"/>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104"/>
      <c r="BU470" s="104"/>
      <c r="BV470" s="104"/>
      <c r="BW470" s="104"/>
      <c r="BX470" s="104"/>
      <c r="BY470" s="104"/>
      <c r="BZ470" s="104"/>
      <c r="CA470" s="104"/>
      <c r="CB470" s="104"/>
      <c r="CC470" s="104"/>
      <c r="CD470" s="104"/>
      <c r="CE470" s="104"/>
      <c r="CF470" s="104"/>
      <c r="CG470" s="104"/>
      <c r="CH470" s="104"/>
      <c r="CI470" s="104"/>
      <c r="CJ470" s="104"/>
      <c r="CK470" s="104"/>
      <c r="CL470" s="104"/>
      <c r="CM470" s="104"/>
      <c r="CN470" s="104"/>
      <c r="CO470" s="104"/>
      <c r="CP470" s="104"/>
      <c r="CQ470" s="104"/>
      <c r="CR470" s="104"/>
      <c r="CS470" s="104"/>
      <c r="CT470" s="104"/>
      <c r="CU470" s="104"/>
      <c r="CV470" s="104"/>
      <c r="CW470" s="104"/>
      <c r="CX470" s="104"/>
      <c r="CY470" s="104"/>
      <c r="CZ470" s="104"/>
      <c r="DA470" s="104"/>
      <c r="DB470" s="104"/>
      <c r="DC470" s="104"/>
      <c r="DD470" s="104"/>
      <c r="DE470" s="104"/>
      <c r="DF470" s="104"/>
      <c r="DG470" s="104"/>
      <c r="DH470" s="104"/>
      <c r="DI470" s="104"/>
      <c r="DJ470" s="104"/>
      <c r="DK470" s="104"/>
      <c r="DL470" s="104"/>
      <c r="DM470" s="104"/>
      <c r="DN470" s="104"/>
      <c r="DO470" s="104"/>
      <c r="DP470" s="104"/>
      <c r="DQ470" s="104"/>
      <c r="DR470" s="104"/>
      <c r="DS470" s="104"/>
      <c r="DT470" s="104"/>
      <c r="DU470" s="104"/>
      <c r="DV470" s="104"/>
      <c r="DW470" s="104"/>
      <c r="DX470" s="104"/>
      <c r="DY470" s="104"/>
      <c r="DZ470" s="104"/>
    </row>
    <row r="471" spans="1:130">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104"/>
      <c r="BU471" s="104"/>
      <c r="BV471" s="104"/>
      <c r="BW471" s="104"/>
      <c r="BX471" s="104"/>
      <c r="BY471" s="104"/>
      <c r="BZ471" s="104"/>
      <c r="CA471" s="104"/>
      <c r="CB471" s="104"/>
      <c r="CC471" s="104"/>
      <c r="CD471" s="104"/>
      <c r="CE471" s="104"/>
      <c r="CF471" s="104"/>
      <c r="CG471" s="104"/>
      <c r="CH471" s="104"/>
      <c r="CI471" s="104"/>
      <c r="CJ471" s="104"/>
      <c r="CK471" s="104"/>
      <c r="CL471" s="104"/>
      <c r="CM471" s="104"/>
      <c r="CN471" s="104"/>
      <c r="CO471" s="104"/>
      <c r="CP471" s="104"/>
      <c r="CQ471" s="104"/>
      <c r="CR471" s="104"/>
      <c r="CS471" s="104"/>
      <c r="CT471" s="104"/>
      <c r="CU471" s="104"/>
      <c r="CV471" s="104"/>
      <c r="CW471" s="104"/>
      <c r="CX471" s="104"/>
      <c r="CY471" s="104"/>
      <c r="CZ471" s="104"/>
      <c r="DA471" s="104"/>
      <c r="DB471" s="104"/>
      <c r="DC471" s="104"/>
      <c r="DD471" s="104"/>
      <c r="DE471" s="104"/>
      <c r="DF471" s="104"/>
      <c r="DG471" s="104"/>
      <c r="DH471" s="104"/>
      <c r="DI471" s="104"/>
      <c r="DJ471" s="104"/>
      <c r="DK471" s="104"/>
      <c r="DL471" s="104"/>
      <c r="DM471" s="104"/>
      <c r="DN471" s="104"/>
      <c r="DO471" s="104"/>
      <c r="DP471" s="104"/>
      <c r="DQ471" s="104"/>
      <c r="DR471" s="104"/>
      <c r="DS471" s="104"/>
      <c r="DT471" s="104"/>
      <c r="DU471" s="104"/>
      <c r="DV471" s="104"/>
      <c r="DW471" s="104"/>
      <c r="DX471" s="104"/>
      <c r="DY471" s="104"/>
      <c r="DZ471" s="104"/>
    </row>
    <row r="472" spans="1:130">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4"/>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104"/>
      <c r="BU472" s="104"/>
      <c r="BV472" s="104"/>
      <c r="BW472" s="104"/>
      <c r="BX472" s="104"/>
      <c r="BY472" s="104"/>
      <c r="BZ472" s="104"/>
      <c r="CA472" s="104"/>
      <c r="CB472" s="104"/>
      <c r="CC472" s="104"/>
      <c r="CD472" s="104"/>
      <c r="CE472" s="104"/>
      <c r="CF472" s="104"/>
      <c r="CG472" s="104"/>
      <c r="CH472" s="104"/>
      <c r="CI472" s="104"/>
      <c r="CJ472" s="104"/>
      <c r="CK472" s="104"/>
      <c r="CL472" s="104"/>
      <c r="CM472" s="104"/>
      <c r="CN472" s="104"/>
      <c r="CO472" s="104"/>
      <c r="CP472" s="104"/>
      <c r="CQ472" s="104"/>
      <c r="CR472" s="104"/>
      <c r="CS472" s="104"/>
      <c r="CT472" s="104"/>
      <c r="CU472" s="104"/>
      <c r="CV472" s="104"/>
      <c r="CW472" s="104"/>
      <c r="CX472" s="104"/>
      <c r="CY472" s="104"/>
      <c r="CZ472" s="104"/>
      <c r="DA472" s="104"/>
      <c r="DB472" s="104"/>
      <c r="DC472" s="104"/>
      <c r="DD472" s="104"/>
      <c r="DE472" s="104"/>
      <c r="DF472" s="104"/>
      <c r="DG472" s="104"/>
      <c r="DH472" s="104"/>
      <c r="DI472" s="104"/>
      <c r="DJ472" s="104"/>
      <c r="DK472" s="104"/>
      <c r="DL472" s="104"/>
      <c r="DM472" s="104"/>
      <c r="DN472" s="104"/>
      <c r="DO472" s="104"/>
      <c r="DP472" s="104"/>
      <c r="DQ472" s="104"/>
      <c r="DR472" s="104"/>
      <c r="DS472" s="104"/>
      <c r="DT472" s="104"/>
      <c r="DU472" s="104"/>
      <c r="DV472" s="104"/>
      <c r="DW472" s="104"/>
      <c r="DX472" s="104"/>
      <c r="DY472" s="104"/>
      <c r="DZ472" s="104"/>
    </row>
    <row r="473" spans="1:130">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4"/>
      <c r="AL473" s="104"/>
      <c r="AM473" s="104"/>
      <c r="AN473" s="104"/>
      <c r="AO473" s="104"/>
      <c r="AP473" s="104"/>
      <c r="AQ473" s="104"/>
      <c r="AR473" s="104"/>
      <c r="AS473" s="104"/>
      <c r="AT473" s="104"/>
      <c r="AU473" s="104"/>
      <c r="AV473" s="104"/>
      <c r="AW473" s="104"/>
      <c r="AX473" s="104"/>
      <c r="AY473" s="104"/>
      <c r="AZ473" s="104"/>
      <c r="BA473" s="104"/>
      <c r="BB473" s="104"/>
      <c r="BC473" s="104"/>
      <c r="BD473" s="104"/>
      <c r="BE473" s="104"/>
      <c r="BF473" s="104"/>
      <c r="BG473" s="104"/>
      <c r="BH473" s="104"/>
      <c r="BI473" s="104"/>
      <c r="BJ473" s="104"/>
      <c r="BK473" s="104"/>
      <c r="BL473" s="104"/>
      <c r="BM473" s="104"/>
      <c r="BN473" s="104"/>
      <c r="BO473" s="104"/>
      <c r="BP473" s="104"/>
      <c r="BQ473" s="104"/>
      <c r="BR473" s="104"/>
      <c r="BS473" s="104"/>
      <c r="BT473" s="104"/>
      <c r="BU473" s="104"/>
      <c r="BV473" s="104"/>
      <c r="BW473" s="104"/>
      <c r="BX473" s="104"/>
      <c r="BY473" s="104"/>
      <c r="BZ473" s="104"/>
      <c r="CA473" s="104"/>
      <c r="CB473" s="104"/>
      <c r="CC473" s="104"/>
      <c r="CD473" s="104"/>
      <c r="CE473" s="104"/>
      <c r="CF473" s="104"/>
      <c r="CG473" s="104"/>
      <c r="CH473" s="104"/>
      <c r="CI473" s="104"/>
      <c r="CJ473" s="104"/>
      <c r="CK473" s="104"/>
      <c r="CL473" s="104"/>
      <c r="CM473" s="104"/>
      <c r="CN473" s="104"/>
      <c r="CO473" s="104"/>
      <c r="CP473" s="104"/>
      <c r="CQ473" s="104"/>
      <c r="CR473" s="104"/>
      <c r="CS473" s="104"/>
      <c r="CT473" s="104"/>
      <c r="CU473" s="104"/>
      <c r="CV473" s="104"/>
      <c r="CW473" s="104"/>
      <c r="CX473" s="104"/>
      <c r="CY473" s="104"/>
      <c r="CZ473" s="104"/>
      <c r="DA473" s="104"/>
      <c r="DB473" s="104"/>
      <c r="DC473" s="104"/>
      <c r="DD473" s="104"/>
      <c r="DE473" s="104"/>
      <c r="DF473" s="104"/>
      <c r="DG473" s="104"/>
      <c r="DH473" s="104"/>
      <c r="DI473" s="104"/>
      <c r="DJ473" s="104"/>
      <c r="DK473" s="104"/>
      <c r="DL473" s="104"/>
      <c r="DM473" s="104"/>
      <c r="DN473" s="104"/>
      <c r="DO473" s="104"/>
      <c r="DP473" s="104"/>
      <c r="DQ473" s="104"/>
      <c r="DR473" s="104"/>
      <c r="DS473" s="104"/>
      <c r="DT473" s="104"/>
      <c r="DU473" s="104"/>
      <c r="DV473" s="104"/>
      <c r="DW473" s="104"/>
      <c r="DX473" s="104"/>
      <c r="DY473" s="104"/>
      <c r="DZ473" s="104"/>
    </row>
    <row r="474" spans="1:130">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4"/>
      <c r="AL474" s="104"/>
      <c r="AM474" s="104"/>
      <c r="AN474" s="104"/>
      <c r="AO474" s="104"/>
      <c r="AP474" s="104"/>
      <c r="AQ474" s="104"/>
      <c r="AR474" s="104"/>
      <c r="AS474" s="104"/>
      <c r="AT474" s="104"/>
      <c r="AU474" s="104"/>
      <c r="AV474" s="104"/>
      <c r="AW474" s="104"/>
      <c r="AX474" s="104"/>
      <c r="AY474" s="104"/>
      <c r="AZ474" s="104"/>
      <c r="BA474" s="104"/>
      <c r="BB474" s="104"/>
      <c r="BC474" s="104"/>
      <c r="BD474" s="104"/>
      <c r="BE474" s="104"/>
      <c r="BF474" s="104"/>
      <c r="BG474" s="104"/>
      <c r="BH474" s="104"/>
      <c r="BI474" s="104"/>
      <c r="BJ474" s="104"/>
      <c r="BK474" s="104"/>
      <c r="BL474" s="104"/>
      <c r="BM474" s="104"/>
      <c r="BN474" s="104"/>
      <c r="BO474" s="104"/>
      <c r="BP474" s="104"/>
      <c r="BQ474" s="104"/>
      <c r="BR474" s="104"/>
      <c r="BS474" s="104"/>
      <c r="BT474" s="104"/>
      <c r="BU474" s="104"/>
      <c r="BV474" s="104"/>
      <c r="BW474" s="104"/>
      <c r="BX474" s="104"/>
      <c r="BY474" s="104"/>
      <c r="BZ474" s="104"/>
      <c r="CA474" s="104"/>
      <c r="CB474" s="104"/>
      <c r="CC474" s="104"/>
      <c r="CD474" s="104"/>
      <c r="CE474" s="104"/>
      <c r="CF474" s="104"/>
      <c r="CG474" s="104"/>
      <c r="CH474" s="104"/>
      <c r="CI474" s="104"/>
      <c r="CJ474" s="104"/>
      <c r="CK474" s="104"/>
      <c r="CL474" s="104"/>
      <c r="CM474" s="104"/>
      <c r="CN474" s="104"/>
      <c r="CO474" s="104"/>
      <c r="CP474" s="104"/>
      <c r="CQ474" s="104"/>
      <c r="CR474" s="104"/>
      <c r="CS474" s="104"/>
      <c r="CT474" s="104"/>
      <c r="CU474" s="104"/>
      <c r="CV474" s="104"/>
      <c r="CW474" s="104"/>
      <c r="CX474" s="104"/>
      <c r="CY474" s="104"/>
      <c r="CZ474" s="104"/>
      <c r="DA474" s="104"/>
      <c r="DB474" s="104"/>
      <c r="DC474" s="104"/>
      <c r="DD474" s="104"/>
      <c r="DE474" s="104"/>
      <c r="DF474" s="104"/>
      <c r="DG474" s="104"/>
      <c r="DH474" s="104"/>
      <c r="DI474" s="104"/>
      <c r="DJ474" s="104"/>
      <c r="DK474" s="104"/>
      <c r="DL474" s="104"/>
      <c r="DM474" s="104"/>
      <c r="DN474" s="104"/>
      <c r="DO474" s="104"/>
      <c r="DP474" s="104"/>
      <c r="DQ474" s="104"/>
      <c r="DR474" s="104"/>
      <c r="DS474" s="104"/>
      <c r="DT474" s="104"/>
      <c r="DU474" s="104"/>
      <c r="DV474" s="104"/>
      <c r="DW474" s="104"/>
      <c r="DX474" s="104"/>
      <c r="DY474" s="104"/>
      <c r="DZ474" s="104"/>
    </row>
    <row r="475" spans="1:130">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4"/>
      <c r="AL475" s="104"/>
      <c r="AM475" s="104"/>
      <c r="AN475" s="104"/>
      <c r="AO475" s="104"/>
      <c r="AP475" s="104"/>
      <c r="AQ475" s="104"/>
      <c r="AR475" s="104"/>
      <c r="AS475" s="104"/>
      <c r="AT475" s="104"/>
      <c r="AU475" s="104"/>
      <c r="AV475" s="104"/>
      <c r="AW475" s="104"/>
      <c r="AX475" s="104"/>
      <c r="AY475" s="104"/>
      <c r="AZ475" s="104"/>
      <c r="BA475" s="104"/>
      <c r="BB475" s="104"/>
      <c r="BC475" s="104"/>
      <c r="BD475" s="104"/>
      <c r="BE475" s="104"/>
      <c r="BF475" s="104"/>
      <c r="BG475" s="104"/>
      <c r="BH475" s="104"/>
      <c r="BI475" s="104"/>
      <c r="BJ475" s="104"/>
      <c r="BK475" s="104"/>
      <c r="BL475" s="104"/>
      <c r="BM475" s="104"/>
      <c r="BN475" s="104"/>
      <c r="BO475" s="104"/>
      <c r="BP475" s="104"/>
      <c r="BQ475" s="104"/>
      <c r="BR475" s="104"/>
      <c r="BS475" s="104"/>
      <c r="BT475" s="104"/>
      <c r="BU475" s="104"/>
      <c r="BV475" s="104"/>
      <c r="BW475" s="104"/>
      <c r="BX475" s="104"/>
      <c r="BY475" s="104"/>
      <c r="BZ475" s="104"/>
      <c r="CA475" s="104"/>
      <c r="CB475" s="104"/>
      <c r="CC475" s="104"/>
      <c r="CD475" s="104"/>
      <c r="CE475" s="104"/>
      <c r="CF475" s="104"/>
      <c r="CG475" s="104"/>
      <c r="CH475" s="104"/>
      <c r="CI475" s="104"/>
      <c r="CJ475" s="104"/>
      <c r="CK475" s="104"/>
      <c r="CL475" s="104"/>
      <c r="CM475" s="104"/>
      <c r="CN475" s="104"/>
      <c r="CO475" s="104"/>
      <c r="CP475" s="104"/>
      <c r="CQ475" s="104"/>
      <c r="CR475" s="104"/>
      <c r="CS475" s="104"/>
      <c r="CT475" s="104"/>
      <c r="CU475" s="104"/>
      <c r="CV475" s="104"/>
      <c r="CW475" s="104"/>
      <c r="CX475" s="104"/>
      <c r="CY475" s="104"/>
      <c r="CZ475" s="104"/>
      <c r="DA475" s="104"/>
      <c r="DB475" s="104"/>
      <c r="DC475" s="104"/>
      <c r="DD475" s="104"/>
      <c r="DE475" s="104"/>
      <c r="DF475" s="104"/>
      <c r="DG475" s="104"/>
      <c r="DH475" s="104"/>
      <c r="DI475" s="104"/>
      <c r="DJ475" s="104"/>
      <c r="DK475" s="104"/>
      <c r="DL475" s="104"/>
      <c r="DM475" s="104"/>
      <c r="DN475" s="104"/>
      <c r="DO475" s="104"/>
      <c r="DP475" s="104"/>
      <c r="DQ475" s="104"/>
      <c r="DR475" s="104"/>
      <c r="DS475" s="104"/>
      <c r="DT475" s="104"/>
      <c r="DU475" s="104"/>
      <c r="DV475" s="104"/>
      <c r="DW475" s="104"/>
      <c r="DX475" s="104"/>
      <c r="DY475" s="104"/>
      <c r="DZ475" s="104"/>
    </row>
    <row r="476" spans="1:130">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4"/>
      <c r="AL476" s="104"/>
      <c r="AM476" s="104"/>
      <c r="AN476" s="104"/>
      <c r="AO476" s="104"/>
      <c r="AP476" s="104"/>
      <c r="AQ476" s="104"/>
      <c r="AR476" s="104"/>
      <c r="AS476" s="104"/>
      <c r="AT476" s="104"/>
      <c r="AU476" s="104"/>
      <c r="AV476" s="104"/>
      <c r="AW476" s="104"/>
      <c r="AX476" s="104"/>
      <c r="AY476" s="104"/>
      <c r="AZ476" s="104"/>
      <c r="BA476" s="104"/>
      <c r="BB476" s="104"/>
      <c r="BC476" s="104"/>
      <c r="BD476" s="104"/>
      <c r="BE476" s="104"/>
      <c r="BF476" s="104"/>
      <c r="BG476" s="104"/>
      <c r="BH476" s="104"/>
      <c r="BI476" s="104"/>
      <c r="BJ476" s="104"/>
      <c r="BK476" s="104"/>
      <c r="BL476" s="104"/>
      <c r="BM476" s="104"/>
      <c r="BN476" s="104"/>
      <c r="BO476" s="104"/>
      <c r="BP476" s="104"/>
      <c r="BQ476" s="104"/>
      <c r="BR476" s="104"/>
      <c r="BS476" s="104"/>
      <c r="BT476" s="104"/>
      <c r="BU476" s="104"/>
      <c r="BV476" s="104"/>
      <c r="BW476" s="104"/>
      <c r="BX476" s="104"/>
      <c r="BY476" s="104"/>
      <c r="BZ476" s="104"/>
      <c r="CA476" s="104"/>
      <c r="CB476" s="104"/>
      <c r="CC476" s="104"/>
      <c r="CD476" s="104"/>
      <c r="CE476" s="104"/>
      <c r="CF476" s="104"/>
      <c r="CG476" s="104"/>
      <c r="CH476" s="104"/>
      <c r="CI476" s="104"/>
      <c r="CJ476" s="104"/>
      <c r="CK476" s="104"/>
      <c r="CL476" s="104"/>
      <c r="CM476" s="104"/>
      <c r="CN476" s="104"/>
      <c r="CO476" s="104"/>
      <c r="CP476" s="104"/>
      <c r="CQ476" s="104"/>
      <c r="CR476" s="104"/>
      <c r="CS476" s="104"/>
      <c r="CT476" s="104"/>
      <c r="CU476" s="104"/>
      <c r="CV476" s="104"/>
      <c r="CW476" s="104"/>
      <c r="CX476" s="104"/>
      <c r="CY476" s="104"/>
      <c r="CZ476" s="104"/>
      <c r="DA476" s="104"/>
      <c r="DB476" s="104"/>
      <c r="DC476" s="104"/>
      <c r="DD476" s="104"/>
      <c r="DE476" s="104"/>
      <c r="DF476" s="104"/>
      <c r="DG476" s="104"/>
      <c r="DH476" s="104"/>
      <c r="DI476" s="104"/>
      <c r="DJ476" s="104"/>
      <c r="DK476" s="104"/>
      <c r="DL476" s="104"/>
      <c r="DM476" s="104"/>
      <c r="DN476" s="104"/>
      <c r="DO476" s="104"/>
      <c r="DP476" s="104"/>
      <c r="DQ476" s="104"/>
      <c r="DR476" s="104"/>
      <c r="DS476" s="104"/>
      <c r="DT476" s="104"/>
      <c r="DU476" s="104"/>
      <c r="DV476" s="104"/>
      <c r="DW476" s="104"/>
      <c r="DX476" s="104"/>
      <c r="DY476" s="104"/>
      <c r="DZ476" s="104"/>
    </row>
    <row r="477" spans="1:130">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4"/>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104"/>
      <c r="BU477" s="104"/>
      <c r="BV477" s="104"/>
      <c r="BW477" s="104"/>
      <c r="BX477" s="104"/>
      <c r="BY477" s="104"/>
      <c r="BZ477" s="104"/>
      <c r="CA477" s="104"/>
      <c r="CB477" s="104"/>
      <c r="CC477" s="104"/>
      <c r="CD477" s="104"/>
      <c r="CE477" s="104"/>
      <c r="CF477" s="104"/>
      <c r="CG477" s="104"/>
      <c r="CH477" s="104"/>
      <c r="CI477" s="104"/>
      <c r="CJ477" s="104"/>
      <c r="CK477" s="104"/>
      <c r="CL477" s="104"/>
      <c r="CM477" s="104"/>
      <c r="CN477" s="104"/>
      <c r="CO477" s="104"/>
      <c r="CP477" s="104"/>
      <c r="CQ477" s="104"/>
      <c r="CR477" s="104"/>
      <c r="CS477" s="104"/>
      <c r="CT477" s="104"/>
      <c r="CU477" s="104"/>
      <c r="CV477" s="104"/>
      <c r="CW477" s="104"/>
      <c r="CX477" s="104"/>
      <c r="CY477" s="104"/>
      <c r="CZ477" s="104"/>
      <c r="DA477" s="104"/>
      <c r="DB477" s="104"/>
      <c r="DC477" s="104"/>
      <c r="DD477" s="104"/>
      <c r="DE477" s="104"/>
      <c r="DF477" s="104"/>
      <c r="DG477" s="104"/>
      <c r="DH477" s="104"/>
      <c r="DI477" s="104"/>
      <c r="DJ477" s="104"/>
      <c r="DK477" s="104"/>
      <c r="DL477" s="104"/>
      <c r="DM477" s="104"/>
      <c r="DN477" s="104"/>
      <c r="DO477" s="104"/>
      <c r="DP477" s="104"/>
      <c r="DQ477" s="104"/>
      <c r="DR477" s="104"/>
      <c r="DS477" s="104"/>
      <c r="DT477" s="104"/>
      <c r="DU477" s="104"/>
      <c r="DV477" s="104"/>
      <c r="DW477" s="104"/>
      <c r="DX477" s="104"/>
      <c r="DY477" s="104"/>
      <c r="DZ477" s="104"/>
    </row>
    <row r="478" spans="1:130">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4"/>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104"/>
      <c r="BU478" s="104"/>
      <c r="BV478" s="104"/>
      <c r="BW478" s="104"/>
      <c r="BX478" s="104"/>
      <c r="BY478" s="104"/>
      <c r="BZ478" s="104"/>
      <c r="CA478" s="104"/>
      <c r="CB478" s="104"/>
      <c r="CC478" s="104"/>
      <c r="CD478" s="104"/>
      <c r="CE478" s="104"/>
      <c r="CF478" s="104"/>
      <c r="CG478" s="104"/>
      <c r="CH478" s="104"/>
      <c r="CI478" s="104"/>
      <c r="CJ478" s="104"/>
      <c r="CK478" s="104"/>
      <c r="CL478" s="104"/>
      <c r="CM478" s="104"/>
      <c r="CN478" s="104"/>
      <c r="CO478" s="104"/>
      <c r="CP478" s="104"/>
      <c r="CQ478" s="104"/>
      <c r="CR478" s="104"/>
      <c r="CS478" s="104"/>
      <c r="CT478" s="104"/>
      <c r="CU478" s="104"/>
      <c r="CV478" s="104"/>
      <c r="CW478" s="104"/>
      <c r="CX478" s="104"/>
      <c r="CY478" s="104"/>
      <c r="CZ478" s="104"/>
      <c r="DA478" s="104"/>
      <c r="DB478" s="104"/>
      <c r="DC478" s="104"/>
      <c r="DD478" s="104"/>
      <c r="DE478" s="104"/>
      <c r="DF478" s="104"/>
      <c r="DG478" s="104"/>
      <c r="DH478" s="104"/>
      <c r="DI478" s="104"/>
      <c r="DJ478" s="104"/>
      <c r="DK478" s="104"/>
      <c r="DL478" s="104"/>
      <c r="DM478" s="104"/>
      <c r="DN478" s="104"/>
      <c r="DO478" s="104"/>
      <c r="DP478" s="104"/>
      <c r="DQ478" s="104"/>
      <c r="DR478" s="104"/>
      <c r="DS478" s="104"/>
      <c r="DT478" s="104"/>
      <c r="DU478" s="104"/>
      <c r="DV478" s="104"/>
      <c r="DW478" s="104"/>
      <c r="DX478" s="104"/>
      <c r="DY478" s="104"/>
      <c r="DZ478" s="104"/>
    </row>
    <row r="479" spans="1:130">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4"/>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104"/>
      <c r="BU479" s="104"/>
      <c r="BV479" s="104"/>
      <c r="BW479" s="104"/>
      <c r="BX479" s="104"/>
      <c r="BY479" s="104"/>
      <c r="BZ479" s="104"/>
      <c r="CA479" s="104"/>
      <c r="CB479" s="104"/>
      <c r="CC479" s="104"/>
      <c r="CD479" s="104"/>
      <c r="CE479" s="104"/>
      <c r="CF479" s="104"/>
      <c r="CG479" s="104"/>
      <c r="CH479" s="104"/>
      <c r="CI479" s="104"/>
      <c r="CJ479" s="104"/>
      <c r="CK479" s="104"/>
      <c r="CL479" s="104"/>
      <c r="CM479" s="104"/>
      <c r="CN479" s="104"/>
      <c r="CO479" s="104"/>
      <c r="CP479" s="104"/>
      <c r="CQ479" s="104"/>
      <c r="CR479" s="104"/>
      <c r="CS479" s="104"/>
      <c r="CT479" s="104"/>
      <c r="CU479" s="104"/>
      <c r="CV479" s="104"/>
      <c r="CW479" s="104"/>
      <c r="CX479" s="104"/>
      <c r="CY479" s="104"/>
      <c r="CZ479" s="104"/>
      <c r="DA479" s="104"/>
      <c r="DB479" s="104"/>
      <c r="DC479" s="104"/>
      <c r="DD479" s="104"/>
      <c r="DE479" s="104"/>
      <c r="DF479" s="104"/>
      <c r="DG479" s="104"/>
      <c r="DH479" s="104"/>
      <c r="DI479" s="104"/>
      <c r="DJ479" s="104"/>
      <c r="DK479" s="104"/>
      <c r="DL479" s="104"/>
      <c r="DM479" s="104"/>
      <c r="DN479" s="104"/>
      <c r="DO479" s="104"/>
      <c r="DP479" s="104"/>
      <c r="DQ479" s="104"/>
      <c r="DR479" s="104"/>
      <c r="DS479" s="104"/>
      <c r="DT479" s="104"/>
      <c r="DU479" s="104"/>
      <c r="DV479" s="104"/>
      <c r="DW479" s="104"/>
      <c r="DX479" s="104"/>
      <c r="DY479" s="104"/>
      <c r="DZ479" s="104"/>
    </row>
    <row r="480" spans="1:130">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4"/>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104"/>
      <c r="BU480" s="104"/>
      <c r="BV480" s="104"/>
      <c r="BW480" s="104"/>
      <c r="BX480" s="104"/>
      <c r="BY480" s="104"/>
      <c r="BZ480" s="104"/>
      <c r="CA480" s="104"/>
      <c r="CB480" s="104"/>
      <c r="CC480" s="104"/>
      <c r="CD480" s="104"/>
      <c r="CE480" s="104"/>
      <c r="CF480" s="104"/>
      <c r="CG480" s="104"/>
      <c r="CH480" s="104"/>
      <c r="CI480" s="104"/>
      <c r="CJ480" s="104"/>
      <c r="CK480" s="104"/>
      <c r="CL480" s="104"/>
      <c r="CM480" s="104"/>
      <c r="CN480" s="104"/>
      <c r="CO480" s="104"/>
      <c r="CP480" s="104"/>
      <c r="CQ480" s="104"/>
      <c r="CR480" s="104"/>
      <c r="CS480" s="104"/>
      <c r="CT480" s="104"/>
      <c r="CU480" s="104"/>
      <c r="CV480" s="104"/>
      <c r="CW480" s="104"/>
      <c r="CX480" s="104"/>
      <c r="CY480" s="104"/>
      <c r="CZ480" s="104"/>
      <c r="DA480" s="104"/>
      <c r="DB480" s="104"/>
      <c r="DC480" s="104"/>
      <c r="DD480" s="104"/>
      <c r="DE480" s="104"/>
      <c r="DF480" s="104"/>
      <c r="DG480" s="104"/>
      <c r="DH480" s="104"/>
      <c r="DI480" s="104"/>
      <c r="DJ480" s="104"/>
      <c r="DK480" s="104"/>
      <c r="DL480" s="104"/>
      <c r="DM480" s="104"/>
      <c r="DN480" s="104"/>
      <c r="DO480" s="104"/>
      <c r="DP480" s="104"/>
      <c r="DQ480" s="104"/>
      <c r="DR480" s="104"/>
      <c r="DS480" s="104"/>
      <c r="DT480" s="104"/>
      <c r="DU480" s="104"/>
      <c r="DV480" s="104"/>
      <c r="DW480" s="104"/>
      <c r="DX480" s="104"/>
      <c r="DY480" s="104"/>
      <c r="DZ480" s="104"/>
    </row>
    <row r="481" spans="1:130">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104"/>
      <c r="BU481" s="104"/>
      <c r="BV481" s="104"/>
      <c r="BW481" s="104"/>
      <c r="BX481" s="104"/>
      <c r="BY481" s="104"/>
      <c r="BZ481" s="104"/>
      <c r="CA481" s="104"/>
      <c r="CB481" s="104"/>
      <c r="CC481" s="104"/>
      <c r="CD481" s="104"/>
      <c r="CE481" s="104"/>
      <c r="CF481" s="104"/>
      <c r="CG481" s="104"/>
      <c r="CH481" s="104"/>
      <c r="CI481" s="104"/>
      <c r="CJ481" s="104"/>
      <c r="CK481" s="104"/>
      <c r="CL481" s="104"/>
      <c r="CM481" s="104"/>
      <c r="CN481" s="104"/>
      <c r="CO481" s="104"/>
      <c r="CP481" s="104"/>
      <c r="CQ481" s="104"/>
      <c r="CR481" s="104"/>
      <c r="CS481" s="104"/>
      <c r="CT481" s="104"/>
      <c r="CU481" s="104"/>
      <c r="CV481" s="104"/>
      <c r="CW481" s="104"/>
      <c r="CX481" s="104"/>
      <c r="CY481" s="104"/>
      <c r="CZ481" s="104"/>
      <c r="DA481" s="104"/>
      <c r="DB481" s="104"/>
      <c r="DC481" s="104"/>
      <c r="DD481" s="104"/>
      <c r="DE481" s="104"/>
      <c r="DF481" s="104"/>
      <c r="DG481" s="104"/>
      <c r="DH481" s="104"/>
      <c r="DI481" s="104"/>
      <c r="DJ481" s="104"/>
      <c r="DK481" s="104"/>
      <c r="DL481" s="104"/>
      <c r="DM481" s="104"/>
      <c r="DN481" s="104"/>
      <c r="DO481" s="104"/>
      <c r="DP481" s="104"/>
      <c r="DQ481" s="104"/>
      <c r="DR481" s="104"/>
      <c r="DS481" s="104"/>
      <c r="DT481" s="104"/>
      <c r="DU481" s="104"/>
      <c r="DV481" s="104"/>
      <c r="DW481" s="104"/>
      <c r="DX481" s="104"/>
      <c r="DY481" s="104"/>
      <c r="DZ481" s="104"/>
    </row>
    <row r="482" spans="1:130">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104"/>
      <c r="BU482" s="104"/>
      <c r="BV482" s="104"/>
      <c r="BW482" s="104"/>
      <c r="BX482" s="104"/>
      <c r="BY482" s="104"/>
      <c r="BZ482" s="104"/>
      <c r="CA482" s="104"/>
      <c r="CB482" s="104"/>
      <c r="CC482" s="104"/>
      <c r="CD482" s="104"/>
      <c r="CE482" s="104"/>
      <c r="CF482" s="104"/>
      <c r="CG482" s="104"/>
      <c r="CH482" s="104"/>
      <c r="CI482" s="104"/>
      <c r="CJ482" s="104"/>
      <c r="CK482" s="104"/>
      <c r="CL482" s="104"/>
      <c r="CM482" s="104"/>
      <c r="CN482" s="104"/>
      <c r="CO482" s="104"/>
      <c r="CP482" s="104"/>
      <c r="CQ482" s="104"/>
      <c r="CR482" s="104"/>
      <c r="CS482" s="104"/>
      <c r="CT482" s="104"/>
      <c r="CU482" s="104"/>
      <c r="CV482" s="104"/>
      <c r="CW482" s="104"/>
      <c r="CX482" s="104"/>
      <c r="CY482" s="104"/>
      <c r="CZ482" s="104"/>
      <c r="DA482" s="104"/>
      <c r="DB482" s="104"/>
      <c r="DC482" s="104"/>
      <c r="DD482" s="104"/>
      <c r="DE482" s="104"/>
      <c r="DF482" s="104"/>
      <c r="DG482" s="104"/>
      <c r="DH482" s="104"/>
      <c r="DI482" s="104"/>
      <c r="DJ482" s="104"/>
      <c r="DK482" s="104"/>
      <c r="DL482" s="104"/>
      <c r="DM482" s="104"/>
      <c r="DN482" s="104"/>
      <c r="DO482" s="104"/>
      <c r="DP482" s="104"/>
      <c r="DQ482" s="104"/>
      <c r="DR482" s="104"/>
      <c r="DS482" s="104"/>
      <c r="DT482" s="104"/>
      <c r="DU482" s="104"/>
      <c r="DV482" s="104"/>
      <c r="DW482" s="104"/>
      <c r="DX482" s="104"/>
      <c r="DY482" s="104"/>
      <c r="DZ482" s="104"/>
    </row>
    <row r="483" spans="1:130">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104"/>
      <c r="BU483" s="104"/>
      <c r="BV483" s="104"/>
      <c r="BW483" s="104"/>
      <c r="BX483" s="104"/>
      <c r="BY483" s="104"/>
      <c r="BZ483" s="104"/>
      <c r="CA483" s="104"/>
      <c r="CB483" s="104"/>
      <c r="CC483" s="104"/>
      <c r="CD483" s="104"/>
      <c r="CE483" s="104"/>
      <c r="CF483" s="104"/>
      <c r="CG483" s="104"/>
      <c r="CH483" s="104"/>
      <c r="CI483" s="104"/>
      <c r="CJ483" s="104"/>
      <c r="CK483" s="104"/>
      <c r="CL483" s="104"/>
      <c r="CM483" s="104"/>
      <c r="CN483" s="104"/>
      <c r="CO483" s="104"/>
      <c r="CP483" s="104"/>
      <c r="CQ483" s="104"/>
      <c r="CR483" s="104"/>
      <c r="CS483" s="104"/>
      <c r="CT483" s="104"/>
      <c r="CU483" s="104"/>
      <c r="CV483" s="104"/>
      <c r="CW483" s="104"/>
      <c r="CX483" s="104"/>
      <c r="CY483" s="104"/>
      <c r="CZ483" s="104"/>
      <c r="DA483" s="104"/>
      <c r="DB483" s="104"/>
      <c r="DC483" s="104"/>
      <c r="DD483" s="104"/>
      <c r="DE483" s="104"/>
      <c r="DF483" s="104"/>
      <c r="DG483" s="104"/>
      <c r="DH483" s="104"/>
      <c r="DI483" s="104"/>
      <c r="DJ483" s="104"/>
      <c r="DK483" s="104"/>
      <c r="DL483" s="104"/>
      <c r="DM483" s="104"/>
      <c r="DN483" s="104"/>
      <c r="DO483" s="104"/>
      <c r="DP483" s="104"/>
      <c r="DQ483" s="104"/>
      <c r="DR483" s="104"/>
      <c r="DS483" s="104"/>
      <c r="DT483" s="104"/>
      <c r="DU483" s="104"/>
      <c r="DV483" s="104"/>
      <c r="DW483" s="104"/>
      <c r="DX483" s="104"/>
      <c r="DY483" s="104"/>
      <c r="DZ483" s="104"/>
    </row>
    <row r="484" spans="1:130">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4"/>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104"/>
      <c r="BU484" s="104"/>
      <c r="BV484" s="104"/>
      <c r="BW484" s="104"/>
      <c r="BX484" s="104"/>
      <c r="BY484" s="104"/>
      <c r="BZ484" s="104"/>
      <c r="CA484" s="104"/>
      <c r="CB484" s="104"/>
      <c r="CC484" s="104"/>
      <c r="CD484" s="104"/>
      <c r="CE484" s="104"/>
      <c r="CF484" s="104"/>
      <c r="CG484" s="104"/>
      <c r="CH484" s="104"/>
      <c r="CI484" s="104"/>
      <c r="CJ484" s="104"/>
      <c r="CK484" s="104"/>
      <c r="CL484" s="104"/>
      <c r="CM484" s="104"/>
      <c r="CN484" s="104"/>
      <c r="CO484" s="104"/>
      <c r="CP484" s="104"/>
      <c r="CQ484" s="104"/>
      <c r="CR484" s="104"/>
      <c r="CS484" s="104"/>
      <c r="CT484" s="104"/>
      <c r="CU484" s="104"/>
      <c r="CV484" s="104"/>
      <c r="CW484" s="104"/>
      <c r="CX484" s="104"/>
      <c r="CY484" s="104"/>
      <c r="CZ484" s="104"/>
      <c r="DA484" s="104"/>
      <c r="DB484" s="104"/>
      <c r="DC484" s="104"/>
      <c r="DD484" s="104"/>
      <c r="DE484" s="104"/>
      <c r="DF484" s="104"/>
      <c r="DG484" s="104"/>
      <c r="DH484" s="104"/>
      <c r="DI484" s="104"/>
      <c r="DJ484" s="104"/>
      <c r="DK484" s="104"/>
      <c r="DL484" s="104"/>
      <c r="DM484" s="104"/>
      <c r="DN484" s="104"/>
      <c r="DO484" s="104"/>
      <c r="DP484" s="104"/>
      <c r="DQ484" s="104"/>
      <c r="DR484" s="104"/>
      <c r="DS484" s="104"/>
      <c r="DT484" s="104"/>
      <c r="DU484" s="104"/>
      <c r="DV484" s="104"/>
      <c r="DW484" s="104"/>
      <c r="DX484" s="104"/>
      <c r="DY484" s="104"/>
      <c r="DZ484" s="104"/>
    </row>
    <row r="485" spans="1:130">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4"/>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104"/>
      <c r="BU485" s="104"/>
      <c r="BV485" s="104"/>
      <c r="BW485" s="104"/>
      <c r="BX485" s="104"/>
      <c r="BY485" s="104"/>
      <c r="BZ485" s="104"/>
      <c r="CA485" s="104"/>
      <c r="CB485" s="104"/>
      <c r="CC485" s="104"/>
      <c r="CD485" s="104"/>
      <c r="CE485" s="104"/>
      <c r="CF485" s="104"/>
      <c r="CG485" s="104"/>
      <c r="CH485" s="104"/>
      <c r="CI485" s="104"/>
      <c r="CJ485" s="104"/>
      <c r="CK485" s="104"/>
      <c r="CL485" s="104"/>
      <c r="CM485" s="104"/>
      <c r="CN485" s="104"/>
      <c r="CO485" s="104"/>
      <c r="CP485" s="104"/>
      <c r="CQ485" s="104"/>
      <c r="CR485" s="104"/>
      <c r="CS485" s="104"/>
      <c r="CT485" s="104"/>
      <c r="CU485" s="104"/>
      <c r="CV485" s="104"/>
      <c r="CW485" s="104"/>
      <c r="CX485" s="104"/>
      <c r="CY485" s="104"/>
      <c r="CZ485" s="104"/>
      <c r="DA485" s="104"/>
      <c r="DB485" s="104"/>
      <c r="DC485" s="104"/>
      <c r="DD485" s="104"/>
      <c r="DE485" s="104"/>
      <c r="DF485" s="104"/>
      <c r="DG485" s="104"/>
      <c r="DH485" s="104"/>
      <c r="DI485" s="104"/>
      <c r="DJ485" s="104"/>
      <c r="DK485" s="104"/>
      <c r="DL485" s="104"/>
      <c r="DM485" s="104"/>
      <c r="DN485" s="104"/>
      <c r="DO485" s="104"/>
      <c r="DP485" s="104"/>
      <c r="DQ485" s="104"/>
      <c r="DR485" s="104"/>
      <c r="DS485" s="104"/>
      <c r="DT485" s="104"/>
      <c r="DU485" s="104"/>
      <c r="DV485" s="104"/>
      <c r="DW485" s="104"/>
      <c r="DX485" s="104"/>
      <c r="DY485" s="104"/>
      <c r="DZ485" s="104"/>
    </row>
    <row r="486" spans="1:130">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4"/>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104"/>
      <c r="BU486" s="104"/>
      <c r="BV486" s="104"/>
      <c r="BW486" s="104"/>
      <c r="BX486" s="104"/>
      <c r="BY486" s="104"/>
      <c r="BZ486" s="104"/>
      <c r="CA486" s="104"/>
      <c r="CB486" s="104"/>
      <c r="CC486" s="104"/>
      <c r="CD486" s="104"/>
      <c r="CE486" s="104"/>
      <c r="CF486" s="104"/>
      <c r="CG486" s="104"/>
      <c r="CH486" s="104"/>
      <c r="CI486" s="104"/>
      <c r="CJ486" s="104"/>
      <c r="CK486" s="104"/>
      <c r="CL486" s="104"/>
      <c r="CM486" s="104"/>
      <c r="CN486" s="104"/>
      <c r="CO486" s="104"/>
      <c r="CP486" s="104"/>
      <c r="CQ486" s="104"/>
      <c r="CR486" s="104"/>
      <c r="CS486" s="104"/>
      <c r="CT486" s="104"/>
      <c r="CU486" s="104"/>
      <c r="CV486" s="104"/>
      <c r="CW486" s="104"/>
      <c r="CX486" s="104"/>
      <c r="CY486" s="104"/>
      <c r="CZ486" s="104"/>
      <c r="DA486" s="104"/>
      <c r="DB486" s="104"/>
      <c r="DC486" s="104"/>
      <c r="DD486" s="104"/>
      <c r="DE486" s="104"/>
      <c r="DF486" s="104"/>
      <c r="DG486" s="104"/>
      <c r="DH486" s="104"/>
      <c r="DI486" s="104"/>
      <c r="DJ486" s="104"/>
      <c r="DK486" s="104"/>
      <c r="DL486" s="104"/>
      <c r="DM486" s="104"/>
      <c r="DN486" s="104"/>
      <c r="DO486" s="104"/>
      <c r="DP486" s="104"/>
      <c r="DQ486" s="104"/>
      <c r="DR486" s="104"/>
      <c r="DS486" s="104"/>
      <c r="DT486" s="104"/>
      <c r="DU486" s="104"/>
      <c r="DV486" s="104"/>
      <c r="DW486" s="104"/>
      <c r="DX486" s="104"/>
      <c r="DY486" s="104"/>
      <c r="DZ486" s="104"/>
    </row>
    <row r="487" spans="1:130">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4"/>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104"/>
      <c r="BU487" s="104"/>
      <c r="BV487" s="104"/>
      <c r="BW487" s="104"/>
      <c r="BX487" s="104"/>
      <c r="BY487" s="104"/>
      <c r="BZ487" s="104"/>
      <c r="CA487" s="104"/>
      <c r="CB487" s="104"/>
      <c r="CC487" s="104"/>
      <c r="CD487" s="104"/>
      <c r="CE487" s="104"/>
      <c r="CF487" s="104"/>
      <c r="CG487" s="104"/>
      <c r="CH487" s="104"/>
      <c r="CI487" s="104"/>
      <c r="CJ487" s="104"/>
      <c r="CK487" s="104"/>
      <c r="CL487" s="104"/>
      <c r="CM487" s="104"/>
      <c r="CN487" s="104"/>
      <c r="CO487" s="104"/>
      <c r="CP487" s="104"/>
      <c r="CQ487" s="104"/>
      <c r="CR487" s="104"/>
      <c r="CS487" s="104"/>
      <c r="CT487" s="104"/>
      <c r="CU487" s="104"/>
      <c r="CV487" s="104"/>
      <c r="CW487" s="104"/>
      <c r="CX487" s="104"/>
      <c r="CY487" s="104"/>
      <c r="CZ487" s="104"/>
      <c r="DA487" s="104"/>
      <c r="DB487" s="104"/>
      <c r="DC487" s="104"/>
      <c r="DD487" s="104"/>
      <c r="DE487" s="104"/>
      <c r="DF487" s="104"/>
      <c r="DG487" s="104"/>
      <c r="DH487" s="104"/>
      <c r="DI487" s="104"/>
      <c r="DJ487" s="104"/>
      <c r="DK487" s="104"/>
      <c r="DL487" s="104"/>
      <c r="DM487" s="104"/>
      <c r="DN487" s="104"/>
      <c r="DO487" s="104"/>
      <c r="DP487" s="104"/>
      <c r="DQ487" s="104"/>
      <c r="DR487" s="104"/>
      <c r="DS487" s="104"/>
      <c r="DT487" s="104"/>
      <c r="DU487" s="104"/>
      <c r="DV487" s="104"/>
      <c r="DW487" s="104"/>
      <c r="DX487" s="104"/>
      <c r="DY487" s="104"/>
      <c r="DZ487" s="104"/>
    </row>
    <row r="488" spans="1:130">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4"/>
      <c r="AL488" s="104"/>
      <c r="AM488" s="104"/>
      <c r="AN488" s="104"/>
      <c r="AO488" s="104"/>
      <c r="AP488" s="104"/>
      <c r="AQ488" s="104"/>
      <c r="AR488" s="104"/>
      <c r="AS488" s="104"/>
      <c r="AT488" s="104"/>
      <c r="AU488" s="104"/>
      <c r="AV488" s="104"/>
      <c r="AW488" s="104"/>
      <c r="AX488" s="104"/>
      <c r="AY488" s="104"/>
      <c r="AZ488" s="104"/>
      <c r="BA488" s="104"/>
      <c r="BB488" s="104"/>
      <c r="BC488" s="104"/>
      <c r="BD488" s="104"/>
      <c r="BE488" s="104"/>
      <c r="BF488" s="104"/>
      <c r="BG488" s="104"/>
      <c r="BH488" s="104"/>
      <c r="BI488" s="104"/>
      <c r="BJ488" s="104"/>
      <c r="BK488" s="104"/>
      <c r="BL488" s="104"/>
      <c r="BM488" s="104"/>
      <c r="BN488" s="104"/>
      <c r="BO488" s="104"/>
      <c r="BP488" s="104"/>
      <c r="BQ488" s="104"/>
      <c r="BR488" s="104"/>
      <c r="BS488" s="104"/>
      <c r="BT488" s="104"/>
      <c r="BU488" s="104"/>
      <c r="BV488" s="104"/>
      <c r="BW488" s="104"/>
      <c r="BX488" s="104"/>
      <c r="BY488" s="104"/>
      <c r="BZ488" s="104"/>
      <c r="CA488" s="104"/>
      <c r="CB488" s="104"/>
      <c r="CC488" s="104"/>
      <c r="CD488" s="104"/>
      <c r="CE488" s="104"/>
      <c r="CF488" s="104"/>
      <c r="CG488" s="104"/>
      <c r="CH488" s="104"/>
      <c r="CI488" s="104"/>
      <c r="CJ488" s="104"/>
      <c r="CK488" s="104"/>
      <c r="CL488" s="104"/>
      <c r="CM488" s="104"/>
      <c r="CN488" s="104"/>
      <c r="CO488" s="104"/>
      <c r="CP488" s="104"/>
      <c r="CQ488" s="104"/>
      <c r="CR488" s="104"/>
      <c r="CS488" s="104"/>
      <c r="CT488" s="104"/>
      <c r="CU488" s="104"/>
      <c r="CV488" s="104"/>
      <c r="CW488" s="104"/>
      <c r="CX488" s="104"/>
      <c r="CY488" s="104"/>
      <c r="CZ488" s="104"/>
      <c r="DA488" s="104"/>
      <c r="DB488" s="104"/>
      <c r="DC488" s="104"/>
      <c r="DD488" s="104"/>
      <c r="DE488" s="104"/>
      <c r="DF488" s="104"/>
      <c r="DG488" s="104"/>
      <c r="DH488" s="104"/>
      <c r="DI488" s="104"/>
      <c r="DJ488" s="104"/>
      <c r="DK488" s="104"/>
      <c r="DL488" s="104"/>
      <c r="DM488" s="104"/>
      <c r="DN488" s="104"/>
      <c r="DO488" s="104"/>
      <c r="DP488" s="104"/>
      <c r="DQ488" s="104"/>
      <c r="DR488" s="104"/>
      <c r="DS488" s="104"/>
      <c r="DT488" s="104"/>
      <c r="DU488" s="104"/>
      <c r="DV488" s="104"/>
      <c r="DW488" s="104"/>
      <c r="DX488" s="104"/>
      <c r="DY488" s="104"/>
      <c r="DZ488" s="104"/>
    </row>
    <row r="489" spans="1:130">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4"/>
      <c r="AL489" s="104"/>
      <c r="AM489" s="104"/>
      <c r="AN489" s="104"/>
      <c r="AO489" s="104"/>
      <c r="AP489" s="104"/>
      <c r="AQ489" s="104"/>
      <c r="AR489" s="104"/>
      <c r="AS489" s="104"/>
      <c r="AT489" s="104"/>
      <c r="AU489" s="104"/>
      <c r="AV489" s="104"/>
      <c r="AW489" s="104"/>
      <c r="AX489" s="104"/>
      <c r="AY489" s="104"/>
      <c r="AZ489" s="104"/>
      <c r="BA489" s="104"/>
      <c r="BB489" s="104"/>
      <c r="BC489" s="104"/>
      <c r="BD489" s="104"/>
      <c r="BE489" s="104"/>
      <c r="BF489" s="104"/>
      <c r="BG489" s="104"/>
      <c r="BH489" s="104"/>
      <c r="BI489" s="104"/>
      <c r="BJ489" s="104"/>
      <c r="BK489" s="104"/>
      <c r="BL489" s="104"/>
      <c r="BM489" s="104"/>
      <c r="BN489" s="104"/>
      <c r="BO489" s="104"/>
      <c r="BP489" s="104"/>
      <c r="BQ489" s="104"/>
      <c r="BR489" s="104"/>
      <c r="BS489" s="104"/>
      <c r="BT489" s="104"/>
      <c r="BU489" s="104"/>
      <c r="BV489" s="104"/>
      <c r="BW489" s="104"/>
      <c r="BX489" s="104"/>
      <c r="BY489" s="104"/>
      <c r="BZ489" s="104"/>
      <c r="CA489" s="104"/>
      <c r="CB489" s="104"/>
      <c r="CC489" s="104"/>
      <c r="CD489" s="104"/>
      <c r="CE489" s="104"/>
      <c r="CF489" s="104"/>
      <c r="CG489" s="104"/>
      <c r="CH489" s="104"/>
      <c r="CI489" s="104"/>
      <c r="CJ489" s="104"/>
      <c r="CK489" s="104"/>
      <c r="CL489" s="104"/>
      <c r="CM489" s="104"/>
      <c r="CN489" s="104"/>
      <c r="CO489" s="104"/>
      <c r="CP489" s="104"/>
      <c r="CQ489" s="104"/>
      <c r="CR489" s="104"/>
      <c r="CS489" s="104"/>
      <c r="CT489" s="104"/>
      <c r="CU489" s="104"/>
      <c r="CV489" s="104"/>
      <c r="CW489" s="104"/>
      <c r="CX489" s="104"/>
      <c r="CY489" s="104"/>
      <c r="CZ489" s="104"/>
      <c r="DA489" s="104"/>
      <c r="DB489" s="104"/>
      <c r="DC489" s="104"/>
      <c r="DD489" s="104"/>
      <c r="DE489" s="104"/>
      <c r="DF489" s="104"/>
      <c r="DG489" s="104"/>
      <c r="DH489" s="104"/>
      <c r="DI489" s="104"/>
      <c r="DJ489" s="104"/>
      <c r="DK489" s="104"/>
      <c r="DL489" s="104"/>
      <c r="DM489" s="104"/>
      <c r="DN489" s="104"/>
      <c r="DO489" s="104"/>
      <c r="DP489" s="104"/>
      <c r="DQ489" s="104"/>
      <c r="DR489" s="104"/>
      <c r="DS489" s="104"/>
      <c r="DT489" s="104"/>
      <c r="DU489" s="104"/>
      <c r="DV489" s="104"/>
      <c r="DW489" s="104"/>
      <c r="DX489" s="104"/>
      <c r="DY489" s="104"/>
      <c r="DZ489" s="104"/>
    </row>
    <row r="490" spans="1:130">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4"/>
      <c r="AL490" s="104"/>
      <c r="AM490" s="104"/>
      <c r="AN490" s="104"/>
      <c r="AO490" s="104"/>
      <c r="AP490" s="104"/>
      <c r="AQ490" s="104"/>
      <c r="AR490" s="104"/>
      <c r="AS490" s="104"/>
      <c r="AT490" s="104"/>
      <c r="AU490" s="104"/>
      <c r="AV490" s="104"/>
      <c r="AW490" s="104"/>
      <c r="AX490" s="104"/>
      <c r="AY490" s="104"/>
      <c r="AZ490" s="104"/>
      <c r="BA490" s="104"/>
      <c r="BB490" s="104"/>
      <c r="BC490" s="104"/>
      <c r="BD490" s="104"/>
      <c r="BE490" s="104"/>
      <c r="BF490" s="104"/>
      <c r="BG490" s="104"/>
      <c r="BH490" s="104"/>
      <c r="BI490" s="104"/>
      <c r="BJ490" s="104"/>
      <c r="BK490" s="104"/>
      <c r="BL490" s="104"/>
      <c r="BM490" s="104"/>
      <c r="BN490" s="104"/>
      <c r="BO490" s="104"/>
      <c r="BP490" s="104"/>
      <c r="BQ490" s="104"/>
      <c r="BR490" s="104"/>
      <c r="BS490" s="104"/>
      <c r="BT490" s="104"/>
      <c r="BU490" s="104"/>
      <c r="BV490" s="104"/>
      <c r="BW490" s="104"/>
      <c r="BX490" s="104"/>
      <c r="BY490" s="104"/>
      <c r="BZ490" s="104"/>
      <c r="CA490" s="104"/>
      <c r="CB490" s="104"/>
      <c r="CC490" s="104"/>
      <c r="CD490" s="104"/>
      <c r="CE490" s="104"/>
      <c r="CF490" s="104"/>
      <c r="CG490" s="104"/>
      <c r="CH490" s="104"/>
      <c r="CI490" s="104"/>
      <c r="CJ490" s="104"/>
      <c r="CK490" s="104"/>
      <c r="CL490" s="104"/>
      <c r="CM490" s="104"/>
      <c r="CN490" s="104"/>
      <c r="CO490" s="104"/>
      <c r="CP490" s="104"/>
      <c r="CQ490" s="104"/>
      <c r="CR490" s="104"/>
      <c r="CS490" s="104"/>
      <c r="CT490" s="104"/>
      <c r="CU490" s="104"/>
      <c r="CV490" s="104"/>
      <c r="CW490" s="104"/>
      <c r="CX490" s="104"/>
      <c r="CY490" s="104"/>
      <c r="CZ490" s="104"/>
      <c r="DA490" s="104"/>
      <c r="DB490" s="104"/>
      <c r="DC490" s="104"/>
      <c r="DD490" s="104"/>
      <c r="DE490" s="104"/>
      <c r="DF490" s="104"/>
      <c r="DG490" s="104"/>
      <c r="DH490" s="104"/>
      <c r="DI490" s="104"/>
      <c r="DJ490" s="104"/>
      <c r="DK490" s="104"/>
      <c r="DL490" s="104"/>
      <c r="DM490" s="104"/>
      <c r="DN490" s="104"/>
      <c r="DO490" s="104"/>
      <c r="DP490" s="104"/>
      <c r="DQ490" s="104"/>
      <c r="DR490" s="104"/>
      <c r="DS490" s="104"/>
      <c r="DT490" s="104"/>
      <c r="DU490" s="104"/>
      <c r="DV490" s="104"/>
      <c r="DW490" s="104"/>
      <c r="DX490" s="104"/>
      <c r="DY490" s="104"/>
      <c r="DZ490" s="104"/>
    </row>
    <row r="491" spans="1:130">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4"/>
      <c r="AL491" s="104"/>
      <c r="AM491" s="104"/>
      <c r="AN491" s="104"/>
      <c r="AO491" s="104"/>
      <c r="AP491" s="104"/>
      <c r="AQ491" s="104"/>
      <c r="AR491" s="104"/>
      <c r="AS491" s="104"/>
      <c r="AT491" s="104"/>
      <c r="AU491" s="104"/>
      <c r="AV491" s="104"/>
      <c r="AW491" s="104"/>
      <c r="AX491" s="104"/>
      <c r="AY491" s="104"/>
      <c r="AZ491" s="104"/>
      <c r="BA491" s="104"/>
      <c r="BB491" s="104"/>
      <c r="BC491" s="104"/>
      <c r="BD491" s="104"/>
      <c r="BE491" s="104"/>
      <c r="BF491" s="104"/>
      <c r="BG491" s="104"/>
      <c r="BH491" s="104"/>
      <c r="BI491" s="104"/>
      <c r="BJ491" s="104"/>
      <c r="BK491" s="104"/>
      <c r="BL491" s="104"/>
      <c r="BM491" s="104"/>
      <c r="BN491" s="104"/>
      <c r="BO491" s="104"/>
      <c r="BP491" s="104"/>
      <c r="BQ491" s="104"/>
      <c r="BR491" s="104"/>
      <c r="BS491" s="104"/>
      <c r="BT491" s="104"/>
      <c r="BU491" s="104"/>
      <c r="BV491" s="104"/>
      <c r="BW491" s="104"/>
      <c r="BX491" s="104"/>
      <c r="BY491" s="104"/>
      <c r="BZ491" s="104"/>
      <c r="CA491" s="104"/>
      <c r="CB491" s="104"/>
      <c r="CC491" s="104"/>
      <c r="CD491" s="104"/>
      <c r="CE491" s="104"/>
      <c r="CF491" s="104"/>
      <c r="CG491" s="104"/>
      <c r="CH491" s="104"/>
      <c r="CI491" s="104"/>
      <c r="CJ491" s="104"/>
      <c r="CK491" s="104"/>
      <c r="CL491" s="104"/>
      <c r="CM491" s="104"/>
      <c r="CN491" s="104"/>
      <c r="CO491" s="104"/>
      <c r="CP491" s="104"/>
      <c r="CQ491" s="104"/>
      <c r="CR491" s="104"/>
      <c r="CS491" s="104"/>
      <c r="CT491" s="104"/>
      <c r="CU491" s="104"/>
      <c r="CV491" s="104"/>
      <c r="CW491" s="104"/>
      <c r="CX491" s="104"/>
      <c r="CY491" s="104"/>
      <c r="CZ491" s="104"/>
      <c r="DA491" s="104"/>
      <c r="DB491" s="104"/>
      <c r="DC491" s="104"/>
      <c r="DD491" s="104"/>
      <c r="DE491" s="104"/>
      <c r="DF491" s="104"/>
      <c r="DG491" s="104"/>
      <c r="DH491" s="104"/>
      <c r="DI491" s="104"/>
      <c r="DJ491" s="104"/>
      <c r="DK491" s="104"/>
      <c r="DL491" s="104"/>
      <c r="DM491" s="104"/>
      <c r="DN491" s="104"/>
      <c r="DO491" s="104"/>
      <c r="DP491" s="104"/>
      <c r="DQ491" s="104"/>
      <c r="DR491" s="104"/>
      <c r="DS491" s="104"/>
      <c r="DT491" s="104"/>
      <c r="DU491" s="104"/>
      <c r="DV491" s="104"/>
      <c r="DW491" s="104"/>
      <c r="DX491" s="104"/>
      <c r="DY491" s="104"/>
      <c r="DZ491" s="104"/>
    </row>
    <row r="492" spans="1:130">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4"/>
      <c r="AL492" s="104"/>
      <c r="AM492" s="104"/>
      <c r="AN492" s="104"/>
      <c r="AO492" s="104"/>
      <c r="AP492" s="104"/>
      <c r="AQ492" s="104"/>
      <c r="AR492" s="104"/>
      <c r="AS492" s="104"/>
      <c r="AT492" s="104"/>
      <c r="AU492" s="104"/>
      <c r="AV492" s="104"/>
      <c r="AW492" s="104"/>
      <c r="AX492" s="104"/>
      <c r="AY492" s="104"/>
      <c r="AZ492" s="104"/>
      <c r="BA492" s="104"/>
      <c r="BB492" s="104"/>
      <c r="BC492" s="104"/>
      <c r="BD492" s="104"/>
      <c r="BE492" s="104"/>
      <c r="BF492" s="104"/>
      <c r="BG492" s="104"/>
      <c r="BH492" s="104"/>
      <c r="BI492" s="104"/>
      <c r="BJ492" s="104"/>
      <c r="BK492" s="104"/>
      <c r="BL492" s="104"/>
      <c r="BM492" s="104"/>
      <c r="BN492" s="104"/>
      <c r="BO492" s="104"/>
      <c r="BP492" s="104"/>
      <c r="BQ492" s="104"/>
      <c r="BR492" s="104"/>
      <c r="BS492" s="104"/>
      <c r="BT492" s="104"/>
      <c r="BU492" s="104"/>
      <c r="BV492" s="104"/>
      <c r="BW492" s="104"/>
      <c r="BX492" s="104"/>
      <c r="BY492" s="104"/>
      <c r="BZ492" s="104"/>
      <c r="CA492" s="104"/>
      <c r="CB492" s="104"/>
      <c r="CC492" s="104"/>
      <c r="CD492" s="104"/>
      <c r="CE492" s="104"/>
      <c r="CF492" s="104"/>
      <c r="CG492" s="104"/>
      <c r="CH492" s="104"/>
      <c r="CI492" s="104"/>
      <c r="CJ492" s="104"/>
      <c r="CK492" s="104"/>
      <c r="CL492" s="104"/>
      <c r="CM492" s="104"/>
      <c r="CN492" s="104"/>
      <c r="CO492" s="104"/>
      <c r="CP492" s="104"/>
      <c r="CQ492" s="104"/>
      <c r="CR492" s="104"/>
      <c r="CS492" s="104"/>
      <c r="CT492" s="104"/>
      <c r="CU492" s="104"/>
      <c r="CV492" s="104"/>
      <c r="CW492" s="104"/>
      <c r="CX492" s="104"/>
      <c r="CY492" s="104"/>
      <c r="CZ492" s="104"/>
      <c r="DA492" s="104"/>
      <c r="DB492" s="104"/>
      <c r="DC492" s="104"/>
      <c r="DD492" s="104"/>
      <c r="DE492" s="104"/>
      <c r="DF492" s="104"/>
      <c r="DG492" s="104"/>
      <c r="DH492" s="104"/>
      <c r="DI492" s="104"/>
      <c r="DJ492" s="104"/>
      <c r="DK492" s="104"/>
      <c r="DL492" s="104"/>
      <c r="DM492" s="104"/>
      <c r="DN492" s="104"/>
      <c r="DO492" s="104"/>
      <c r="DP492" s="104"/>
      <c r="DQ492" s="104"/>
      <c r="DR492" s="104"/>
      <c r="DS492" s="104"/>
      <c r="DT492" s="104"/>
      <c r="DU492" s="104"/>
      <c r="DV492" s="104"/>
      <c r="DW492" s="104"/>
      <c r="DX492" s="104"/>
      <c r="DY492" s="104"/>
      <c r="DZ492" s="104"/>
    </row>
    <row r="493" spans="1:130">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4"/>
      <c r="AL493" s="104"/>
      <c r="AM493" s="104"/>
      <c r="AN493" s="104"/>
      <c r="AO493" s="104"/>
      <c r="AP493" s="104"/>
      <c r="AQ493" s="104"/>
      <c r="AR493" s="104"/>
      <c r="AS493" s="104"/>
      <c r="AT493" s="104"/>
      <c r="AU493" s="104"/>
      <c r="AV493" s="104"/>
      <c r="AW493" s="104"/>
      <c r="AX493" s="104"/>
      <c r="AY493" s="104"/>
      <c r="AZ493" s="104"/>
      <c r="BA493" s="104"/>
      <c r="BB493" s="104"/>
      <c r="BC493" s="104"/>
      <c r="BD493" s="104"/>
      <c r="BE493" s="104"/>
      <c r="BF493" s="104"/>
      <c r="BG493" s="104"/>
      <c r="BH493" s="104"/>
      <c r="BI493" s="104"/>
      <c r="BJ493" s="104"/>
      <c r="BK493" s="104"/>
      <c r="BL493" s="104"/>
      <c r="BM493" s="104"/>
      <c r="BN493" s="104"/>
      <c r="BO493" s="104"/>
      <c r="BP493" s="104"/>
      <c r="BQ493" s="104"/>
      <c r="BR493" s="104"/>
      <c r="BS493" s="104"/>
      <c r="BT493" s="104"/>
      <c r="BU493" s="104"/>
      <c r="BV493" s="104"/>
      <c r="BW493" s="104"/>
      <c r="BX493" s="104"/>
      <c r="BY493" s="104"/>
      <c r="BZ493" s="104"/>
      <c r="CA493" s="104"/>
      <c r="CB493" s="104"/>
      <c r="CC493" s="104"/>
      <c r="CD493" s="104"/>
      <c r="CE493" s="104"/>
      <c r="CF493" s="104"/>
      <c r="CG493" s="104"/>
      <c r="CH493" s="104"/>
      <c r="CI493" s="104"/>
      <c r="CJ493" s="104"/>
      <c r="CK493" s="104"/>
      <c r="CL493" s="104"/>
      <c r="CM493" s="104"/>
      <c r="CN493" s="104"/>
      <c r="CO493" s="104"/>
      <c r="CP493" s="104"/>
      <c r="CQ493" s="104"/>
      <c r="CR493" s="104"/>
      <c r="CS493" s="104"/>
      <c r="CT493" s="104"/>
      <c r="CU493" s="104"/>
      <c r="CV493" s="104"/>
      <c r="CW493" s="104"/>
      <c r="CX493" s="104"/>
      <c r="CY493" s="104"/>
      <c r="CZ493" s="104"/>
      <c r="DA493" s="104"/>
      <c r="DB493" s="104"/>
      <c r="DC493" s="104"/>
      <c r="DD493" s="104"/>
      <c r="DE493" s="104"/>
      <c r="DF493" s="104"/>
      <c r="DG493" s="104"/>
      <c r="DH493" s="104"/>
      <c r="DI493" s="104"/>
      <c r="DJ493" s="104"/>
      <c r="DK493" s="104"/>
      <c r="DL493" s="104"/>
      <c r="DM493" s="104"/>
      <c r="DN493" s="104"/>
      <c r="DO493" s="104"/>
      <c r="DP493" s="104"/>
      <c r="DQ493" s="104"/>
      <c r="DR493" s="104"/>
      <c r="DS493" s="104"/>
      <c r="DT493" s="104"/>
      <c r="DU493" s="104"/>
      <c r="DV493" s="104"/>
      <c r="DW493" s="104"/>
      <c r="DX493" s="104"/>
      <c r="DY493" s="104"/>
      <c r="DZ493" s="104"/>
    </row>
    <row r="494" spans="1:130">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4"/>
      <c r="AL494" s="104"/>
      <c r="AM494" s="104"/>
      <c r="AN494" s="104"/>
      <c r="AO494" s="104"/>
      <c r="AP494" s="104"/>
      <c r="AQ494" s="104"/>
      <c r="AR494" s="104"/>
      <c r="AS494" s="104"/>
      <c r="AT494" s="104"/>
      <c r="AU494" s="104"/>
      <c r="AV494" s="104"/>
      <c r="AW494" s="104"/>
      <c r="AX494" s="104"/>
      <c r="AY494" s="104"/>
      <c r="AZ494" s="104"/>
      <c r="BA494" s="104"/>
      <c r="BB494" s="104"/>
      <c r="BC494" s="104"/>
      <c r="BD494" s="104"/>
      <c r="BE494" s="104"/>
      <c r="BF494" s="104"/>
      <c r="BG494" s="104"/>
      <c r="BH494" s="104"/>
      <c r="BI494" s="104"/>
      <c r="BJ494" s="104"/>
      <c r="BK494" s="104"/>
      <c r="BL494" s="104"/>
      <c r="BM494" s="104"/>
      <c r="BN494" s="104"/>
      <c r="BO494" s="104"/>
      <c r="BP494" s="104"/>
      <c r="BQ494" s="104"/>
      <c r="BR494" s="104"/>
      <c r="BS494" s="104"/>
      <c r="BT494" s="104"/>
      <c r="BU494" s="104"/>
      <c r="BV494" s="104"/>
      <c r="BW494" s="104"/>
      <c r="BX494" s="104"/>
      <c r="BY494" s="104"/>
      <c r="BZ494" s="104"/>
      <c r="CA494" s="104"/>
      <c r="CB494" s="104"/>
      <c r="CC494" s="104"/>
      <c r="CD494" s="104"/>
      <c r="CE494" s="104"/>
      <c r="CF494" s="104"/>
      <c r="CG494" s="104"/>
      <c r="CH494" s="104"/>
      <c r="CI494" s="104"/>
      <c r="CJ494" s="104"/>
      <c r="CK494" s="104"/>
      <c r="CL494" s="104"/>
      <c r="CM494" s="104"/>
      <c r="CN494" s="104"/>
      <c r="CO494" s="104"/>
      <c r="CP494" s="104"/>
      <c r="CQ494" s="104"/>
      <c r="CR494" s="104"/>
      <c r="CS494" s="104"/>
      <c r="CT494" s="104"/>
      <c r="CU494" s="104"/>
      <c r="CV494" s="104"/>
      <c r="CW494" s="104"/>
      <c r="CX494" s="104"/>
      <c r="CY494" s="104"/>
      <c r="CZ494" s="104"/>
      <c r="DA494" s="104"/>
      <c r="DB494" s="104"/>
      <c r="DC494" s="104"/>
      <c r="DD494" s="104"/>
      <c r="DE494" s="104"/>
      <c r="DF494" s="104"/>
      <c r="DG494" s="104"/>
      <c r="DH494" s="104"/>
      <c r="DI494" s="104"/>
      <c r="DJ494" s="104"/>
      <c r="DK494" s="104"/>
      <c r="DL494" s="104"/>
      <c r="DM494" s="104"/>
      <c r="DN494" s="104"/>
      <c r="DO494" s="104"/>
      <c r="DP494" s="104"/>
      <c r="DQ494" s="104"/>
      <c r="DR494" s="104"/>
      <c r="DS494" s="104"/>
      <c r="DT494" s="104"/>
      <c r="DU494" s="104"/>
      <c r="DV494" s="104"/>
      <c r="DW494" s="104"/>
      <c r="DX494" s="104"/>
      <c r="DY494" s="104"/>
      <c r="DZ494" s="104"/>
    </row>
    <row r="495" spans="1:130">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4"/>
      <c r="AL495" s="104"/>
      <c r="AM495" s="104"/>
      <c r="AN495" s="104"/>
      <c r="AO495" s="104"/>
      <c r="AP495" s="104"/>
      <c r="AQ495" s="104"/>
      <c r="AR495" s="104"/>
      <c r="AS495" s="104"/>
      <c r="AT495" s="104"/>
      <c r="AU495" s="104"/>
      <c r="AV495" s="104"/>
      <c r="AW495" s="104"/>
      <c r="AX495" s="104"/>
      <c r="AY495" s="104"/>
      <c r="AZ495" s="104"/>
      <c r="BA495" s="104"/>
      <c r="BB495" s="104"/>
      <c r="BC495" s="104"/>
      <c r="BD495" s="104"/>
      <c r="BE495" s="104"/>
      <c r="BF495" s="104"/>
      <c r="BG495" s="104"/>
      <c r="BH495" s="104"/>
      <c r="BI495" s="104"/>
      <c r="BJ495" s="104"/>
      <c r="BK495" s="104"/>
      <c r="BL495" s="104"/>
      <c r="BM495" s="104"/>
      <c r="BN495" s="104"/>
      <c r="BO495" s="104"/>
      <c r="BP495" s="104"/>
      <c r="BQ495" s="104"/>
      <c r="BR495" s="104"/>
      <c r="BS495" s="104"/>
      <c r="BT495" s="104"/>
      <c r="BU495" s="104"/>
      <c r="BV495" s="104"/>
      <c r="BW495" s="104"/>
      <c r="BX495" s="104"/>
      <c r="BY495" s="104"/>
      <c r="BZ495" s="104"/>
      <c r="CA495" s="104"/>
      <c r="CB495" s="104"/>
      <c r="CC495" s="104"/>
      <c r="CD495" s="104"/>
      <c r="CE495" s="104"/>
      <c r="CF495" s="104"/>
      <c r="CG495" s="104"/>
      <c r="CH495" s="104"/>
      <c r="CI495" s="104"/>
      <c r="CJ495" s="104"/>
      <c r="CK495" s="104"/>
      <c r="CL495" s="104"/>
      <c r="CM495" s="104"/>
      <c r="CN495" s="104"/>
      <c r="CO495" s="104"/>
      <c r="CP495" s="104"/>
      <c r="CQ495" s="104"/>
      <c r="CR495" s="104"/>
      <c r="CS495" s="104"/>
      <c r="CT495" s="104"/>
      <c r="CU495" s="104"/>
      <c r="CV495" s="104"/>
      <c r="CW495" s="104"/>
      <c r="CX495" s="104"/>
      <c r="CY495" s="104"/>
      <c r="CZ495" s="104"/>
      <c r="DA495" s="104"/>
      <c r="DB495" s="104"/>
      <c r="DC495" s="104"/>
      <c r="DD495" s="104"/>
      <c r="DE495" s="104"/>
      <c r="DF495" s="104"/>
      <c r="DG495" s="104"/>
      <c r="DH495" s="104"/>
      <c r="DI495" s="104"/>
      <c r="DJ495" s="104"/>
      <c r="DK495" s="104"/>
      <c r="DL495" s="104"/>
      <c r="DM495" s="104"/>
      <c r="DN495" s="104"/>
      <c r="DO495" s="104"/>
      <c r="DP495" s="104"/>
      <c r="DQ495" s="104"/>
      <c r="DR495" s="104"/>
      <c r="DS495" s="104"/>
      <c r="DT495" s="104"/>
      <c r="DU495" s="104"/>
      <c r="DV495" s="104"/>
      <c r="DW495" s="104"/>
      <c r="DX495" s="104"/>
      <c r="DY495" s="104"/>
      <c r="DZ495" s="104"/>
    </row>
    <row r="496" spans="1:130">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4"/>
      <c r="AL496" s="104"/>
      <c r="AM496" s="104"/>
      <c r="AN496" s="104"/>
      <c r="AO496" s="104"/>
      <c r="AP496" s="104"/>
      <c r="AQ496" s="104"/>
      <c r="AR496" s="104"/>
      <c r="AS496" s="104"/>
      <c r="AT496" s="104"/>
      <c r="AU496" s="104"/>
      <c r="AV496" s="104"/>
      <c r="AW496" s="104"/>
      <c r="AX496" s="104"/>
      <c r="AY496" s="104"/>
      <c r="AZ496" s="104"/>
      <c r="BA496" s="104"/>
      <c r="BB496" s="104"/>
      <c r="BC496" s="104"/>
      <c r="BD496" s="104"/>
      <c r="BE496" s="104"/>
      <c r="BF496" s="104"/>
      <c r="BG496" s="104"/>
      <c r="BH496" s="104"/>
      <c r="BI496" s="104"/>
      <c r="BJ496" s="104"/>
      <c r="BK496" s="104"/>
      <c r="BL496" s="104"/>
      <c r="BM496" s="104"/>
      <c r="BN496" s="104"/>
      <c r="BO496" s="104"/>
      <c r="BP496" s="104"/>
      <c r="BQ496" s="104"/>
      <c r="BR496" s="104"/>
      <c r="BS496" s="104"/>
      <c r="BT496" s="104"/>
      <c r="BU496" s="104"/>
      <c r="BV496" s="104"/>
      <c r="BW496" s="104"/>
      <c r="BX496" s="104"/>
      <c r="BY496" s="104"/>
      <c r="BZ496" s="104"/>
      <c r="CA496" s="104"/>
      <c r="CB496" s="104"/>
      <c r="CC496" s="104"/>
      <c r="CD496" s="104"/>
      <c r="CE496" s="104"/>
      <c r="CF496" s="104"/>
      <c r="CG496" s="104"/>
      <c r="CH496" s="104"/>
      <c r="CI496" s="104"/>
      <c r="CJ496" s="104"/>
      <c r="CK496" s="104"/>
      <c r="CL496" s="104"/>
      <c r="CM496" s="104"/>
      <c r="CN496" s="104"/>
      <c r="CO496" s="104"/>
      <c r="CP496" s="104"/>
      <c r="CQ496" s="104"/>
      <c r="CR496" s="104"/>
      <c r="CS496" s="104"/>
      <c r="CT496" s="104"/>
      <c r="CU496" s="104"/>
      <c r="CV496" s="104"/>
      <c r="CW496" s="104"/>
      <c r="CX496" s="104"/>
      <c r="CY496" s="104"/>
      <c r="CZ496" s="104"/>
      <c r="DA496" s="104"/>
      <c r="DB496" s="104"/>
      <c r="DC496" s="104"/>
      <c r="DD496" s="104"/>
      <c r="DE496" s="104"/>
      <c r="DF496" s="104"/>
      <c r="DG496" s="104"/>
      <c r="DH496" s="104"/>
      <c r="DI496" s="104"/>
      <c r="DJ496" s="104"/>
      <c r="DK496" s="104"/>
      <c r="DL496" s="104"/>
      <c r="DM496" s="104"/>
      <c r="DN496" s="104"/>
      <c r="DO496" s="104"/>
      <c r="DP496" s="104"/>
      <c r="DQ496" s="104"/>
      <c r="DR496" s="104"/>
      <c r="DS496" s="104"/>
      <c r="DT496" s="104"/>
      <c r="DU496" s="104"/>
      <c r="DV496" s="104"/>
      <c r="DW496" s="104"/>
      <c r="DX496" s="104"/>
      <c r="DY496" s="104"/>
      <c r="DZ496" s="104"/>
    </row>
    <row r="497" spans="1:130">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4"/>
      <c r="AT497" s="104"/>
      <c r="AU497" s="104"/>
      <c r="AV497" s="104"/>
      <c r="AW497" s="104"/>
      <c r="AX497" s="104"/>
      <c r="AY497" s="104"/>
      <c r="AZ497" s="104"/>
      <c r="BA497" s="104"/>
      <c r="BB497" s="104"/>
      <c r="BC497" s="104"/>
      <c r="BD497" s="104"/>
      <c r="BE497" s="104"/>
      <c r="BF497" s="104"/>
      <c r="BG497" s="104"/>
      <c r="BH497" s="104"/>
      <c r="BI497" s="104"/>
      <c r="BJ497" s="104"/>
      <c r="BK497" s="104"/>
      <c r="BL497" s="104"/>
      <c r="BM497" s="104"/>
      <c r="BN497" s="104"/>
      <c r="BO497" s="104"/>
      <c r="BP497" s="104"/>
      <c r="BQ497" s="104"/>
      <c r="BR497" s="104"/>
      <c r="BS497" s="104"/>
      <c r="BT497" s="104"/>
      <c r="BU497" s="104"/>
      <c r="BV497" s="104"/>
      <c r="BW497" s="104"/>
      <c r="BX497" s="104"/>
      <c r="BY497" s="104"/>
      <c r="BZ497" s="104"/>
      <c r="CA497" s="104"/>
      <c r="CB497" s="104"/>
      <c r="CC497" s="104"/>
      <c r="CD497" s="104"/>
      <c r="CE497" s="104"/>
      <c r="CF497" s="104"/>
      <c r="CG497" s="104"/>
      <c r="CH497" s="104"/>
      <c r="CI497" s="104"/>
      <c r="CJ497" s="104"/>
      <c r="CK497" s="104"/>
      <c r="CL497" s="104"/>
      <c r="CM497" s="104"/>
      <c r="CN497" s="104"/>
      <c r="CO497" s="104"/>
      <c r="CP497" s="104"/>
      <c r="CQ497" s="104"/>
      <c r="CR497" s="104"/>
      <c r="CS497" s="104"/>
      <c r="CT497" s="104"/>
      <c r="CU497" s="104"/>
      <c r="CV497" s="104"/>
      <c r="CW497" s="104"/>
      <c r="CX497" s="104"/>
      <c r="CY497" s="104"/>
      <c r="CZ497" s="104"/>
      <c r="DA497" s="104"/>
      <c r="DB497" s="104"/>
      <c r="DC497" s="104"/>
      <c r="DD497" s="104"/>
      <c r="DE497" s="104"/>
      <c r="DF497" s="104"/>
      <c r="DG497" s="104"/>
      <c r="DH497" s="104"/>
      <c r="DI497" s="104"/>
      <c r="DJ497" s="104"/>
      <c r="DK497" s="104"/>
      <c r="DL497" s="104"/>
      <c r="DM497" s="104"/>
      <c r="DN497" s="104"/>
      <c r="DO497" s="104"/>
      <c r="DP497" s="104"/>
      <c r="DQ497" s="104"/>
      <c r="DR497" s="104"/>
      <c r="DS497" s="104"/>
      <c r="DT497" s="104"/>
      <c r="DU497" s="104"/>
      <c r="DV497" s="104"/>
      <c r="DW497" s="104"/>
      <c r="DX497" s="104"/>
      <c r="DY497" s="104"/>
      <c r="DZ497" s="104"/>
    </row>
    <row r="498" spans="1:130">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c r="AG498" s="104"/>
      <c r="AH498" s="104"/>
      <c r="AI498" s="104"/>
      <c r="AJ498" s="104"/>
      <c r="AK498" s="104"/>
      <c r="AL498" s="104"/>
      <c r="AM498" s="104"/>
      <c r="AN498" s="104"/>
      <c r="AO498" s="104"/>
      <c r="AP498" s="104"/>
      <c r="AQ498" s="104"/>
      <c r="AR498" s="104"/>
      <c r="AS498" s="104"/>
      <c r="AT498" s="104"/>
      <c r="AU498" s="104"/>
      <c r="AV498" s="104"/>
      <c r="AW498" s="104"/>
      <c r="AX498" s="104"/>
      <c r="AY498" s="104"/>
      <c r="AZ498" s="104"/>
      <c r="BA498" s="104"/>
      <c r="BB498" s="104"/>
      <c r="BC498" s="104"/>
      <c r="BD498" s="104"/>
      <c r="BE498" s="104"/>
      <c r="BF498" s="104"/>
      <c r="BG498" s="104"/>
      <c r="BH498" s="104"/>
      <c r="BI498" s="104"/>
      <c r="BJ498" s="104"/>
      <c r="BK498" s="104"/>
      <c r="BL498" s="104"/>
      <c r="BM498" s="104"/>
      <c r="BN498" s="104"/>
      <c r="BO498" s="104"/>
      <c r="BP498" s="104"/>
      <c r="BQ498" s="104"/>
      <c r="BR498" s="104"/>
      <c r="BS498" s="104"/>
      <c r="BT498" s="104"/>
      <c r="BU498" s="104"/>
      <c r="BV498" s="104"/>
      <c r="BW498" s="104"/>
      <c r="BX498" s="104"/>
      <c r="BY498" s="104"/>
      <c r="BZ498" s="104"/>
      <c r="CA498" s="104"/>
      <c r="CB498" s="104"/>
      <c r="CC498" s="104"/>
      <c r="CD498" s="104"/>
      <c r="CE498" s="104"/>
      <c r="CF498" s="104"/>
      <c r="CG498" s="104"/>
      <c r="CH498" s="104"/>
      <c r="CI498" s="104"/>
      <c r="CJ498" s="104"/>
      <c r="CK498" s="104"/>
      <c r="CL498" s="104"/>
      <c r="CM498" s="104"/>
      <c r="CN498" s="104"/>
      <c r="CO498" s="104"/>
      <c r="CP498" s="104"/>
      <c r="CQ498" s="104"/>
      <c r="CR498" s="104"/>
      <c r="CS498" s="104"/>
      <c r="CT498" s="104"/>
      <c r="CU498" s="104"/>
      <c r="CV498" s="104"/>
      <c r="CW498" s="104"/>
      <c r="CX498" s="104"/>
      <c r="CY498" s="104"/>
      <c r="CZ498" s="104"/>
      <c r="DA498" s="104"/>
      <c r="DB498" s="104"/>
      <c r="DC498" s="104"/>
      <c r="DD498" s="104"/>
      <c r="DE498" s="104"/>
      <c r="DF498" s="104"/>
      <c r="DG498" s="104"/>
      <c r="DH498" s="104"/>
      <c r="DI498" s="104"/>
      <c r="DJ498" s="104"/>
      <c r="DK498" s="104"/>
      <c r="DL498" s="104"/>
      <c r="DM498" s="104"/>
      <c r="DN498" s="104"/>
      <c r="DO498" s="104"/>
      <c r="DP498" s="104"/>
      <c r="DQ498" s="104"/>
      <c r="DR498" s="104"/>
      <c r="DS498" s="104"/>
      <c r="DT498" s="104"/>
      <c r="DU498" s="104"/>
      <c r="DV498" s="104"/>
      <c r="DW498" s="104"/>
      <c r="DX498" s="104"/>
      <c r="DY498" s="104"/>
      <c r="DZ498" s="104"/>
    </row>
    <row r="499" spans="1:130">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c r="AG499" s="104"/>
      <c r="AH499" s="104"/>
      <c r="AI499" s="104"/>
      <c r="AJ499" s="104"/>
      <c r="AK499" s="104"/>
      <c r="AL499" s="104"/>
      <c r="AM499" s="104"/>
      <c r="AN499" s="104"/>
      <c r="AO499" s="104"/>
      <c r="AP499" s="104"/>
      <c r="AQ499" s="104"/>
      <c r="AR499" s="104"/>
      <c r="AS499" s="104"/>
      <c r="AT499" s="104"/>
      <c r="AU499" s="104"/>
      <c r="AV499" s="104"/>
      <c r="AW499" s="104"/>
      <c r="AX499" s="104"/>
      <c r="AY499" s="104"/>
      <c r="AZ499" s="104"/>
      <c r="BA499" s="104"/>
      <c r="BB499" s="104"/>
      <c r="BC499" s="104"/>
      <c r="BD499" s="104"/>
      <c r="BE499" s="104"/>
      <c r="BF499" s="104"/>
      <c r="BG499" s="104"/>
      <c r="BH499" s="104"/>
      <c r="BI499" s="104"/>
      <c r="BJ499" s="104"/>
      <c r="BK499" s="104"/>
      <c r="BL499" s="104"/>
      <c r="BM499" s="104"/>
      <c r="BN499" s="104"/>
      <c r="BO499" s="104"/>
      <c r="BP499" s="104"/>
      <c r="BQ499" s="104"/>
      <c r="BR499" s="104"/>
      <c r="BS499" s="104"/>
      <c r="BT499" s="104"/>
      <c r="BU499" s="104"/>
      <c r="BV499" s="104"/>
      <c r="BW499" s="104"/>
      <c r="BX499" s="104"/>
      <c r="BY499" s="104"/>
      <c r="BZ499" s="104"/>
      <c r="CA499" s="104"/>
      <c r="CB499" s="104"/>
      <c r="CC499" s="104"/>
      <c r="CD499" s="104"/>
      <c r="CE499" s="104"/>
      <c r="CF499" s="104"/>
      <c r="CG499" s="104"/>
      <c r="CH499" s="104"/>
      <c r="CI499" s="104"/>
      <c r="CJ499" s="104"/>
      <c r="CK499" s="104"/>
      <c r="CL499" s="104"/>
      <c r="CM499" s="104"/>
      <c r="CN499" s="104"/>
      <c r="CO499" s="104"/>
      <c r="CP499" s="104"/>
      <c r="CQ499" s="104"/>
      <c r="CR499" s="104"/>
      <c r="CS499" s="104"/>
      <c r="CT499" s="104"/>
      <c r="CU499" s="104"/>
      <c r="CV499" s="104"/>
      <c r="CW499" s="104"/>
      <c r="CX499" s="104"/>
      <c r="CY499" s="104"/>
      <c r="CZ499" s="104"/>
      <c r="DA499" s="104"/>
      <c r="DB499" s="104"/>
      <c r="DC499" s="104"/>
      <c r="DD499" s="104"/>
      <c r="DE499" s="104"/>
      <c r="DF499" s="104"/>
      <c r="DG499" s="104"/>
      <c r="DH499" s="104"/>
      <c r="DI499" s="104"/>
      <c r="DJ499" s="104"/>
      <c r="DK499" s="104"/>
      <c r="DL499" s="104"/>
      <c r="DM499" s="104"/>
      <c r="DN499" s="104"/>
      <c r="DO499" s="104"/>
      <c r="DP499" s="104"/>
      <c r="DQ499" s="104"/>
      <c r="DR499" s="104"/>
      <c r="DS499" s="104"/>
      <c r="DT499" s="104"/>
      <c r="DU499" s="104"/>
      <c r="DV499" s="104"/>
      <c r="DW499" s="104"/>
      <c r="DX499" s="104"/>
      <c r="DY499" s="104"/>
      <c r="DZ499" s="104"/>
    </row>
    <row r="500" spans="1:130">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c r="AG500" s="104"/>
      <c r="AH500" s="104"/>
      <c r="AI500" s="104"/>
      <c r="AJ500" s="104"/>
      <c r="AK500" s="104"/>
      <c r="AL500" s="104"/>
      <c r="AM500" s="104"/>
      <c r="AN500" s="104"/>
      <c r="AO500" s="104"/>
      <c r="AP500" s="104"/>
      <c r="AQ500" s="104"/>
      <c r="AR500" s="104"/>
      <c r="AS500" s="104"/>
      <c r="AT500" s="104"/>
      <c r="AU500" s="104"/>
      <c r="AV500" s="104"/>
      <c r="AW500" s="104"/>
      <c r="AX500" s="104"/>
      <c r="AY500" s="104"/>
      <c r="AZ500" s="104"/>
      <c r="BA500" s="104"/>
      <c r="BB500" s="104"/>
      <c r="BC500" s="104"/>
      <c r="BD500" s="104"/>
      <c r="BE500" s="104"/>
      <c r="BF500" s="104"/>
      <c r="BG500" s="104"/>
      <c r="BH500" s="104"/>
      <c r="BI500" s="104"/>
      <c r="BJ500" s="104"/>
      <c r="BK500" s="104"/>
      <c r="BL500" s="104"/>
      <c r="BM500" s="104"/>
      <c r="BN500" s="104"/>
      <c r="BO500" s="104"/>
      <c r="BP500" s="104"/>
      <c r="BQ500" s="104"/>
      <c r="BR500" s="104"/>
      <c r="BS500" s="104"/>
      <c r="BT500" s="104"/>
      <c r="BU500" s="104"/>
      <c r="BV500" s="104"/>
      <c r="BW500" s="104"/>
      <c r="BX500" s="104"/>
      <c r="BY500" s="104"/>
      <c r="BZ500" s="104"/>
      <c r="CA500" s="104"/>
      <c r="CB500" s="104"/>
      <c r="CC500" s="104"/>
      <c r="CD500" s="104"/>
      <c r="CE500" s="104"/>
      <c r="CF500" s="104"/>
      <c r="CG500" s="104"/>
      <c r="CH500" s="104"/>
      <c r="CI500" s="104"/>
      <c r="CJ500" s="104"/>
      <c r="CK500" s="104"/>
      <c r="CL500" s="104"/>
      <c r="CM500" s="104"/>
      <c r="CN500" s="104"/>
      <c r="CO500" s="104"/>
      <c r="CP500" s="104"/>
      <c r="CQ500" s="104"/>
      <c r="CR500" s="104"/>
      <c r="CS500" s="104"/>
      <c r="CT500" s="104"/>
      <c r="CU500" s="104"/>
      <c r="CV500" s="104"/>
      <c r="CW500" s="104"/>
      <c r="CX500" s="104"/>
      <c r="CY500" s="104"/>
      <c r="CZ500" s="104"/>
      <c r="DA500" s="104"/>
      <c r="DB500" s="104"/>
      <c r="DC500" s="104"/>
      <c r="DD500" s="104"/>
      <c r="DE500" s="104"/>
      <c r="DF500" s="104"/>
      <c r="DG500" s="104"/>
      <c r="DH500" s="104"/>
      <c r="DI500" s="104"/>
      <c r="DJ500" s="104"/>
      <c r="DK500" s="104"/>
      <c r="DL500" s="104"/>
      <c r="DM500" s="104"/>
      <c r="DN500" s="104"/>
      <c r="DO500" s="104"/>
      <c r="DP500" s="104"/>
      <c r="DQ500" s="104"/>
      <c r="DR500" s="104"/>
      <c r="DS500" s="104"/>
      <c r="DT500" s="104"/>
      <c r="DU500" s="104"/>
      <c r="DV500" s="104"/>
      <c r="DW500" s="104"/>
      <c r="DX500" s="104"/>
      <c r="DY500" s="104"/>
      <c r="DZ500" s="104"/>
    </row>
    <row r="501" spans="1:130">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c r="AG501" s="104"/>
      <c r="AH501" s="104"/>
      <c r="AI501" s="104"/>
      <c r="AJ501" s="104"/>
      <c r="AK501" s="104"/>
      <c r="AL501" s="104"/>
      <c r="AM501" s="104"/>
      <c r="AN501" s="104"/>
      <c r="AO501" s="104"/>
      <c r="AP501" s="104"/>
      <c r="AQ501" s="104"/>
      <c r="AR501" s="104"/>
      <c r="AS501" s="104"/>
      <c r="AT501" s="104"/>
      <c r="AU501" s="104"/>
      <c r="AV501" s="104"/>
      <c r="AW501" s="104"/>
      <c r="AX501" s="104"/>
      <c r="AY501" s="104"/>
      <c r="AZ501" s="104"/>
      <c r="BA501" s="104"/>
      <c r="BB501" s="104"/>
      <c r="BC501" s="104"/>
      <c r="BD501" s="104"/>
      <c r="BE501" s="104"/>
      <c r="BF501" s="104"/>
      <c r="BG501" s="104"/>
      <c r="BH501" s="104"/>
      <c r="BI501" s="104"/>
      <c r="BJ501" s="104"/>
      <c r="BK501" s="104"/>
      <c r="BL501" s="104"/>
      <c r="BM501" s="104"/>
      <c r="BN501" s="104"/>
      <c r="BO501" s="104"/>
      <c r="BP501" s="104"/>
      <c r="BQ501" s="104"/>
      <c r="BR501" s="104"/>
      <c r="BS501" s="104"/>
      <c r="BT501" s="104"/>
      <c r="BU501" s="104"/>
      <c r="BV501" s="104"/>
      <c r="BW501" s="104"/>
      <c r="BX501" s="104"/>
      <c r="BY501" s="104"/>
      <c r="BZ501" s="104"/>
      <c r="CA501" s="104"/>
      <c r="CB501" s="104"/>
      <c r="CC501" s="104"/>
      <c r="CD501" s="104"/>
      <c r="CE501" s="104"/>
      <c r="CF501" s="104"/>
      <c r="CG501" s="104"/>
      <c r="CH501" s="104"/>
      <c r="CI501" s="104"/>
      <c r="CJ501" s="104"/>
      <c r="CK501" s="104"/>
      <c r="CL501" s="104"/>
      <c r="CM501" s="104"/>
      <c r="CN501" s="104"/>
      <c r="CO501" s="104"/>
      <c r="CP501" s="104"/>
      <c r="CQ501" s="104"/>
      <c r="CR501" s="104"/>
      <c r="CS501" s="104"/>
      <c r="CT501" s="104"/>
      <c r="CU501" s="104"/>
      <c r="CV501" s="104"/>
      <c r="CW501" s="104"/>
      <c r="CX501" s="104"/>
      <c r="CY501" s="104"/>
      <c r="CZ501" s="104"/>
      <c r="DA501" s="104"/>
      <c r="DB501" s="104"/>
      <c r="DC501" s="104"/>
      <c r="DD501" s="104"/>
      <c r="DE501" s="104"/>
      <c r="DF501" s="104"/>
      <c r="DG501" s="104"/>
      <c r="DH501" s="104"/>
      <c r="DI501" s="104"/>
      <c r="DJ501" s="104"/>
      <c r="DK501" s="104"/>
      <c r="DL501" s="104"/>
      <c r="DM501" s="104"/>
      <c r="DN501" s="104"/>
      <c r="DO501" s="104"/>
      <c r="DP501" s="104"/>
      <c r="DQ501" s="104"/>
      <c r="DR501" s="104"/>
      <c r="DS501" s="104"/>
      <c r="DT501" s="104"/>
      <c r="DU501" s="104"/>
      <c r="DV501" s="104"/>
      <c r="DW501" s="104"/>
      <c r="DX501" s="104"/>
      <c r="DY501" s="104"/>
      <c r="DZ501" s="104"/>
    </row>
    <row r="502" spans="1:130">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c r="AG502" s="104"/>
      <c r="AH502" s="104"/>
      <c r="AI502" s="104"/>
      <c r="AJ502" s="104"/>
      <c r="AK502" s="104"/>
      <c r="AL502" s="104"/>
      <c r="AM502" s="104"/>
      <c r="AN502" s="104"/>
      <c r="AO502" s="104"/>
      <c r="AP502" s="104"/>
      <c r="AQ502" s="104"/>
      <c r="AR502" s="104"/>
      <c r="AS502" s="104"/>
      <c r="AT502" s="104"/>
      <c r="AU502" s="104"/>
      <c r="AV502" s="104"/>
      <c r="AW502" s="104"/>
      <c r="AX502" s="104"/>
      <c r="AY502" s="104"/>
      <c r="AZ502" s="104"/>
      <c r="BA502" s="104"/>
      <c r="BB502" s="104"/>
      <c r="BC502" s="104"/>
      <c r="BD502" s="104"/>
      <c r="BE502" s="104"/>
      <c r="BF502" s="104"/>
      <c r="BG502" s="104"/>
      <c r="BH502" s="104"/>
      <c r="BI502" s="104"/>
      <c r="BJ502" s="104"/>
      <c r="BK502" s="104"/>
      <c r="BL502" s="104"/>
      <c r="BM502" s="104"/>
      <c r="BN502" s="104"/>
      <c r="BO502" s="104"/>
      <c r="BP502" s="104"/>
      <c r="BQ502" s="104"/>
      <c r="BR502" s="104"/>
      <c r="BS502" s="104"/>
      <c r="BT502" s="104"/>
      <c r="BU502" s="104"/>
      <c r="BV502" s="104"/>
      <c r="BW502" s="104"/>
      <c r="BX502" s="104"/>
      <c r="BY502" s="104"/>
      <c r="BZ502" s="104"/>
      <c r="CA502" s="104"/>
      <c r="CB502" s="104"/>
      <c r="CC502" s="104"/>
      <c r="CD502" s="104"/>
      <c r="CE502" s="104"/>
      <c r="CF502" s="104"/>
      <c r="CG502" s="104"/>
      <c r="CH502" s="104"/>
      <c r="CI502" s="104"/>
      <c r="CJ502" s="104"/>
      <c r="CK502" s="104"/>
      <c r="CL502" s="104"/>
      <c r="CM502" s="104"/>
      <c r="CN502" s="104"/>
      <c r="CO502" s="104"/>
      <c r="CP502" s="104"/>
      <c r="CQ502" s="104"/>
      <c r="CR502" s="104"/>
      <c r="CS502" s="104"/>
      <c r="CT502" s="104"/>
      <c r="CU502" s="104"/>
      <c r="CV502" s="104"/>
      <c r="CW502" s="104"/>
      <c r="CX502" s="104"/>
      <c r="CY502" s="104"/>
      <c r="CZ502" s="104"/>
      <c r="DA502" s="104"/>
      <c r="DB502" s="104"/>
      <c r="DC502" s="104"/>
      <c r="DD502" s="104"/>
      <c r="DE502" s="104"/>
      <c r="DF502" s="104"/>
      <c r="DG502" s="104"/>
      <c r="DH502" s="104"/>
      <c r="DI502" s="104"/>
      <c r="DJ502" s="104"/>
      <c r="DK502" s="104"/>
      <c r="DL502" s="104"/>
      <c r="DM502" s="104"/>
      <c r="DN502" s="104"/>
      <c r="DO502" s="104"/>
      <c r="DP502" s="104"/>
      <c r="DQ502" s="104"/>
      <c r="DR502" s="104"/>
      <c r="DS502" s="104"/>
      <c r="DT502" s="104"/>
      <c r="DU502" s="104"/>
      <c r="DV502" s="104"/>
      <c r="DW502" s="104"/>
      <c r="DX502" s="104"/>
      <c r="DY502" s="104"/>
      <c r="DZ502" s="104"/>
    </row>
    <row r="503" spans="1:130">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c r="AG503" s="104"/>
      <c r="AH503" s="104"/>
      <c r="AI503" s="104"/>
      <c r="AJ503" s="104"/>
      <c r="AK503" s="104"/>
      <c r="AL503" s="104"/>
      <c r="AM503" s="104"/>
      <c r="AN503" s="104"/>
      <c r="AO503" s="104"/>
      <c r="AP503" s="104"/>
      <c r="AQ503" s="104"/>
      <c r="AR503" s="104"/>
      <c r="AS503" s="104"/>
      <c r="AT503" s="104"/>
      <c r="AU503" s="104"/>
      <c r="AV503" s="104"/>
      <c r="AW503" s="104"/>
      <c r="AX503" s="104"/>
      <c r="AY503" s="104"/>
      <c r="AZ503" s="104"/>
      <c r="BA503" s="104"/>
      <c r="BB503" s="104"/>
      <c r="BC503" s="104"/>
      <c r="BD503" s="104"/>
      <c r="BE503" s="104"/>
      <c r="BF503" s="104"/>
      <c r="BG503" s="104"/>
      <c r="BH503" s="104"/>
      <c r="BI503" s="104"/>
      <c r="BJ503" s="104"/>
      <c r="BK503" s="104"/>
      <c r="BL503" s="104"/>
      <c r="BM503" s="104"/>
      <c r="BN503" s="104"/>
      <c r="BO503" s="104"/>
      <c r="BP503" s="104"/>
      <c r="BQ503" s="104"/>
      <c r="BR503" s="104"/>
      <c r="BS503" s="104"/>
      <c r="BT503" s="104"/>
      <c r="BU503" s="104"/>
      <c r="BV503" s="104"/>
      <c r="BW503" s="104"/>
      <c r="BX503" s="104"/>
      <c r="BY503" s="104"/>
      <c r="BZ503" s="104"/>
      <c r="CA503" s="104"/>
      <c r="CB503" s="104"/>
      <c r="CC503" s="104"/>
      <c r="CD503" s="104"/>
      <c r="CE503" s="104"/>
      <c r="CF503" s="104"/>
      <c r="CG503" s="104"/>
      <c r="CH503" s="104"/>
      <c r="CI503" s="104"/>
      <c r="CJ503" s="104"/>
      <c r="CK503" s="104"/>
      <c r="CL503" s="104"/>
      <c r="CM503" s="104"/>
      <c r="CN503" s="104"/>
      <c r="CO503" s="104"/>
      <c r="CP503" s="104"/>
      <c r="CQ503" s="104"/>
      <c r="CR503" s="104"/>
      <c r="CS503" s="104"/>
      <c r="CT503" s="104"/>
      <c r="CU503" s="104"/>
      <c r="CV503" s="104"/>
      <c r="CW503" s="104"/>
      <c r="CX503" s="104"/>
      <c r="CY503" s="104"/>
      <c r="CZ503" s="104"/>
      <c r="DA503" s="104"/>
      <c r="DB503" s="104"/>
      <c r="DC503" s="104"/>
      <c r="DD503" s="104"/>
      <c r="DE503" s="104"/>
      <c r="DF503" s="104"/>
      <c r="DG503" s="104"/>
      <c r="DH503" s="104"/>
      <c r="DI503" s="104"/>
      <c r="DJ503" s="104"/>
      <c r="DK503" s="104"/>
      <c r="DL503" s="104"/>
      <c r="DM503" s="104"/>
      <c r="DN503" s="104"/>
      <c r="DO503" s="104"/>
      <c r="DP503" s="104"/>
      <c r="DQ503" s="104"/>
      <c r="DR503" s="104"/>
      <c r="DS503" s="104"/>
      <c r="DT503" s="104"/>
      <c r="DU503" s="104"/>
      <c r="DV503" s="104"/>
      <c r="DW503" s="104"/>
      <c r="DX503" s="104"/>
      <c r="DY503" s="104"/>
      <c r="DZ503" s="104"/>
    </row>
    <row r="504" spans="1:130">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c r="AG504" s="104"/>
      <c r="AH504" s="104"/>
      <c r="AI504" s="104"/>
      <c r="AJ504" s="104"/>
      <c r="AK504" s="104"/>
      <c r="AL504" s="104"/>
      <c r="AM504" s="104"/>
      <c r="AN504" s="104"/>
      <c r="AO504" s="104"/>
      <c r="AP504" s="104"/>
      <c r="AQ504" s="104"/>
      <c r="AR504" s="104"/>
      <c r="AS504" s="104"/>
      <c r="AT504" s="104"/>
      <c r="AU504" s="104"/>
      <c r="AV504" s="104"/>
      <c r="AW504" s="104"/>
      <c r="AX504" s="104"/>
      <c r="AY504" s="104"/>
      <c r="AZ504" s="104"/>
      <c r="BA504" s="104"/>
      <c r="BB504" s="104"/>
      <c r="BC504" s="104"/>
      <c r="BD504" s="104"/>
      <c r="BE504" s="104"/>
      <c r="BF504" s="104"/>
      <c r="BG504" s="104"/>
      <c r="BH504" s="104"/>
      <c r="BI504" s="104"/>
      <c r="BJ504" s="104"/>
      <c r="BK504" s="104"/>
      <c r="BL504" s="104"/>
      <c r="BM504" s="104"/>
      <c r="BN504" s="104"/>
      <c r="BO504" s="104"/>
      <c r="BP504" s="104"/>
      <c r="BQ504" s="104"/>
      <c r="BR504" s="104"/>
      <c r="BS504" s="104"/>
      <c r="BT504" s="104"/>
      <c r="BU504" s="104"/>
      <c r="BV504" s="104"/>
      <c r="BW504" s="104"/>
      <c r="BX504" s="104"/>
      <c r="BY504" s="104"/>
      <c r="BZ504" s="104"/>
      <c r="CA504" s="104"/>
      <c r="CB504" s="104"/>
      <c r="CC504" s="104"/>
      <c r="CD504" s="104"/>
      <c r="CE504" s="104"/>
      <c r="CF504" s="104"/>
      <c r="CG504" s="104"/>
      <c r="CH504" s="104"/>
      <c r="CI504" s="104"/>
      <c r="CJ504" s="104"/>
      <c r="CK504" s="104"/>
      <c r="CL504" s="104"/>
      <c r="CM504" s="104"/>
      <c r="CN504" s="104"/>
      <c r="CO504" s="104"/>
      <c r="CP504" s="104"/>
      <c r="CQ504" s="104"/>
      <c r="CR504" s="104"/>
      <c r="CS504" s="104"/>
      <c r="CT504" s="104"/>
      <c r="CU504" s="104"/>
      <c r="CV504" s="104"/>
      <c r="CW504" s="104"/>
      <c r="CX504" s="104"/>
      <c r="CY504" s="104"/>
      <c r="CZ504" s="104"/>
      <c r="DA504" s="104"/>
      <c r="DB504" s="104"/>
      <c r="DC504" s="104"/>
      <c r="DD504" s="104"/>
      <c r="DE504" s="104"/>
      <c r="DF504" s="104"/>
      <c r="DG504" s="104"/>
      <c r="DH504" s="104"/>
      <c r="DI504" s="104"/>
      <c r="DJ504" s="104"/>
      <c r="DK504" s="104"/>
      <c r="DL504" s="104"/>
      <c r="DM504" s="104"/>
      <c r="DN504" s="104"/>
      <c r="DO504" s="104"/>
      <c r="DP504" s="104"/>
      <c r="DQ504" s="104"/>
      <c r="DR504" s="104"/>
      <c r="DS504" s="104"/>
      <c r="DT504" s="104"/>
      <c r="DU504" s="104"/>
      <c r="DV504" s="104"/>
      <c r="DW504" s="104"/>
      <c r="DX504" s="104"/>
      <c r="DY504" s="104"/>
      <c r="DZ504" s="104"/>
    </row>
    <row r="505" spans="1:130">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c r="AG505" s="104"/>
      <c r="AH505" s="104"/>
      <c r="AI505" s="104"/>
      <c r="AJ505" s="104"/>
      <c r="AK505" s="104"/>
      <c r="AL505" s="104"/>
      <c r="AM505" s="104"/>
      <c r="AN505" s="104"/>
      <c r="AO505" s="104"/>
      <c r="AP505" s="104"/>
      <c r="AQ505" s="104"/>
      <c r="AR505" s="104"/>
      <c r="AS505" s="104"/>
      <c r="AT505" s="104"/>
      <c r="AU505" s="104"/>
      <c r="AV505" s="104"/>
      <c r="AW505" s="104"/>
      <c r="AX505" s="104"/>
      <c r="AY505" s="104"/>
      <c r="AZ505" s="104"/>
      <c r="BA505" s="104"/>
      <c r="BB505" s="104"/>
      <c r="BC505" s="104"/>
      <c r="BD505" s="104"/>
      <c r="BE505" s="104"/>
      <c r="BF505" s="104"/>
      <c r="BG505" s="104"/>
      <c r="BH505" s="104"/>
      <c r="BI505" s="104"/>
      <c r="BJ505" s="104"/>
      <c r="BK505" s="104"/>
      <c r="BL505" s="104"/>
      <c r="BM505" s="104"/>
      <c r="BN505" s="104"/>
      <c r="BO505" s="104"/>
      <c r="BP505" s="104"/>
      <c r="BQ505" s="104"/>
      <c r="BR505" s="104"/>
      <c r="BS505" s="104"/>
      <c r="BT505" s="104"/>
      <c r="BU505" s="104"/>
      <c r="BV505" s="104"/>
      <c r="BW505" s="104"/>
      <c r="BX505" s="104"/>
      <c r="BY505" s="104"/>
      <c r="BZ505" s="104"/>
      <c r="CA505" s="104"/>
      <c r="CB505" s="104"/>
      <c r="CC505" s="104"/>
      <c r="CD505" s="104"/>
      <c r="CE505" s="104"/>
      <c r="CF505" s="104"/>
      <c r="CG505" s="104"/>
      <c r="CH505" s="104"/>
      <c r="CI505" s="104"/>
      <c r="CJ505" s="104"/>
      <c r="CK505" s="104"/>
      <c r="CL505" s="104"/>
      <c r="CM505" s="104"/>
      <c r="CN505" s="104"/>
      <c r="CO505" s="104"/>
      <c r="CP505" s="104"/>
      <c r="CQ505" s="104"/>
      <c r="CR505" s="104"/>
      <c r="CS505" s="104"/>
      <c r="CT505" s="104"/>
      <c r="CU505" s="104"/>
      <c r="CV505" s="104"/>
      <c r="CW505" s="104"/>
      <c r="CX505" s="104"/>
      <c r="CY505" s="104"/>
      <c r="CZ505" s="104"/>
      <c r="DA505" s="104"/>
      <c r="DB505" s="104"/>
      <c r="DC505" s="104"/>
      <c r="DD505" s="104"/>
      <c r="DE505" s="104"/>
      <c r="DF505" s="104"/>
      <c r="DG505" s="104"/>
      <c r="DH505" s="104"/>
      <c r="DI505" s="104"/>
      <c r="DJ505" s="104"/>
      <c r="DK505" s="104"/>
      <c r="DL505" s="104"/>
      <c r="DM505" s="104"/>
      <c r="DN505" s="104"/>
      <c r="DO505" s="104"/>
      <c r="DP505" s="104"/>
      <c r="DQ505" s="104"/>
      <c r="DR505" s="104"/>
      <c r="DS505" s="104"/>
      <c r="DT505" s="104"/>
      <c r="DU505" s="104"/>
      <c r="DV505" s="104"/>
      <c r="DW505" s="104"/>
      <c r="DX505" s="104"/>
      <c r="DY505" s="104"/>
      <c r="DZ505" s="104"/>
    </row>
    <row r="506" spans="1:130">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c r="AG506" s="104"/>
      <c r="AH506" s="104"/>
      <c r="AI506" s="104"/>
      <c r="AJ506" s="104"/>
      <c r="AK506" s="104"/>
      <c r="AL506" s="104"/>
      <c r="AM506" s="104"/>
      <c r="AN506" s="104"/>
      <c r="AO506" s="104"/>
      <c r="AP506" s="104"/>
      <c r="AQ506" s="104"/>
      <c r="AR506" s="104"/>
      <c r="AS506" s="104"/>
      <c r="AT506" s="104"/>
      <c r="AU506" s="104"/>
      <c r="AV506" s="104"/>
      <c r="AW506" s="104"/>
      <c r="AX506" s="104"/>
      <c r="AY506" s="104"/>
      <c r="AZ506" s="104"/>
      <c r="BA506" s="104"/>
      <c r="BB506" s="104"/>
      <c r="BC506" s="104"/>
      <c r="BD506" s="104"/>
      <c r="BE506" s="104"/>
      <c r="BF506" s="104"/>
      <c r="BG506" s="104"/>
      <c r="BH506" s="104"/>
      <c r="BI506" s="104"/>
      <c r="BJ506" s="104"/>
      <c r="BK506" s="104"/>
      <c r="BL506" s="104"/>
      <c r="BM506" s="104"/>
      <c r="BN506" s="104"/>
      <c r="BO506" s="104"/>
      <c r="BP506" s="104"/>
      <c r="BQ506" s="104"/>
      <c r="BR506" s="104"/>
      <c r="BS506" s="104"/>
      <c r="BT506" s="104"/>
      <c r="BU506" s="104"/>
      <c r="BV506" s="104"/>
      <c r="BW506" s="104"/>
      <c r="BX506" s="104"/>
      <c r="BY506" s="104"/>
      <c r="BZ506" s="104"/>
      <c r="CA506" s="104"/>
      <c r="CB506" s="104"/>
      <c r="CC506" s="104"/>
      <c r="CD506" s="104"/>
      <c r="CE506" s="104"/>
      <c r="CF506" s="104"/>
      <c r="CG506" s="104"/>
      <c r="CH506" s="104"/>
      <c r="CI506" s="104"/>
      <c r="CJ506" s="104"/>
      <c r="CK506" s="104"/>
      <c r="CL506" s="104"/>
      <c r="CM506" s="104"/>
      <c r="CN506" s="104"/>
      <c r="CO506" s="104"/>
      <c r="CP506" s="104"/>
      <c r="CQ506" s="104"/>
      <c r="CR506" s="104"/>
      <c r="CS506" s="104"/>
      <c r="CT506" s="104"/>
      <c r="CU506" s="104"/>
      <c r="CV506" s="104"/>
      <c r="CW506" s="104"/>
      <c r="CX506" s="104"/>
      <c r="CY506" s="104"/>
      <c r="CZ506" s="104"/>
      <c r="DA506" s="104"/>
      <c r="DB506" s="104"/>
      <c r="DC506" s="104"/>
      <c r="DD506" s="104"/>
      <c r="DE506" s="104"/>
      <c r="DF506" s="104"/>
      <c r="DG506" s="104"/>
      <c r="DH506" s="104"/>
      <c r="DI506" s="104"/>
      <c r="DJ506" s="104"/>
      <c r="DK506" s="104"/>
      <c r="DL506" s="104"/>
      <c r="DM506" s="104"/>
      <c r="DN506" s="104"/>
      <c r="DO506" s="104"/>
      <c r="DP506" s="104"/>
      <c r="DQ506" s="104"/>
      <c r="DR506" s="104"/>
      <c r="DS506" s="104"/>
      <c r="DT506" s="104"/>
      <c r="DU506" s="104"/>
      <c r="DV506" s="104"/>
      <c r="DW506" s="104"/>
      <c r="DX506" s="104"/>
      <c r="DY506" s="104"/>
      <c r="DZ506" s="104"/>
    </row>
    <row r="507" spans="1:130">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c r="AG507" s="104"/>
      <c r="AH507" s="104"/>
      <c r="AI507" s="104"/>
      <c r="AJ507" s="104"/>
      <c r="AK507" s="104"/>
      <c r="AL507" s="104"/>
      <c r="AM507" s="104"/>
      <c r="AN507" s="104"/>
      <c r="AO507" s="104"/>
      <c r="AP507" s="104"/>
      <c r="AQ507" s="104"/>
      <c r="AR507" s="104"/>
      <c r="AS507" s="104"/>
      <c r="AT507" s="104"/>
      <c r="AU507" s="104"/>
      <c r="AV507" s="104"/>
      <c r="AW507" s="104"/>
      <c r="AX507" s="104"/>
      <c r="AY507" s="104"/>
      <c r="AZ507" s="104"/>
      <c r="BA507" s="104"/>
      <c r="BB507" s="104"/>
      <c r="BC507" s="104"/>
      <c r="BD507" s="104"/>
      <c r="BE507" s="104"/>
      <c r="BF507" s="104"/>
      <c r="BG507" s="104"/>
      <c r="BH507" s="104"/>
      <c r="BI507" s="104"/>
      <c r="BJ507" s="104"/>
      <c r="BK507" s="104"/>
      <c r="BL507" s="104"/>
      <c r="BM507" s="104"/>
      <c r="BN507" s="104"/>
      <c r="BO507" s="104"/>
      <c r="BP507" s="104"/>
      <c r="BQ507" s="104"/>
      <c r="BR507" s="104"/>
      <c r="BS507" s="104"/>
      <c r="BT507" s="104"/>
      <c r="BU507" s="104"/>
      <c r="BV507" s="104"/>
      <c r="BW507" s="104"/>
      <c r="BX507" s="104"/>
      <c r="BY507" s="104"/>
      <c r="BZ507" s="104"/>
      <c r="CA507" s="104"/>
      <c r="CB507" s="104"/>
      <c r="CC507" s="104"/>
      <c r="CD507" s="104"/>
      <c r="CE507" s="104"/>
      <c r="CF507" s="104"/>
      <c r="CG507" s="104"/>
      <c r="CH507" s="104"/>
      <c r="CI507" s="104"/>
      <c r="CJ507" s="104"/>
      <c r="CK507" s="104"/>
      <c r="CL507" s="104"/>
      <c r="CM507" s="104"/>
      <c r="CN507" s="104"/>
      <c r="CO507" s="104"/>
      <c r="CP507" s="104"/>
      <c r="CQ507" s="104"/>
      <c r="CR507" s="104"/>
      <c r="CS507" s="104"/>
      <c r="CT507" s="104"/>
      <c r="CU507" s="104"/>
      <c r="CV507" s="104"/>
      <c r="CW507" s="104"/>
      <c r="CX507" s="104"/>
      <c r="CY507" s="104"/>
      <c r="CZ507" s="104"/>
      <c r="DA507" s="104"/>
      <c r="DB507" s="104"/>
      <c r="DC507" s="104"/>
      <c r="DD507" s="104"/>
      <c r="DE507" s="104"/>
      <c r="DF507" s="104"/>
      <c r="DG507" s="104"/>
      <c r="DH507" s="104"/>
      <c r="DI507" s="104"/>
      <c r="DJ507" s="104"/>
      <c r="DK507" s="104"/>
      <c r="DL507" s="104"/>
      <c r="DM507" s="104"/>
      <c r="DN507" s="104"/>
      <c r="DO507" s="104"/>
      <c r="DP507" s="104"/>
      <c r="DQ507" s="104"/>
      <c r="DR507" s="104"/>
      <c r="DS507" s="104"/>
      <c r="DT507" s="104"/>
      <c r="DU507" s="104"/>
      <c r="DV507" s="104"/>
      <c r="DW507" s="104"/>
      <c r="DX507" s="104"/>
      <c r="DY507" s="104"/>
      <c r="DZ507" s="104"/>
    </row>
    <row r="508" spans="1:130">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c r="AG508" s="104"/>
      <c r="AH508" s="104"/>
      <c r="AI508" s="104"/>
      <c r="AJ508" s="104"/>
      <c r="AK508" s="104"/>
      <c r="AL508" s="104"/>
      <c r="AM508" s="104"/>
      <c r="AN508" s="104"/>
      <c r="AO508" s="104"/>
      <c r="AP508" s="104"/>
      <c r="AQ508" s="104"/>
      <c r="AR508" s="104"/>
      <c r="AS508" s="104"/>
      <c r="AT508" s="104"/>
      <c r="AU508" s="104"/>
      <c r="AV508" s="104"/>
      <c r="AW508" s="104"/>
      <c r="AX508" s="104"/>
      <c r="AY508" s="104"/>
      <c r="AZ508" s="104"/>
      <c r="BA508" s="104"/>
      <c r="BB508" s="104"/>
      <c r="BC508" s="104"/>
      <c r="BD508" s="104"/>
      <c r="BE508" s="104"/>
      <c r="BF508" s="104"/>
      <c r="BG508" s="104"/>
      <c r="BH508" s="104"/>
      <c r="BI508" s="104"/>
      <c r="BJ508" s="104"/>
      <c r="BK508" s="104"/>
      <c r="BL508" s="104"/>
      <c r="BM508" s="104"/>
      <c r="BN508" s="104"/>
      <c r="BO508" s="104"/>
      <c r="BP508" s="104"/>
      <c r="BQ508" s="104"/>
      <c r="BR508" s="104"/>
      <c r="BS508" s="104"/>
      <c r="BT508" s="104"/>
      <c r="BU508" s="104"/>
      <c r="BV508" s="104"/>
      <c r="BW508" s="104"/>
      <c r="BX508" s="104"/>
      <c r="BY508" s="104"/>
      <c r="BZ508" s="104"/>
      <c r="CA508" s="104"/>
      <c r="CB508" s="104"/>
      <c r="CC508" s="104"/>
      <c r="CD508" s="104"/>
      <c r="CE508" s="104"/>
      <c r="CF508" s="104"/>
      <c r="CG508" s="104"/>
      <c r="CH508" s="104"/>
      <c r="CI508" s="104"/>
      <c r="CJ508" s="104"/>
      <c r="CK508" s="104"/>
      <c r="CL508" s="104"/>
      <c r="CM508" s="104"/>
      <c r="CN508" s="104"/>
      <c r="CO508" s="104"/>
      <c r="CP508" s="104"/>
      <c r="CQ508" s="104"/>
      <c r="CR508" s="104"/>
      <c r="CS508" s="104"/>
      <c r="CT508" s="104"/>
      <c r="CU508" s="104"/>
      <c r="CV508" s="104"/>
      <c r="CW508" s="104"/>
      <c r="CX508" s="104"/>
      <c r="CY508" s="104"/>
      <c r="CZ508" s="104"/>
      <c r="DA508" s="104"/>
      <c r="DB508" s="104"/>
      <c r="DC508" s="104"/>
      <c r="DD508" s="104"/>
      <c r="DE508" s="104"/>
      <c r="DF508" s="104"/>
      <c r="DG508" s="104"/>
      <c r="DH508" s="104"/>
      <c r="DI508" s="104"/>
      <c r="DJ508" s="104"/>
      <c r="DK508" s="104"/>
      <c r="DL508" s="104"/>
      <c r="DM508" s="104"/>
      <c r="DN508" s="104"/>
      <c r="DO508" s="104"/>
      <c r="DP508" s="104"/>
      <c r="DQ508" s="104"/>
      <c r="DR508" s="104"/>
      <c r="DS508" s="104"/>
      <c r="DT508" s="104"/>
      <c r="DU508" s="104"/>
      <c r="DV508" s="104"/>
      <c r="DW508" s="104"/>
      <c r="DX508" s="104"/>
      <c r="DY508" s="104"/>
      <c r="DZ508" s="104"/>
    </row>
    <row r="509" spans="1:130">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c r="AG509" s="104"/>
      <c r="AH509" s="104"/>
      <c r="AI509" s="104"/>
      <c r="AJ509" s="104"/>
      <c r="AK509" s="104"/>
      <c r="AL509" s="104"/>
      <c r="AM509" s="104"/>
      <c r="AN509" s="104"/>
      <c r="AO509" s="104"/>
      <c r="AP509" s="104"/>
      <c r="AQ509" s="104"/>
      <c r="AR509" s="104"/>
      <c r="AS509" s="104"/>
      <c r="AT509" s="104"/>
      <c r="AU509" s="104"/>
      <c r="AV509" s="104"/>
      <c r="AW509" s="104"/>
      <c r="AX509" s="104"/>
      <c r="AY509" s="104"/>
      <c r="AZ509" s="104"/>
      <c r="BA509" s="104"/>
      <c r="BB509" s="104"/>
      <c r="BC509" s="104"/>
      <c r="BD509" s="104"/>
      <c r="BE509" s="104"/>
      <c r="BF509" s="104"/>
      <c r="BG509" s="104"/>
      <c r="BH509" s="104"/>
      <c r="BI509" s="104"/>
      <c r="BJ509" s="104"/>
      <c r="BK509" s="104"/>
      <c r="BL509" s="104"/>
      <c r="BM509" s="104"/>
      <c r="BN509" s="104"/>
      <c r="BO509" s="104"/>
      <c r="BP509" s="104"/>
      <c r="BQ509" s="104"/>
      <c r="BR509" s="104"/>
      <c r="BS509" s="104"/>
      <c r="BT509" s="104"/>
      <c r="BU509" s="104"/>
      <c r="BV509" s="104"/>
      <c r="BW509" s="104"/>
      <c r="BX509" s="104"/>
      <c r="BY509" s="104"/>
      <c r="BZ509" s="104"/>
      <c r="CA509" s="104"/>
      <c r="CB509" s="104"/>
      <c r="CC509" s="104"/>
      <c r="CD509" s="104"/>
      <c r="CE509" s="104"/>
      <c r="CF509" s="104"/>
      <c r="CG509" s="104"/>
      <c r="CH509" s="104"/>
      <c r="CI509" s="104"/>
      <c r="CJ509" s="104"/>
      <c r="CK509" s="104"/>
      <c r="CL509" s="104"/>
      <c r="CM509" s="104"/>
      <c r="CN509" s="104"/>
      <c r="CO509" s="104"/>
      <c r="CP509" s="104"/>
      <c r="CQ509" s="104"/>
      <c r="CR509" s="104"/>
      <c r="CS509" s="104"/>
      <c r="CT509" s="104"/>
      <c r="CU509" s="104"/>
      <c r="CV509" s="104"/>
      <c r="CW509" s="104"/>
      <c r="CX509" s="104"/>
      <c r="CY509" s="104"/>
      <c r="CZ509" s="104"/>
      <c r="DA509" s="104"/>
      <c r="DB509" s="104"/>
      <c r="DC509" s="104"/>
      <c r="DD509" s="104"/>
      <c r="DE509" s="104"/>
      <c r="DF509" s="104"/>
      <c r="DG509" s="104"/>
      <c r="DH509" s="104"/>
      <c r="DI509" s="104"/>
      <c r="DJ509" s="104"/>
      <c r="DK509" s="104"/>
      <c r="DL509" s="104"/>
      <c r="DM509" s="104"/>
      <c r="DN509" s="104"/>
      <c r="DO509" s="104"/>
      <c r="DP509" s="104"/>
      <c r="DQ509" s="104"/>
      <c r="DR509" s="104"/>
      <c r="DS509" s="104"/>
      <c r="DT509" s="104"/>
      <c r="DU509" s="104"/>
      <c r="DV509" s="104"/>
      <c r="DW509" s="104"/>
      <c r="DX509" s="104"/>
      <c r="DY509" s="104"/>
      <c r="DZ509" s="104"/>
    </row>
    <row r="510" spans="1:130">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4"/>
      <c r="AT510" s="104"/>
      <c r="AU510" s="104"/>
      <c r="AV510" s="104"/>
      <c r="AW510" s="104"/>
      <c r="AX510" s="104"/>
      <c r="AY510" s="104"/>
      <c r="AZ510" s="104"/>
      <c r="BA510" s="104"/>
      <c r="BB510" s="104"/>
      <c r="BC510" s="104"/>
      <c r="BD510" s="104"/>
      <c r="BE510" s="104"/>
      <c r="BF510" s="104"/>
      <c r="BG510" s="104"/>
      <c r="BH510" s="104"/>
      <c r="BI510" s="104"/>
      <c r="BJ510" s="104"/>
      <c r="BK510" s="104"/>
      <c r="BL510" s="104"/>
      <c r="BM510" s="104"/>
      <c r="BN510" s="104"/>
      <c r="BO510" s="104"/>
      <c r="BP510" s="104"/>
      <c r="BQ510" s="104"/>
      <c r="BR510" s="104"/>
      <c r="BS510" s="104"/>
      <c r="BT510" s="104"/>
      <c r="BU510" s="104"/>
      <c r="BV510" s="104"/>
      <c r="BW510" s="104"/>
      <c r="BX510" s="104"/>
      <c r="BY510" s="104"/>
      <c r="BZ510" s="104"/>
      <c r="CA510" s="104"/>
      <c r="CB510" s="104"/>
      <c r="CC510" s="104"/>
      <c r="CD510" s="104"/>
      <c r="CE510" s="104"/>
      <c r="CF510" s="104"/>
      <c r="CG510" s="104"/>
      <c r="CH510" s="104"/>
      <c r="CI510" s="104"/>
      <c r="CJ510" s="104"/>
      <c r="CK510" s="104"/>
      <c r="CL510" s="104"/>
      <c r="CM510" s="104"/>
      <c r="CN510" s="104"/>
      <c r="CO510" s="104"/>
      <c r="CP510" s="104"/>
      <c r="CQ510" s="104"/>
      <c r="CR510" s="104"/>
      <c r="CS510" s="104"/>
      <c r="CT510" s="104"/>
      <c r="CU510" s="104"/>
      <c r="CV510" s="104"/>
      <c r="CW510" s="104"/>
      <c r="CX510" s="104"/>
      <c r="CY510" s="104"/>
      <c r="CZ510" s="104"/>
      <c r="DA510" s="104"/>
      <c r="DB510" s="104"/>
      <c r="DC510" s="104"/>
      <c r="DD510" s="104"/>
      <c r="DE510" s="104"/>
      <c r="DF510" s="104"/>
      <c r="DG510" s="104"/>
      <c r="DH510" s="104"/>
      <c r="DI510" s="104"/>
      <c r="DJ510" s="104"/>
      <c r="DK510" s="104"/>
      <c r="DL510" s="104"/>
      <c r="DM510" s="104"/>
      <c r="DN510" s="104"/>
      <c r="DO510" s="104"/>
      <c r="DP510" s="104"/>
      <c r="DQ510" s="104"/>
      <c r="DR510" s="104"/>
      <c r="DS510" s="104"/>
      <c r="DT510" s="104"/>
      <c r="DU510" s="104"/>
      <c r="DV510" s="104"/>
      <c r="DW510" s="104"/>
      <c r="DX510" s="104"/>
      <c r="DY510" s="104"/>
      <c r="DZ510" s="104"/>
    </row>
    <row r="511" spans="1:130">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c r="AG511" s="104"/>
      <c r="AH511" s="104"/>
      <c r="AI511" s="104"/>
      <c r="AJ511" s="104"/>
      <c r="AK511" s="104"/>
      <c r="AL511" s="104"/>
      <c r="AM511" s="104"/>
      <c r="AN511" s="104"/>
      <c r="AO511" s="104"/>
      <c r="AP511" s="104"/>
      <c r="AQ511" s="104"/>
      <c r="AR511" s="104"/>
      <c r="AS511" s="104"/>
      <c r="AT511" s="104"/>
      <c r="AU511" s="104"/>
      <c r="AV511" s="104"/>
      <c r="AW511" s="104"/>
      <c r="AX511" s="104"/>
      <c r="AY511" s="104"/>
      <c r="AZ511" s="104"/>
      <c r="BA511" s="104"/>
      <c r="BB511" s="104"/>
      <c r="BC511" s="104"/>
      <c r="BD511" s="104"/>
      <c r="BE511" s="104"/>
      <c r="BF511" s="104"/>
      <c r="BG511" s="104"/>
      <c r="BH511" s="104"/>
      <c r="BI511" s="104"/>
      <c r="BJ511" s="104"/>
      <c r="BK511" s="104"/>
      <c r="BL511" s="104"/>
      <c r="BM511" s="104"/>
      <c r="BN511" s="104"/>
      <c r="BO511" s="104"/>
      <c r="BP511" s="104"/>
      <c r="BQ511" s="104"/>
      <c r="BR511" s="104"/>
      <c r="BS511" s="104"/>
      <c r="BT511" s="104"/>
      <c r="BU511" s="104"/>
      <c r="BV511" s="104"/>
      <c r="BW511" s="104"/>
      <c r="BX511" s="104"/>
      <c r="BY511" s="104"/>
      <c r="BZ511" s="104"/>
      <c r="CA511" s="104"/>
      <c r="CB511" s="104"/>
      <c r="CC511" s="104"/>
      <c r="CD511" s="104"/>
      <c r="CE511" s="104"/>
      <c r="CF511" s="104"/>
      <c r="CG511" s="104"/>
      <c r="CH511" s="104"/>
      <c r="CI511" s="104"/>
      <c r="CJ511" s="104"/>
      <c r="CK511" s="104"/>
      <c r="CL511" s="104"/>
      <c r="CM511" s="104"/>
      <c r="CN511" s="104"/>
      <c r="CO511" s="104"/>
      <c r="CP511" s="104"/>
      <c r="CQ511" s="104"/>
      <c r="CR511" s="104"/>
      <c r="CS511" s="104"/>
      <c r="CT511" s="104"/>
      <c r="CU511" s="104"/>
      <c r="CV511" s="104"/>
      <c r="CW511" s="104"/>
      <c r="CX511" s="104"/>
      <c r="CY511" s="104"/>
      <c r="CZ511" s="104"/>
      <c r="DA511" s="104"/>
      <c r="DB511" s="104"/>
      <c r="DC511" s="104"/>
      <c r="DD511" s="104"/>
      <c r="DE511" s="104"/>
      <c r="DF511" s="104"/>
      <c r="DG511" s="104"/>
      <c r="DH511" s="104"/>
      <c r="DI511" s="104"/>
      <c r="DJ511" s="104"/>
      <c r="DK511" s="104"/>
      <c r="DL511" s="104"/>
      <c r="DM511" s="104"/>
      <c r="DN511" s="104"/>
      <c r="DO511" s="104"/>
      <c r="DP511" s="104"/>
      <c r="DQ511" s="104"/>
      <c r="DR511" s="104"/>
      <c r="DS511" s="104"/>
      <c r="DT511" s="104"/>
      <c r="DU511" s="104"/>
      <c r="DV511" s="104"/>
      <c r="DW511" s="104"/>
      <c r="DX511" s="104"/>
      <c r="DY511" s="104"/>
      <c r="DZ511" s="104"/>
    </row>
    <row r="512" spans="1:130">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104"/>
      <c r="BD512" s="104"/>
      <c r="BE512" s="104"/>
      <c r="BF512" s="104"/>
      <c r="BG512" s="104"/>
      <c r="BH512" s="104"/>
      <c r="BI512" s="104"/>
      <c r="BJ512" s="104"/>
      <c r="BK512" s="104"/>
      <c r="BL512" s="104"/>
      <c r="BM512" s="104"/>
      <c r="BN512" s="104"/>
      <c r="BO512" s="104"/>
      <c r="BP512" s="104"/>
      <c r="BQ512" s="104"/>
      <c r="BR512" s="104"/>
      <c r="BS512" s="104"/>
      <c r="BT512" s="104"/>
      <c r="BU512" s="104"/>
      <c r="BV512" s="104"/>
      <c r="BW512" s="104"/>
      <c r="BX512" s="104"/>
      <c r="BY512" s="104"/>
      <c r="BZ512" s="104"/>
      <c r="CA512" s="104"/>
      <c r="CB512" s="104"/>
      <c r="CC512" s="104"/>
      <c r="CD512" s="104"/>
      <c r="CE512" s="104"/>
      <c r="CF512" s="104"/>
      <c r="CG512" s="104"/>
      <c r="CH512" s="104"/>
      <c r="CI512" s="104"/>
      <c r="CJ512" s="104"/>
      <c r="CK512" s="104"/>
      <c r="CL512" s="104"/>
      <c r="CM512" s="104"/>
      <c r="CN512" s="104"/>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104"/>
      <c r="DR512" s="104"/>
      <c r="DS512" s="104"/>
      <c r="DT512" s="104"/>
      <c r="DU512" s="104"/>
      <c r="DV512" s="104"/>
      <c r="DW512" s="104"/>
      <c r="DX512" s="104"/>
      <c r="DY512" s="104"/>
      <c r="DZ512" s="104"/>
    </row>
    <row r="513" spans="1:130">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c r="AG513" s="104"/>
      <c r="AH513" s="104"/>
      <c r="AI513" s="104"/>
      <c r="AJ513" s="104"/>
      <c r="AK513" s="104"/>
      <c r="AL513" s="104"/>
      <c r="AM513" s="104"/>
      <c r="AN513" s="104"/>
      <c r="AO513" s="104"/>
      <c r="AP513" s="104"/>
      <c r="AQ513" s="104"/>
      <c r="AR513" s="104"/>
      <c r="AS513" s="104"/>
      <c r="AT513" s="104"/>
      <c r="AU513" s="104"/>
      <c r="AV513" s="104"/>
      <c r="AW513" s="104"/>
      <c r="AX513" s="104"/>
      <c r="AY513" s="104"/>
      <c r="AZ513" s="104"/>
      <c r="BA513" s="104"/>
      <c r="BB513" s="104"/>
      <c r="BC513" s="104"/>
      <c r="BD513" s="104"/>
      <c r="BE513" s="104"/>
      <c r="BF513" s="104"/>
      <c r="BG513" s="104"/>
      <c r="BH513" s="104"/>
      <c r="BI513" s="104"/>
      <c r="BJ513" s="104"/>
      <c r="BK513" s="104"/>
      <c r="BL513" s="104"/>
      <c r="BM513" s="104"/>
      <c r="BN513" s="104"/>
      <c r="BO513" s="104"/>
      <c r="BP513" s="104"/>
      <c r="BQ513" s="104"/>
      <c r="BR513" s="104"/>
      <c r="BS513" s="104"/>
      <c r="BT513" s="104"/>
      <c r="BU513" s="104"/>
      <c r="BV513" s="104"/>
      <c r="BW513" s="104"/>
      <c r="BX513" s="104"/>
      <c r="BY513" s="104"/>
      <c r="BZ513" s="104"/>
      <c r="CA513" s="104"/>
      <c r="CB513" s="104"/>
      <c r="CC513" s="104"/>
      <c r="CD513" s="104"/>
      <c r="CE513" s="104"/>
      <c r="CF513" s="104"/>
      <c r="CG513" s="104"/>
      <c r="CH513" s="104"/>
      <c r="CI513" s="104"/>
      <c r="CJ513" s="104"/>
      <c r="CK513" s="104"/>
      <c r="CL513" s="104"/>
      <c r="CM513" s="104"/>
      <c r="CN513" s="104"/>
      <c r="CO513" s="104"/>
      <c r="CP513" s="104"/>
      <c r="CQ513" s="104"/>
      <c r="CR513" s="104"/>
      <c r="CS513" s="104"/>
      <c r="CT513" s="104"/>
      <c r="CU513" s="104"/>
      <c r="CV513" s="104"/>
      <c r="CW513" s="104"/>
      <c r="CX513" s="104"/>
      <c r="CY513" s="104"/>
      <c r="CZ513" s="104"/>
      <c r="DA513" s="104"/>
      <c r="DB513" s="104"/>
      <c r="DC513" s="104"/>
      <c r="DD513" s="104"/>
      <c r="DE513" s="104"/>
      <c r="DF513" s="104"/>
      <c r="DG513" s="104"/>
      <c r="DH513" s="104"/>
      <c r="DI513" s="104"/>
      <c r="DJ513" s="104"/>
      <c r="DK513" s="104"/>
      <c r="DL513" s="104"/>
      <c r="DM513" s="104"/>
      <c r="DN513" s="104"/>
      <c r="DO513" s="104"/>
      <c r="DP513" s="104"/>
      <c r="DQ513" s="104"/>
      <c r="DR513" s="104"/>
      <c r="DS513" s="104"/>
      <c r="DT513" s="104"/>
      <c r="DU513" s="104"/>
      <c r="DV513" s="104"/>
      <c r="DW513" s="104"/>
      <c r="DX513" s="104"/>
      <c r="DY513" s="104"/>
      <c r="DZ513" s="104"/>
    </row>
    <row r="514" spans="1:130">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c r="AG514" s="104"/>
      <c r="AH514" s="104"/>
      <c r="AI514" s="104"/>
      <c r="AJ514" s="104"/>
      <c r="AK514" s="104"/>
      <c r="AL514" s="104"/>
      <c r="AM514" s="104"/>
      <c r="AN514" s="104"/>
      <c r="AO514" s="104"/>
      <c r="AP514" s="104"/>
      <c r="AQ514" s="104"/>
      <c r="AR514" s="104"/>
      <c r="AS514" s="104"/>
      <c r="AT514" s="104"/>
      <c r="AU514" s="104"/>
      <c r="AV514" s="104"/>
      <c r="AW514" s="104"/>
      <c r="AX514" s="104"/>
      <c r="AY514" s="104"/>
      <c r="AZ514" s="104"/>
      <c r="BA514" s="104"/>
      <c r="BB514" s="104"/>
      <c r="BC514" s="104"/>
      <c r="BD514" s="104"/>
      <c r="BE514" s="104"/>
      <c r="BF514" s="104"/>
      <c r="BG514" s="104"/>
      <c r="BH514" s="104"/>
      <c r="BI514" s="104"/>
      <c r="BJ514" s="104"/>
      <c r="BK514" s="104"/>
      <c r="BL514" s="104"/>
      <c r="BM514" s="104"/>
      <c r="BN514" s="104"/>
      <c r="BO514" s="104"/>
      <c r="BP514" s="104"/>
      <c r="BQ514" s="104"/>
      <c r="BR514" s="104"/>
      <c r="BS514" s="104"/>
      <c r="BT514" s="104"/>
      <c r="BU514" s="104"/>
      <c r="BV514" s="104"/>
      <c r="BW514" s="104"/>
      <c r="BX514" s="104"/>
      <c r="BY514" s="104"/>
      <c r="BZ514" s="104"/>
      <c r="CA514" s="104"/>
      <c r="CB514" s="104"/>
      <c r="CC514" s="104"/>
      <c r="CD514" s="104"/>
      <c r="CE514" s="104"/>
      <c r="CF514" s="104"/>
      <c r="CG514" s="104"/>
      <c r="CH514" s="104"/>
      <c r="CI514" s="104"/>
      <c r="CJ514" s="104"/>
      <c r="CK514" s="104"/>
      <c r="CL514" s="104"/>
      <c r="CM514" s="104"/>
      <c r="CN514" s="104"/>
      <c r="CO514" s="104"/>
      <c r="CP514" s="104"/>
      <c r="CQ514" s="104"/>
      <c r="CR514" s="104"/>
      <c r="CS514" s="104"/>
      <c r="CT514" s="104"/>
      <c r="CU514" s="104"/>
      <c r="CV514" s="104"/>
      <c r="CW514" s="104"/>
      <c r="CX514" s="104"/>
      <c r="CY514" s="104"/>
      <c r="CZ514" s="104"/>
      <c r="DA514" s="104"/>
      <c r="DB514" s="104"/>
      <c r="DC514" s="104"/>
      <c r="DD514" s="104"/>
      <c r="DE514" s="104"/>
      <c r="DF514" s="104"/>
      <c r="DG514" s="104"/>
      <c r="DH514" s="104"/>
      <c r="DI514" s="104"/>
      <c r="DJ514" s="104"/>
      <c r="DK514" s="104"/>
      <c r="DL514" s="104"/>
      <c r="DM514" s="104"/>
      <c r="DN514" s="104"/>
      <c r="DO514" s="104"/>
      <c r="DP514" s="104"/>
      <c r="DQ514" s="104"/>
      <c r="DR514" s="104"/>
      <c r="DS514" s="104"/>
      <c r="DT514" s="104"/>
      <c r="DU514" s="104"/>
      <c r="DV514" s="104"/>
      <c r="DW514" s="104"/>
      <c r="DX514" s="104"/>
      <c r="DY514" s="104"/>
      <c r="DZ514" s="104"/>
    </row>
    <row r="515" spans="1:130">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c r="AG515" s="104"/>
      <c r="AH515" s="104"/>
      <c r="AI515" s="104"/>
      <c r="AJ515" s="104"/>
      <c r="AK515" s="104"/>
      <c r="AL515" s="104"/>
      <c r="AM515" s="104"/>
      <c r="AN515" s="104"/>
      <c r="AO515" s="104"/>
      <c r="AP515" s="104"/>
      <c r="AQ515" s="104"/>
      <c r="AR515" s="104"/>
      <c r="AS515" s="104"/>
      <c r="AT515" s="104"/>
      <c r="AU515" s="104"/>
      <c r="AV515" s="104"/>
      <c r="AW515" s="104"/>
      <c r="AX515" s="104"/>
      <c r="AY515" s="104"/>
      <c r="AZ515" s="104"/>
      <c r="BA515" s="104"/>
      <c r="BB515" s="104"/>
      <c r="BC515" s="104"/>
      <c r="BD515" s="104"/>
      <c r="BE515" s="104"/>
      <c r="BF515" s="104"/>
      <c r="BG515" s="104"/>
      <c r="BH515" s="104"/>
      <c r="BI515" s="104"/>
      <c r="BJ515" s="104"/>
      <c r="BK515" s="104"/>
      <c r="BL515" s="104"/>
      <c r="BM515" s="104"/>
      <c r="BN515" s="104"/>
      <c r="BO515" s="104"/>
      <c r="BP515" s="104"/>
      <c r="BQ515" s="104"/>
      <c r="BR515" s="104"/>
      <c r="BS515" s="104"/>
      <c r="BT515" s="104"/>
      <c r="BU515" s="104"/>
      <c r="BV515" s="104"/>
      <c r="BW515" s="104"/>
      <c r="BX515" s="104"/>
      <c r="BY515" s="104"/>
      <c r="BZ515" s="104"/>
      <c r="CA515" s="104"/>
      <c r="CB515" s="104"/>
      <c r="CC515" s="104"/>
      <c r="CD515" s="104"/>
      <c r="CE515" s="104"/>
      <c r="CF515" s="104"/>
      <c r="CG515" s="104"/>
      <c r="CH515" s="104"/>
      <c r="CI515" s="104"/>
      <c r="CJ515" s="104"/>
      <c r="CK515" s="104"/>
      <c r="CL515" s="104"/>
      <c r="CM515" s="104"/>
      <c r="CN515" s="104"/>
      <c r="CO515" s="104"/>
      <c r="CP515" s="104"/>
      <c r="CQ515" s="104"/>
      <c r="CR515" s="104"/>
      <c r="CS515" s="104"/>
      <c r="CT515" s="104"/>
      <c r="CU515" s="104"/>
      <c r="CV515" s="104"/>
      <c r="CW515" s="104"/>
      <c r="CX515" s="104"/>
      <c r="CY515" s="104"/>
      <c r="CZ515" s="104"/>
      <c r="DA515" s="104"/>
      <c r="DB515" s="104"/>
      <c r="DC515" s="104"/>
      <c r="DD515" s="104"/>
      <c r="DE515" s="104"/>
      <c r="DF515" s="104"/>
      <c r="DG515" s="104"/>
      <c r="DH515" s="104"/>
      <c r="DI515" s="104"/>
      <c r="DJ515" s="104"/>
      <c r="DK515" s="104"/>
      <c r="DL515" s="104"/>
      <c r="DM515" s="104"/>
      <c r="DN515" s="104"/>
      <c r="DO515" s="104"/>
      <c r="DP515" s="104"/>
      <c r="DQ515" s="104"/>
      <c r="DR515" s="104"/>
      <c r="DS515" s="104"/>
      <c r="DT515" s="104"/>
      <c r="DU515" s="104"/>
      <c r="DV515" s="104"/>
      <c r="DW515" s="104"/>
      <c r="DX515" s="104"/>
      <c r="DY515" s="104"/>
      <c r="DZ515" s="104"/>
    </row>
    <row r="516" spans="1:130">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c r="AG516" s="104"/>
      <c r="AH516" s="104"/>
      <c r="AI516" s="104"/>
      <c r="AJ516" s="104"/>
      <c r="AK516" s="104"/>
      <c r="AL516" s="104"/>
      <c r="AM516" s="104"/>
      <c r="AN516" s="104"/>
      <c r="AO516" s="104"/>
      <c r="AP516" s="104"/>
      <c r="AQ516" s="104"/>
      <c r="AR516" s="104"/>
      <c r="AS516" s="104"/>
      <c r="AT516" s="104"/>
      <c r="AU516" s="104"/>
      <c r="AV516" s="104"/>
      <c r="AW516" s="104"/>
      <c r="AX516" s="104"/>
      <c r="AY516" s="104"/>
      <c r="AZ516" s="104"/>
      <c r="BA516" s="104"/>
      <c r="BB516" s="104"/>
      <c r="BC516" s="104"/>
      <c r="BD516" s="104"/>
      <c r="BE516" s="104"/>
      <c r="BF516" s="104"/>
      <c r="BG516" s="104"/>
      <c r="BH516" s="104"/>
      <c r="BI516" s="104"/>
      <c r="BJ516" s="104"/>
      <c r="BK516" s="104"/>
      <c r="BL516" s="104"/>
      <c r="BM516" s="104"/>
      <c r="BN516" s="104"/>
      <c r="BO516" s="104"/>
      <c r="BP516" s="104"/>
      <c r="BQ516" s="104"/>
      <c r="BR516" s="104"/>
      <c r="BS516" s="104"/>
      <c r="BT516" s="104"/>
      <c r="BU516" s="104"/>
      <c r="BV516" s="104"/>
      <c r="BW516" s="104"/>
      <c r="BX516" s="104"/>
      <c r="BY516" s="104"/>
      <c r="BZ516" s="104"/>
      <c r="CA516" s="104"/>
      <c r="CB516" s="104"/>
      <c r="CC516" s="104"/>
      <c r="CD516" s="104"/>
      <c r="CE516" s="104"/>
      <c r="CF516" s="104"/>
      <c r="CG516" s="104"/>
      <c r="CH516" s="104"/>
      <c r="CI516" s="104"/>
      <c r="CJ516" s="104"/>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c r="DJ516" s="104"/>
      <c r="DK516" s="104"/>
      <c r="DL516" s="104"/>
      <c r="DM516" s="104"/>
      <c r="DN516" s="104"/>
      <c r="DO516" s="104"/>
      <c r="DP516" s="104"/>
      <c r="DQ516" s="104"/>
      <c r="DR516" s="104"/>
      <c r="DS516" s="104"/>
      <c r="DT516" s="104"/>
      <c r="DU516" s="104"/>
      <c r="DV516" s="104"/>
      <c r="DW516" s="104"/>
      <c r="DX516" s="104"/>
      <c r="DY516" s="104"/>
      <c r="DZ516" s="104"/>
    </row>
    <row r="517" spans="1:130">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4"/>
      <c r="AY517" s="104"/>
      <c r="AZ517" s="104"/>
      <c r="BA517" s="104"/>
      <c r="BB517" s="104"/>
      <c r="BC517" s="104"/>
      <c r="BD517" s="104"/>
      <c r="BE517" s="104"/>
      <c r="BF517" s="104"/>
      <c r="BG517" s="104"/>
      <c r="BH517" s="104"/>
      <c r="BI517" s="104"/>
      <c r="BJ517" s="104"/>
      <c r="BK517" s="104"/>
      <c r="BL517" s="104"/>
      <c r="BM517" s="104"/>
      <c r="BN517" s="104"/>
      <c r="BO517" s="104"/>
      <c r="BP517" s="104"/>
      <c r="BQ517" s="104"/>
      <c r="BR517" s="104"/>
      <c r="BS517" s="104"/>
      <c r="BT517" s="104"/>
      <c r="BU517" s="104"/>
      <c r="BV517" s="104"/>
      <c r="BW517" s="104"/>
      <c r="BX517" s="104"/>
      <c r="BY517" s="104"/>
      <c r="BZ517" s="104"/>
      <c r="CA517" s="104"/>
      <c r="CB517" s="104"/>
      <c r="CC517" s="104"/>
      <c r="CD517" s="104"/>
      <c r="CE517" s="104"/>
      <c r="CF517" s="104"/>
      <c r="CG517" s="104"/>
      <c r="CH517" s="104"/>
      <c r="CI517" s="104"/>
      <c r="CJ517" s="104"/>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c r="DJ517" s="104"/>
      <c r="DK517" s="104"/>
      <c r="DL517" s="104"/>
      <c r="DM517" s="104"/>
      <c r="DN517" s="104"/>
      <c r="DO517" s="104"/>
      <c r="DP517" s="104"/>
      <c r="DQ517" s="104"/>
      <c r="DR517" s="104"/>
      <c r="DS517" s="104"/>
      <c r="DT517" s="104"/>
      <c r="DU517" s="104"/>
      <c r="DV517" s="104"/>
      <c r="DW517" s="104"/>
      <c r="DX517" s="104"/>
      <c r="DY517" s="104"/>
      <c r="DZ517" s="104"/>
    </row>
    <row r="518" spans="1:130">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104"/>
      <c r="BD518" s="104"/>
      <c r="BE518" s="104"/>
      <c r="BF518" s="104"/>
      <c r="BG518" s="104"/>
      <c r="BH518" s="104"/>
      <c r="BI518" s="104"/>
      <c r="BJ518" s="104"/>
      <c r="BK518" s="104"/>
      <c r="BL518" s="104"/>
      <c r="BM518" s="104"/>
      <c r="BN518" s="104"/>
      <c r="BO518" s="104"/>
      <c r="BP518" s="104"/>
      <c r="BQ518" s="104"/>
      <c r="BR518" s="104"/>
      <c r="BS518" s="104"/>
      <c r="BT518" s="104"/>
      <c r="BU518" s="104"/>
      <c r="BV518" s="104"/>
      <c r="BW518" s="104"/>
      <c r="BX518" s="104"/>
      <c r="BY518" s="104"/>
      <c r="BZ518" s="104"/>
      <c r="CA518" s="104"/>
      <c r="CB518" s="104"/>
      <c r="CC518" s="104"/>
      <c r="CD518" s="104"/>
      <c r="CE518" s="104"/>
      <c r="CF518" s="104"/>
      <c r="CG518" s="104"/>
      <c r="CH518" s="104"/>
      <c r="CI518" s="104"/>
      <c r="CJ518" s="104"/>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104"/>
      <c r="DR518" s="104"/>
      <c r="DS518" s="104"/>
      <c r="DT518" s="104"/>
      <c r="DU518" s="104"/>
      <c r="DV518" s="104"/>
      <c r="DW518" s="104"/>
      <c r="DX518" s="104"/>
      <c r="DY518" s="104"/>
      <c r="DZ518" s="104"/>
    </row>
    <row r="519" spans="1:130">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c r="AG519" s="104"/>
      <c r="AH519" s="104"/>
      <c r="AI519" s="104"/>
      <c r="AJ519" s="104"/>
      <c r="AK519" s="104"/>
      <c r="AL519" s="104"/>
      <c r="AM519" s="104"/>
      <c r="AN519" s="104"/>
      <c r="AO519" s="104"/>
      <c r="AP519" s="104"/>
      <c r="AQ519" s="104"/>
      <c r="AR519" s="104"/>
      <c r="AS519" s="104"/>
      <c r="AT519" s="104"/>
      <c r="AU519" s="104"/>
      <c r="AV519" s="104"/>
      <c r="AW519" s="104"/>
      <c r="AX519" s="104"/>
      <c r="AY519" s="104"/>
      <c r="AZ519" s="104"/>
      <c r="BA519" s="104"/>
      <c r="BB519" s="104"/>
      <c r="BC519" s="104"/>
      <c r="BD519" s="104"/>
      <c r="BE519" s="104"/>
      <c r="BF519" s="104"/>
      <c r="BG519" s="104"/>
      <c r="BH519" s="104"/>
      <c r="BI519" s="104"/>
      <c r="BJ519" s="104"/>
      <c r="BK519" s="104"/>
      <c r="BL519" s="104"/>
      <c r="BM519" s="104"/>
      <c r="BN519" s="104"/>
      <c r="BO519" s="104"/>
      <c r="BP519" s="104"/>
      <c r="BQ519" s="104"/>
      <c r="BR519" s="104"/>
      <c r="BS519" s="104"/>
      <c r="BT519" s="104"/>
      <c r="BU519" s="104"/>
      <c r="BV519" s="104"/>
      <c r="BW519" s="104"/>
      <c r="BX519" s="104"/>
      <c r="BY519" s="104"/>
      <c r="BZ519" s="104"/>
      <c r="CA519" s="104"/>
      <c r="CB519" s="104"/>
      <c r="CC519" s="104"/>
      <c r="CD519" s="104"/>
      <c r="CE519" s="104"/>
      <c r="CF519" s="104"/>
      <c r="CG519" s="104"/>
      <c r="CH519" s="104"/>
      <c r="CI519" s="104"/>
      <c r="CJ519" s="104"/>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c r="DJ519" s="104"/>
      <c r="DK519" s="104"/>
      <c r="DL519" s="104"/>
      <c r="DM519" s="104"/>
      <c r="DN519" s="104"/>
      <c r="DO519" s="104"/>
      <c r="DP519" s="104"/>
      <c r="DQ519" s="104"/>
      <c r="DR519" s="104"/>
      <c r="DS519" s="104"/>
      <c r="DT519" s="104"/>
      <c r="DU519" s="104"/>
      <c r="DV519" s="104"/>
      <c r="DW519" s="104"/>
      <c r="DX519" s="104"/>
      <c r="DY519" s="104"/>
      <c r="DZ519" s="104"/>
    </row>
    <row r="520" spans="1:130">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c r="AG520" s="104"/>
      <c r="AH520" s="104"/>
      <c r="AI520" s="104"/>
      <c r="AJ520" s="104"/>
      <c r="AK520" s="104"/>
      <c r="AL520" s="104"/>
      <c r="AM520" s="104"/>
      <c r="AN520" s="104"/>
      <c r="AO520" s="104"/>
      <c r="AP520" s="104"/>
      <c r="AQ520" s="104"/>
      <c r="AR520" s="104"/>
      <c r="AS520" s="104"/>
      <c r="AT520" s="104"/>
      <c r="AU520" s="104"/>
      <c r="AV520" s="104"/>
      <c r="AW520" s="104"/>
      <c r="AX520" s="104"/>
      <c r="AY520" s="104"/>
      <c r="AZ520" s="104"/>
      <c r="BA520" s="104"/>
      <c r="BB520" s="104"/>
      <c r="BC520" s="104"/>
      <c r="BD520" s="104"/>
      <c r="BE520" s="104"/>
      <c r="BF520" s="104"/>
      <c r="BG520" s="104"/>
      <c r="BH520" s="104"/>
      <c r="BI520" s="104"/>
      <c r="BJ520" s="104"/>
      <c r="BK520" s="104"/>
      <c r="BL520" s="104"/>
      <c r="BM520" s="104"/>
      <c r="BN520" s="104"/>
      <c r="BO520" s="104"/>
      <c r="BP520" s="104"/>
      <c r="BQ520" s="104"/>
      <c r="BR520" s="104"/>
      <c r="BS520" s="104"/>
      <c r="BT520" s="104"/>
      <c r="BU520" s="104"/>
      <c r="BV520" s="104"/>
      <c r="BW520" s="104"/>
      <c r="BX520" s="104"/>
      <c r="BY520" s="104"/>
      <c r="BZ520" s="104"/>
      <c r="CA520" s="104"/>
      <c r="CB520" s="104"/>
      <c r="CC520" s="104"/>
      <c r="CD520" s="104"/>
      <c r="CE520" s="104"/>
      <c r="CF520" s="104"/>
      <c r="CG520" s="104"/>
      <c r="CH520" s="104"/>
      <c r="CI520" s="104"/>
      <c r="CJ520" s="104"/>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c r="DJ520" s="104"/>
      <c r="DK520" s="104"/>
      <c r="DL520" s="104"/>
      <c r="DM520" s="104"/>
      <c r="DN520" s="104"/>
      <c r="DO520" s="104"/>
      <c r="DP520" s="104"/>
      <c r="DQ520" s="104"/>
      <c r="DR520" s="104"/>
      <c r="DS520" s="104"/>
      <c r="DT520" s="104"/>
      <c r="DU520" s="104"/>
      <c r="DV520" s="104"/>
      <c r="DW520" s="104"/>
      <c r="DX520" s="104"/>
      <c r="DY520" s="104"/>
      <c r="DZ520" s="104"/>
    </row>
    <row r="521" spans="1:130">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c r="AG521" s="104"/>
      <c r="AH521" s="104"/>
      <c r="AI521" s="104"/>
      <c r="AJ521" s="104"/>
      <c r="AK521" s="104"/>
      <c r="AL521" s="104"/>
      <c r="AM521" s="104"/>
      <c r="AN521" s="104"/>
      <c r="AO521" s="104"/>
      <c r="AP521" s="104"/>
      <c r="AQ521" s="104"/>
      <c r="AR521" s="104"/>
      <c r="AS521" s="104"/>
      <c r="AT521" s="104"/>
      <c r="AU521" s="104"/>
      <c r="AV521" s="104"/>
      <c r="AW521" s="104"/>
      <c r="AX521" s="104"/>
      <c r="AY521" s="104"/>
      <c r="AZ521" s="104"/>
      <c r="BA521" s="104"/>
      <c r="BB521" s="104"/>
      <c r="BC521" s="104"/>
      <c r="BD521" s="104"/>
      <c r="BE521" s="104"/>
      <c r="BF521" s="104"/>
      <c r="BG521" s="104"/>
      <c r="BH521" s="104"/>
      <c r="BI521" s="104"/>
      <c r="BJ521" s="104"/>
      <c r="BK521" s="104"/>
      <c r="BL521" s="104"/>
      <c r="BM521" s="104"/>
      <c r="BN521" s="104"/>
      <c r="BO521" s="104"/>
      <c r="BP521" s="104"/>
      <c r="BQ521" s="104"/>
      <c r="BR521" s="104"/>
      <c r="BS521" s="104"/>
      <c r="BT521" s="104"/>
      <c r="BU521" s="104"/>
      <c r="BV521" s="104"/>
      <c r="BW521" s="104"/>
      <c r="BX521" s="104"/>
      <c r="BY521" s="104"/>
      <c r="BZ521" s="104"/>
      <c r="CA521" s="104"/>
      <c r="CB521" s="104"/>
      <c r="CC521" s="104"/>
      <c r="CD521" s="104"/>
      <c r="CE521" s="104"/>
      <c r="CF521" s="104"/>
      <c r="CG521" s="104"/>
      <c r="CH521" s="104"/>
      <c r="CI521" s="104"/>
      <c r="CJ521" s="104"/>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c r="DJ521" s="104"/>
      <c r="DK521" s="104"/>
      <c r="DL521" s="104"/>
      <c r="DM521" s="104"/>
      <c r="DN521" s="104"/>
      <c r="DO521" s="104"/>
      <c r="DP521" s="104"/>
      <c r="DQ521" s="104"/>
      <c r="DR521" s="104"/>
      <c r="DS521" s="104"/>
      <c r="DT521" s="104"/>
      <c r="DU521" s="104"/>
      <c r="DV521" s="104"/>
      <c r="DW521" s="104"/>
      <c r="DX521" s="104"/>
      <c r="DY521" s="104"/>
      <c r="DZ521" s="104"/>
    </row>
    <row r="522" spans="1:130">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c r="AG522" s="104"/>
      <c r="AH522" s="104"/>
      <c r="AI522" s="104"/>
      <c r="AJ522" s="104"/>
      <c r="AK522" s="104"/>
      <c r="AL522" s="104"/>
      <c r="AM522" s="104"/>
      <c r="AN522" s="104"/>
      <c r="AO522" s="104"/>
      <c r="AP522" s="104"/>
      <c r="AQ522" s="104"/>
      <c r="AR522" s="104"/>
      <c r="AS522" s="104"/>
      <c r="AT522" s="104"/>
      <c r="AU522" s="104"/>
      <c r="AV522" s="104"/>
      <c r="AW522" s="104"/>
      <c r="AX522" s="104"/>
      <c r="AY522" s="104"/>
      <c r="AZ522" s="104"/>
      <c r="BA522" s="104"/>
      <c r="BB522" s="104"/>
      <c r="BC522" s="104"/>
      <c r="BD522" s="104"/>
      <c r="BE522" s="104"/>
      <c r="BF522" s="104"/>
      <c r="BG522" s="104"/>
      <c r="BH522" s="104"/>
      <c r="BI522" s="104"/>
      <c r="BJ522" s="104"/>
      <c r="BK522" s="104"/>
      <c r="BL522" s="104"/>
      <c r="BM522" s="104"/>
      <c r="BN522" s="104"/>
      <c r="BO522" s="104"/>
      <c r="BP522" s="104"/>
      <c r="BQ522" s="104"/>
      <c r="BR522" s="104"/>
      <c r="BS522" s="104"/>
      <c r="BT522" s="104"/>
      <c r="BU522" s="104"/>
      <c r="BV522" s="104"/>
      <c r="BW522" s="104"/>
      <c r="BX522" s="104"/>
      <c r="BY522" s="104"/>
      <c r="BZ522" s="104"/>
      <c r="CA522" s="104"/>
      <c r="CB522" s="104"/>
      <c r="CC522" s="104"/>
      <c r="CD522" s="104"/>
      <c r="CE522" s="104"/>
      <c r="CF522" s="104"/>
      <c r="CG522" s="104"/>
      <c r="CH522" s="104"/>
      <c r="CI522" s="104"/>
      <c r="CJ522" s="104"/>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c r="DJ522" s="104"/>
      <c r="DK522" s="104"/>
      <c r="DL522" s="104"/>
      <c r="DM522" s="104"/>
      <c r="DN522" s="104"/>
      <c r="DO522" s="104"/>
      <c r="DP522" s="104"/>
      <c r="DQ522" s="104"/>
      <c r="DR522" s="104"/>
      <c r="DS522" s="104"/>
      <c r="DT522" s="104"/>
      <c r="DU522" s="104"/>
      <c r="DV522" s="104"/>
      <c r="DW522" s="104"/>
      <c r="DX522" s="104"/>
      <c r="DY522" s="104"/>
      <c r="DZ522" s="104"/>
    </row>
    <row r="523" spans="1:130">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c r="AG523" s="104"/>
      <c r="AH523" s="104"/>
      <c r="AI523" s="104"/>
      <c r="AJ523" s="104"/>
      <c r="AK523" s="104"/>
      <c r="AL523" s="104"/>
      <c r="AM523" s="104"/>
      <c r="AN523" s="104"/>
      <c r="AO523" s="104"/>
      <c r="AP523" s="104"/>
      <c r="AQ523" s="104"/>
      <c r="AR523" s="104"/>
      <c r="AS523" s="104"/>
      <c r="AT523" s="104"/>
      <c r="AU523" s="104"/>
      <c r="AV523" s="104"/>
      <c r="AW523" s="104"/>
      <c r="AX523" s="104"/>
      <c r="AY523" s="104"/>
      <c r="AZ523" s="104"/>
      <c r="BA523" s="104"/>
      <c r="BB523" s="104"/>
      <c r="BC523" s="104"/>
      <c r="BD523" s="104"/>
      <c r="BE523" s="104"/>
      <c r="BF523" s="104"/>
      <c r="BG523" s="104"/>
      <c r="BH523" s="104"/>
      <c r="BI523" s="104"/>
      <c r="BJ523" s="104"/>
      <c r="BK523" s="104"/>
      <c r="BL523" s="104"/>
      <c r="BM523" s="104"/>
      <c r="BN523" s="104"/>
      <c r="BO523" s="104"/>
      <c r="BP523" s="104"/>
      <c r="BQ523" s="104"/>
      <c r="BR523" s="104"/>
      <c r="BS523" s="104"/>
      <c r="BT523" s="104"/>
      <c r="BU523" s="104"/>
      <c r="BV523" s="104"/>
      <c r="BW523" s="104"/>
      <c r="BX523" s="104"/>
      <c r="BY523" s="104"/>
      <c r="BZ523" s="104"/>
      <c r="CA523" s="104"/>
      <c r="CB523" s="104"/>
      <c r="CC523" s="104"/>
      <c r="CD523" s="104"/>
      <c r="CE523" s="104"/>
      <c r="CF523" s="104"/>
      <c r="CG523" s="104"/>
      <c r="CH523" s="104"/>
      <c r="CI523" s="104"/>
      <c r="CJ523" s="104"/>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c r="DJ523" s="104"/>
      <c r="DK523" s="104"/>
      <c r="DL523" s="104"/>
      <c r="DM523" s="104"/>
      <c r="DN523" s="104"/>
      <c r="DO523" s="104"/>
      <c r="DP523" s="104"/>
      <c r="DQ523" s="104"/>
      <c r="DR523" s="104"/>
      <c r="DS523" s="104"/>
      <c r="DT523" s="104"/>
      <c r="DU523" s="104"/>
      <c r="DV523" s="104"/>
      <c r="DW523" s="104"/>
      <c r="DX523" s="104"/>
      <c r="DY523" s="104"/>
      <c r="DZ523" s="104"/>
    </row>
    <row r="524" spans="1:130">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104"/>
      <c r="BD524" s="104"/>
      <c r="BE524" s="104"/>
      <c r="BF524" s="104"/>
      <c r="BG524" s="104"/>
      <c r="BH524" s="104"/>
      <c r="BI524" s="104"/>
      <c r="BJ524" s="104"/>
      <c r="BK524" s="104"/>
      <c r="BL524" s="104"/>
      <c r="BM524" s="104"/>
      <c r="BN524" s="104"/>
      <c r="BO524" s="104"/>
      <c r="BP524" s="104"/>
      <c r="BQ524" s="104"/>
      <c r="BR524" s="104"/>
      <c r="BS524" s="104"/>
      <c r="BT524" s="104"/>
      <c r="BU524" s="104"/>
      <c r="BV524" s="104"/>
      <c r="BW524" s="104"/>
      <c r="BX524" s="104"/>
      <c r="BY524" s="104"/>
      <c r="BZ524" s="104"/>
      <c r="CA524" s="104"/>
      <c r="CB524" s="104"/>
      <c r="CC524" s="104"/>
      <c r="CD524" s="104"/>
      <c r="CE524" s="104"/>
      <c r="CF524" s="104"/>
      <c r="CG524" s="104"/>
      <c r="CH524" s="104"/>
      <c r="CI524" s="104"/>
      <c r="CJ524" s="104"/>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104"/>
      <c r="DR524" s="104"/>
      <c r="DS524" s="104"/>
      <c r="DT524" s="104"/>
      <c r="DU524" s="104"/>
      <c r="DV524" s="104"/>
      <c r="DW524" s="104"/>
      <c r="DX524" s="104"/>
      <c r="DY524" s="104"/>
      <c r="DZ524" s="104"/>
    </row>
    <row r="525" spans="1:130">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04"/>
      <c r="AH525" s="104"/>
      <c r="AI525" s="104"/>
      <c r="AJ525" s="104"/>
      <c r="AK525" s="104"/>
      <c r="AL525" s="104"/>
      <c r="AM525" s="104"/>
      <c r="AN525" s="104"/>
      <c r="AO525" s="104"/>
      <c r="AP525" s="104"/>
      <c r="AQ525" s="104"/>
      <c r="AR525" s="104"/>
      <c r="AS525" s="104"/>
      <c r="AT525" s="104"/>
      <c r="AU525" s="104"/>
      <c r="AV525" s="104"/>
      <c r="AW525" s="104"/>
      <c r="AX525" s="104"/>
      <c r="AY525" s="104"/>
      <c r="AZ525" s="104"/>
      <c r="BA525" s="104"/>
      <c r="BB525" s="104"/>
      <c r="BC525" s="104"/>
      <c r="BD525" s="104"/>
      <c r="BE525" s="104"/>
      <c r="BF525" s="104"/>
      <c r="BG525" s="104"/>
      <c r="BH525" s="104"/>
      <c r="BI525" s="104"/>
      <c r="BJ525" s="104"/>
      <c r="BK525" s="104"/>
      <c r="BL525" s="104"/>
      <c r="BM525" s="104"/>
      <c r="BN525" s="104"/>
      <c r="BO525" s="104"/>
      <c r="BP525" s="104"/>
      <c r="BQ525" s="104"/>
      <c r="BR525" s="104"/>
      <c r="BS525" s="104"/>
      <c r="BT525" s="104"/>
      <c r="BU525" s="104"/>
      <c r="BV525" s="104"/>
      <c r="BW525" s="104"/>
      <c r="BX525" s="104"/>
      <c r="BY525" s="104"/>
      <c r="BZ525" s="104"/>
      <c r="CA525" s="104"/>
      <c r="CB525" s="104"/>
      <c r="CC525" s="104"/>
      <c r="CD525" s="104"/>
      <c r="CE525" s="104"/>
      <c r="CF525" s="104"/>
      <c r="CG525" s="104"/>
      <c r="CH525" s="104"/>
      <c r="CI525" s="104"/>
      <c r="CJ525" s="104"/>
      <c r="CK525" s="104"/>
      <c r="CL525" s="104"/>
      <c r="CM525" s="104"/>
      <c r="CN525" s="104"/>
      <c r="CO525" s="104"/>
      <c r="CP525" s="104"/>
      <c r="CQ525" s="104"/>
      <c r="CR525" s="104"/>
      <c r="CS525" s="104"/>
      <c r="CT525" s="104"/>
      <c r="CU525" s="104"/>
      <c r="CV525" s="104"/>
      <c r="CW525" s="104"/>
      <c r="CX525" s="104"/>
      <c r="CY525" s="104"/>
      <c r="CZ525" s="104"/>
      <c r="DA525" s="104"/>
      <c r="DB525" s="104"/>
      <c r="DC525" s="104"/>
      <c r="DD525" s="104"/>
      <c r="DE525" s="104"/>
      <c r="DF525" s="104"/>
      <c r="DG525" s="104"/>
      <c r="DH525" s="104"/>
      <c r="DI525" s="104"/>
      <c r="DJ525" s="104"/>
      <c r="DK525" s="104"/>
      <c r="DL525" s="104"/>
      <c r="DM525" s="104"/>
      <c r="DN525" s="104"/>
      <c r="DO525" s="104"/>
      <c r="DP525" s="104"/>
      <c r="DQ525" s="104"/>
      <c r="DR525" s="104"/>
      <c r="DS525" s="104"/>
      <c r="DT525" s="104"/>
      <c r="DU525" s="104"/>
      <c r="DV525" s="104"/>
      <c r="DW525" s="104"/>
      <c r="DX525" s="104"/>
      <c r="DY525" s="104"/>
      <c r="DZ525" s="104"/>
    </row>
    <row r="526" spans="1:130">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c r="AG526" s="104"/>
      <c r="AH526" s="104"/>
      <c r="AI526" s="104"/>
      <c r="AJ526" s="104"/>
      <c r="AK526" s="104"/>
      <c r="AL526" s="104"/>
      <c r="AM526" s="104"/>
      <c r="AN526" s="104"/>
      <c r="AO526" s="104"/>
      <c r="AP526" s="104"/>
      <c r="AQ526" s="104"/>
      <c r="AR526" s="104"/>
      <c r="AS526" s="104"/>
      <c r="AT526" s="104"/>
      <c r="AU526" s="104"/>
      <c r="AV526" s="104"/>
      <c r="AW526" s="104"/>
      <c r="AX526" s="104"/>
      <c r="AY526" s="104"/>
      <c r="AZ526" s="104"/>
      <c r="BA526" s="104"/>
      <c r="BB526" s="104"/>
      <c r="BC526" s="104"/>
      <c r="BD526" s="104"/>
      <c r="BE526" s="104"/>
      <c r="BF526" s="104"/>
      <c r="BG526" s="104"/>
      <c r="BH526" s="104"/>
      <c r="BI526" s="104"/>
      <c r="BJ526" s="104"/>
      <c r="BK526" s="104"/>
      <c r="BL526" s="104"/>
      <c r="BM526" s="104"/>
      <c r="BN526" s="104"/>
      <c r="BO526" s="104"/>
      <c r="BP526" s="104"/>
      <c r="BQ526" s="104"/>
      <c r="BR526" s="104"/>
      <c r="BS526" s="104"/>
      <c r="BT526" s="104"/>
      <c r="BU526" s="104"/>
      <c r="BV526" s="104"/>
      <c r="BW526" s="104"/>
      <c r="BX526" s="104"/>
      <c r="BY526" s="104"/>
      <c r="BZ526" s="104"/>
      <c r="CA526" s="104"/>
      <c r="CB526" s="104"/>
      <c r="CC526" s="104"/>
      <c r="CD526" s="104"/>
      <c r="CE526" s="104"/>
      <c r="CF526" s="104"/>
      <c r="CG526" s="104"/>
      <c r="CH526" s="104"/>
      <c r="CI526" s="104"/>
      <c r="CJ526" s="104"/>
      <c r="CK526" s="104"/>
      <c r="CL526" s="104"/>
      <c r="CM526" s="104"/>
      <c r="CN526" s="104"/>
      <c r="CO526" s="104"/>
      <c r="CP526" s="104"/>
      <c r="CQ526" s="104"/>
      <c r="CR526" s="104"/>
      <c r="CS526" s="104"/>
      <c r="CT526" s="104"/>
      <c r="CU526" s="104"/>
      <c r="CV526" s="104"/>
      <c r="CW526" s="104"/>
      <c r="CX526" s="104"/>
      <c r="CY526" s="104"/>
      <c r="CZ526" s="104"/>
      <c r="DA526" s="104"/>
      <c r="DB526" s="104"/>
      <c r="DC526" s="104"/>
      <c r="DD526" s="104"/>
      <c r="DE526" s="104"/>
      <c r="DF526" s="104"/>
      <c r="DG526" s="104"/>
      <c r="DH526" s="104"/>
      <c r="DI526" s="104"/>
      <c r="DJ526" s="104"/>
      <c r="DK526" s="104"/>
      <c r="DL526" s="104"/>
      <c r="DM526" s="104"/>
      <c r="DN526" s="104"/>
      <c r="DO526" s="104"/>
      <c r="DP526" s="104"/>
      <c r="DQ526" s="104"/>
      <c r="DR526" s="104"/>
      <c r="DS526" s="104"/>
      <c r="DT526" s="104"/>
      <c r="DU526" s="104"/>
      <c r="DV526" s="104"/>
      <c r="DW526" s="104"/>
      <c r="DX526" s="104"/>
      <c r="DY526" s="104"/>
      <c r="DZ526" s="104"/>
    </row>
    <row r="527" spans="1:130">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c r="AG527" s="104"/>
      <c r="AH527" s="104"/>
      <c r="AI527" s="104"/>
      <c r="AJ527" s="104"/>
      <c r="AK527" s="104"/>
      <c r="AL527" s="104"/>
      <c r="AM527" s="104"/>
      <c r="AN527" s="104"/>
      <c r="AO527" s="104"/>
      <c r="AP527" s="104"/>
      <c r="AQ527" s="104"/>
      <c r="AR527" s="104"/>
      <c r="AS527" s="104"/>
      <c r="AT527" s="104"/>
      <c r="AU527" s="104"/>
      <c r="AV527" s="104"/>
      <c r="AW527" s="104"/>
      <c r="AX527" s="104"/>
      <c r="AY527" s="104"/>
      <c r="AZ527" s="104"/>
      <c r="BA527" s="104"/>
      <c r="BB527" s="104"/>
      <c r="BC527" s="104"/>
      <c r="BD527" s="104"/>
      <c r="BE527" s="104"/>
      <c r="BF527" s="104"/>
      <c r="BG527" s="104"/>
      <c r="BH527" s="104"/>
      <c r="BI527" s="104"/>
      <c r="BJ527" s="104"/>
      <c r="BK527" s="104"/>
      <c r="BL527" s="104"/>
      <c r="BM527" s="104"/>
      <c r="BN527" s="104"/>
      <c r="BO527" s="104"/>
      <c r="BP527" s="104"/>
      <c r="BQ527" s="104"/>
      <c r="BR527" s="104"/>
      <c r="BS527" s="104"/>
      <c r="BT527" s="104"/>
      <c r="BU527" s="104"/>
      <c r="BV527" s="104"/>
      <c r="BW527" s="104"/>
      <c r="BX527" s="104"/>
      <c r="BY527" s="104"/>
      <c r="BZ527" s="104"/>
      <c r="CA527" s="104"/>
      <c r="CB527" s="104"/>
      <c r="CC527" s="104"/>
      <c r="CD527" s="104"/>
      <c r="CE527" s="104"/>
      <c r="CF527" s="104"/>
      <c r="CG527" s="104"/>
      <c r="CH527" s="104"/>
      <c r="CI527" s="104"/>
      <c r="CJ527" s="104"/>
      <c r="CK527" s="104"/>
      <c r="CL527" s="104"/>
      <c r="CM527" s="104"/>
      <c r="CN527" s="104"/>
      <c r="CO527" s="104"/>
      <c r="CP527" s="104"/>
      <c r="CQ527" s="104"/>
      <c r="CR527" s="104"/>
      <c r="CS527" s="104"/>
      <c r="CT527" s="104"/>
      <c r="CU527" s="104"/>
      <c r="CV527" s="104"/>
      <c r="CW527" s="104"/>
      <c r="CX527" s="104"/>
      <c r="CY527" s="104"/>
      <c r="CZ527" s="104"/>
      <c r="DA527" s="104"/>
      <c r="DB527" s="104"/>
      <c r="DC527" s="104"/>
      <c r="DD527" s="104"/>
      <c r="DE527" s="104"/>
      <c r="DF527" s="104"/>
      <c r="DG527" s="104"/>
      <c r="DH527" s="104"/>
      <c r="DI527" s="104"/>
      <c r="DJ527" s="104"/>
      <c r="DK527" s="104"/>
      <c r="DL527" s="104"/>
      <c r="DM527" s="104"/>
      <c r="DN527" s="104"/>
      <c r="DO527" s="104"/>
      <c r="DP527" s="104"/>
      <c r="DQ527" s="104"/>
      <c r="DR527" s="104"/>
      <c r="DS527" s="104"/>
      <c r="DT527" s="104"/>
      <c r="DU527" s="104"/>
      <c r="DV527" s="104"/>
      <c r="DW527" s="104"/>
      <c r="DX527" s="104"/>
      <c r="DY527" s="104"/>
      <c r="DZ527" s="104"/>
    </row>
    <row r="528" spans="1:130">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c r="AG528" s="104"/>
      <c r="AH528" s="104"/>
      <c r="AI528" s="104"/>
      <c r="AJ528" s="104"/>
      <c r="AK528" s="104"/>
      <c r="AL528" s="104"/>
      <c r="AM528" s="104"/>
      <c r="AN528" s="104"/>
      <c r="AO528" s="104"/>
      <c r="AP528" s="104"/>
      <c r="AQ528" s="104"/>
      <c r="AR528" s="104"/>
      <c r="AS528" s="104"/>
      <c r="AT528" s="104"/>
      <c r="AU528" s="104"/>
      <c r="AV528" s="104"/>
      <c r="AW528" s="104"/>
      <c r="AX528" s="104"/>
      <c r="AY528" s="104"/>
      <c r="AZ528" s="104"/>
      <c r="BA528" s="104"/>
      <c r="BB528" s="104"/>
      <c r="BC528" s="104"/>
      <c r="BD528" s="104"/>
      <c r="BE528" s="104"/>
      <c r="BF528" s="104"/>
      <c r="BG528" s="104"/>
      <c r="BH528" s="104"/>
      <c r="BI528" s="104"/>
      <c r="BJ528" s="104"/>
      <c r="BK528" s="104"/>
      <c r="BL528" s="104"/>
      <c r="BM528" s="104"/>
      <c r="BN528" s="104"/>
      <c r="BO528" s="104"/>
      <c r="BP528" s="104"/>
      <c r="BQ528" s="104"/>
      <c r="BR528" s="104"/>
      <c r="BS528" s="104"/>
      <c r="BT528" s="104"/>
      <c r="BU528" s="104"/>
      <c r="BV528" s="104"/>
      <c r="BW528" s="104"/>
      <c r="BX528" s="104"/>
      <c r="BY528" s="104"/>
      <c r="BZ528" s="104"/>
      <c r="CA528" s="104"/>
      <c r="CB528" s="104"/>
      <c r="CC528" s="104"/>
      <c r="CD528" s="104"/>
      <c r="CE528" s="104"/>
      <c r="CF528" s="104"/>
      <c r="CG528" s="104"/>
      <c r="CH528" s="104"/>
      <c r="CI528" s="104"/>
      <c r="CJ528" s="104"/>
      <c r="CK528" s="104"/>
      <c r="CL528" s="104"/>
      <c r="CM528" s="104"/>
      <c r="CN528" s="104"/>
      <c r="CO528" s="104"/>
      <c r="CP528" s="104"/>
      <c r="CQ528" s="104"/>
      <c r="CR528" s="104"/>
      <c r="CS528" s="104"/>
      <c r="CT528" s="104"/>
      <c r="CU528" s="104"/>
      <c r="CV528" s="104"/>
      <c r="CW528" s="104"/>
      <c r="CX528" s="104"/>
      <c r="CY528" s="104"/>
      <c r="CZ528" s="104"/>
      <c r="DA528" s="104"/>
      <c r="DB528" s="104"/>
      <c r="DC528" s="104"/>
      <c r="DD528" s="104"/>
      <c r="DE528" s="104"/>
      <c r="DF528" s="104"/>
      <c r="DG528" s="104"/>
      <c r="DH528" s="104"/>
      <c r="DI528" s="104"/>
      <c r="DJ528" s="104"/>
      <c r="DK528" s="104"/>
      <c r="DL528" s="104"/>
      <c r="DM528" s="104"/>
      <c r="DN528" s="104"/>
      <c r="DO528" s="104"/>
      <c r="DP528" s="104"/>
      <c r="DQ528" s="104"/>
      <c r="DR528" s="104"/>
      <c r="DS528" s="104"/>
      <c r="DT528" s="104"/>
      <c r="DU528" s="104"/>
      <c r="DV528" s="104"/>
      <c r="DW528" s="104"/>
      <c r="DX528" s="104"/>
      <c r="DY528" s="104"/>
      <c r="DZ528" s="104"/>
    </row>
    <row r="529" spans="1:130">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c r="AG529" s="104"/>
      <c r="AH529" s="104"/>
      <c r="AI529" s="104"/>
      <c r="AJ529" s="104"/>
      <c r="AK529" s="104"/>
      <c r="AL529" s="104"/>
      <c r="AM529" s="104"/>
      <c r="AN529" s="104"/>
      <c r="AO529" s="104"/>
      <c r="AP529" s="104"/>
      <c r="AQ529" s="104"/>
      <c r="AR529" s="104"/>
      <c r="AS529" s="104"/>
      <c r="AT529" s="104"/>
      <c r="AU529" s="104"/>
      <c r="AV529" s="104"/>
      <c r="AW529" s="104"/>
      <c r="AX529" s="104"/>
      <c r="AY529" s="104"/>
      <c r="AZ529" s="104"/>
      <c r="BA529" s="104"/>
      <c r="BB529" s="104"/>
      <c r="BC529" s="104"/>
      <c r="BD529" s="104"/>
      <c r="BE529" s="104"/>
      <c r="BF529" s="104"/>
      <c r="BG529" s="104"/>
      <c r="BH529" s="104"/>
      <c r="BI529" s="104"/>
      <c r="BJ529" s="104"/>
      <c r="BK529" s="104"/>
      <c r="BL529" s="104"/>
      <c r="BM529" s="104"/>
      <c r="BN529" s="104"/>
      <c r="BO529" s="104"/>
      <c r="BP529" s="104"/>
      <c r="BQ529" s="104"/>
      <c r="BR529" s="104"/>
      <c r="BS529" s="104"/>
      <c r="BT529" s="104"/>
      <c r="BU529" s="104"/>
      <c r="BV529" s="104"/>
      <c r="BW529" s="104"/>
      <c r="BX529" s="104"/>
      <c r="BY529" s="104"/>
      <c r="BZ529" s="104"/>
      <c r="CA529" s="104"/>
      <c r="CB529" s="104"/>
      <c r="CC529" s="104"/>
      <c r="CD529" s="104"/>
      <c r="CE529" s="104"/>
      <c r="CF529" s="104"/>
      <c r="CG529" s="104"/>
      <c r="CH529" s="104"/>
      <c r="CI529" s="104"/>
      <c r="CJ529" s="104"/>
      <c r="CK529" s="104"/>
      <c r="CL529" s="104"/>
      <c r="CM529" s="104"/>
      <c r="CN529" s="104"/>
      <c r="CO529" s="104"/>
      <c r="CP529" s="104"/>
      <c r="CQ529" s="104"/>
      <c r="CR529" s="104"/>
      <c r="CS529" s="104"/>
      <c r="CT529" s="104"/>
      <c r="CU529" s="104"/>
      <c r="CV529" s="104"/>
      <c r="CW529" s="104"/>
      <c r="CX529" s="104"/>
      <c r="CY529" s="104"/>
      <c r="CZ529" s="104"/>
      <c r="DA529" s="104"/>
      <c r="DB529" s="104"/>
      <c r="DC529" s="104"/>
      <c r="DD529" s="104"/>
      <c r="DE529" s="104"/>
      <c r="DF529" s="104"/>
      <c r="DG529" s="104"/>
      <c r="DH529" s="104"/>
      <c r="DI529" s="104"/>
      <c r="DJ529" s="104"/>
      <c r="DK529" s="104"/>
      <c r="DL529" s="104"/>
      <c r="DM529" s="104"/>
      <c r="DN529" s="104"/>
      <c r="DO529" s="104"/>
      <c r="DP529" s="104"/>
      <c r="DQ529" s="104"/>
      <c r="DR529" s="104"/>
      <c r="DS529" s="104"/>
      <c r="DT529" s="104"/>
      <c r="DU529" s="104"/>
      <c r="DV529" s="104"/>
      <c r="DW529" s="104"/>
      <c r="DX529" s="104"/>
      <c r="DY529" s="104"/>
      <c r="DZ529" s="104"/>
    </row>
    <row r="530" spans="1:130">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c r="AG530" s="104"/>
      <c r="AH530" s="104"/>
      <c r="AI530" s="104"/>
      <c r="AJ530" s="104"/>
      <c r="AK530" s="104"/>
      <c r="AL530" s="104"/>
      <c r="AM530" s="104"/>
      <c r="AN530" s="104"/>
      <c r="AO530" s="104"/>
      <c r="AP530" s="104"/>
      <c r="AQ530" s="104"/>
      <c r="AR530" s="104"/>
      <c r="AS530" s="104"/>
      <c r="AT530" s="104"/>
      <c r="AU530" s="104"/>
      <c r="AV530" s="104"/>
      <c r="AW530" s="104"/>
      <c r="AX530" s="104"/>
      <c r="AY530" s="104"/>
      <c r="AZ530" s="104"/>
      <c r="BA530" s="104"/>
      <c r="BB530" s="104"/>
      <c r="BC530" s="104"/>
      <c r="BD530" s="104"/>
      <c r="BE530" s="104"/>
      <c r="BF530" s="104"/>
      <c r="BG530" s="104"/>
      <c r="BH530" s="104"/>
      <c r="BI530" s="104"/>
      <c r="BJ530" s="104"/>
      <c r="BK530" s="104"/>
      <c r="BL530" s="104"/>
      <c r="BM530" s="104"/>
      <c r="BN530" s="104"/>
      <c r="BO530" s="104"/>
      <c r="BP530" s="104"/>
      <c r="BQ530" s="104"/>
      <c r="BR530" s="104"/>
      <c r="BS530" s="104"/>
      <c r="BT530" s="104"/>
      <c r="BU530" s="104"/>
      <c r="BV530" s="104"/>
      <c r="BW530" s="104"/>
      <c r="BX530" s="104"/>
      <c r="BY530" s="104"/>
      <c r="BZ530" s="104"/>
      <c r="CA530" s="104"/>
      <c r="CB530" s="104"/>
      <c r="CC530" s="104"/>
      <c r="CD530" s="104"/>
      <c r="CE530" s="104"/>
      <c r="CF530" s="104"/>
      <c r="CG530" s="104"/>
      <c r="CH530" s="104"/>
      <c r="CI530" s="104"/>
      <c r="CJ530" s="104"/>
      <c r="CK530" s="104"/>
      <c r="CL530" s="104"/>
      <c r="CM530" s="104"/>
      <c r="CN530" s="104"/>
      <c r="CO530" s="104"/>
      <c r="CP530" s="104"/>
      <c r="CQ530" s="104"/>
      <c r="CR530" s="104"/>
      <c r="CS530" s="104"/>
      <c r="CT530" s="104"/>
      <c r="CU530" s="104"/>
      <c r="CV530" s="104"/>
      <c r="CW530" s="104"/>
      <c r="CX530" s="104"/>
      <c r="CY530" s="104"/>
      <c r="CZ530" s="104"/>
      <c r="DA530" s="104"/>
      <c r="DB530" s="104"/>
      <c r="DC530" s="104"/>
      <c r="DD530" s="104"/>
      <c r="DE530" s="104"/>
      <c r="DF530" s="104"/>
      <c r="DG530" s="104"/>
      <c r="DH530" s="104"/>
      <c r="DI530" s="104"/>
      <c r="DJ530" s="104"/>
      <c r="DK530" s="104"/>
      <c r="DL530" s="104"/>
      <c r="DM530" s="104"/>
      <c r="DN530" s="104"/>
      <c r="DO530" s="104"/>
      <c r="DP530" s="104"/>
      <c r="DQ530" s="104"/>
      <c r="DR530" s="104"/>
      <c r="DS530" s="104"/>
      <c r="DT530" s="104"/>
      <c r="DU530" s="104"/>
      <c r="DV530" s="104"/>
      <c r="DW530" s="104"/>
      <c r="DX530" s="104"/>
      <c r="DY530" s="104"/>
      <c r="DZ530" s="104"/>
    </row>
    <row r="531" spans="1:130">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c r="AG531" s="104"/>
      <c r="AH531" s="104"/>
      <c r="AI531" s="104"/>
      <c r="AJ531" s="104"/>
      <c r="AK531" s="104"/>
      <c r="AL531" s="104"/>
      <c r="AM531" s="104"/>
      <c r="AN531" s="104"/>
      <c r="AO531" s="104"/>
      <c r="AP531" s="104"/>
      <c r="AQ531" s="104"/>
      <c r="AR531" s="104"/>
      <c r="AS531" s="104"/>
      <c r="AT531" s="104"/>
      <c r="AU531" s="104"/>
      <c r="AV531" s="104"/>
      <c r="AW531" s="104"/>
      <c r="AX531" s="104"/>
      <c r="AY531" s="104"/>
      <c r="AZ531" s="104"/>
      <c r="BA531" s="104"/>
      <c r="BB531" s="104"/>
      <c r="BC531" s="104"/>
      <c r="BD531" s="104"/>
      <c r="BE531" s="104"/>
      <c r="BF531" s="104"/>
      <c r="BG531" s="104"/>
      <c r="BH531" s="104"/>
      <c r="BI531" s="104"/>
      <c r="BJ531" s="104"/>
      <c r="BK531" s="104"/>
      <c r="BL531" s="104"/>
      <c r="BM531" s="104"/>
      <c r="BN531" s="104"/>
      <c r="BO531" s="104"/>
      <c r="BP531" s="104"/>
      <c r="BQ531" s="104"/>
      <c r="BR531" s="104"/>
      <c r="BS531" s="104"/>
      <c r="BT531" s="104"/>
      <c r="BU531" s="104"/>
      <c r="BV531" s="104"/>
      <c r="BW531" s="104"/>
      <c r="BX531" s="104"/>
      <c r="BY531" s="104"/>
      <c r="BZ531" s="104"/>
      <c r="CA531" s="104"/>
      <c r="CB531" s="104"/>
      <c r="CC531" s="104"/>
      <c r="CD531" s="104"/>
      <c r="CE531" s="104"/>
      <c r="CF531" s="104"/>
      <c r="CG531" s="104"/>
      <c r="CH531" s="104"/>
      <c r="CI531" s="104"/>
      <c r="CJ531" s="104"/>
      <c r="CK531" s="104"/>
      <c r="CL531" s="104"/>
      <c r="CM531" s="104"/>
      <c r="CN531" s="104"/>
      <c r="CO531" s="104"/>
      <c r="CP531" s="104"/>
      <c r="CQ531" s="104"/>
      <c r="CR531" s="104"/>
      <c r="CS531" s="104"/>
      <c r="CT531" s="104"/>
      <c r="CU531" s="104"/>
      <c r="CV531" s="104"/>
      <c r="CW531" s="104"/>
      <c r="CX531" s="104"/>
      <c r="CY531" s="104"/>
      <c r="CZ531" s="104"/>
      <c r="DA531" s="104"/>
      <c r="DB531" s="104"/>
      <c r="DC531" s="104"/>
      <c r="DD531" s="104"/>
      <c r="DE531" s="104"/>
      <c r="DF531" s="104"/>
      <c r="DG531" s="104"/>
      <c r="DH531" s="104"/>
      <c r="DI531" s="104"/>
      <c r="DJ531" s="104"/>
      <c r="DK531" s="104"/>
      <c r="DL531" s="104"/>
      <c r="DM531" s="104"/>
      <c r="DN531" s="104"/>
      <c r="DO531" s="104"/>
      <c r="DP531" s="104"/>
      <c r="DQ531" s="104"/>
      <c r="DR531" s="104"/>
      <c r="DS531" s="104"/>
      <c r="DT531" s="104"/>
      <c r="DU531" s="104"/>
      <c r="DV531" s="104"/>
      <c r="DW531" s="104"/>
      <c r="DX531" s="104"/>
      <c r="DY531" s="104"/>
      <c r="DZ531" s="104"/>
    </row>
    <row r="532" spans="1:130">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c r="AG532" s="104"/>
      <c r="AH532" s="104"/>
      <c r="AI532" s="104"/>
      <c r="AJ532" s="104"/>
      <c r="AK532" s="104"/>
      <c r="AL532" s="104"/>
      <c r="AM532" s="104"/>
      <c r="AN532" s="104"/>
      <c r="AO532" s="104"/>
      <c r="AP532" s="104"/>
      <c r="AQ532" s="104"/>
      <c r="AR532" s="104"/>
      <c r="AS532" s="104"/>
      <c r="AT532" s="104"/>
      <c r="AU532" s="104"/>
      <c r="AV532" s="104"/>
      <c r="AW532" s="104"/>
      <c r="AX532" s="104"/>
      <c r="AY532" s="104"/>
      <c r="AZ532" s="104"/>
      <c r="BA532" s="104"/>
      <c r="BB532" s="104"/>
      <c r="BC532" s="104"/>
      <c r="BD532" s="104"/>
      <c r="BE532" s="104"/>
      <c r="BF532" s="104"/>
      <c r="BG532" s="104"/>
      <c r="BH532" s="104"/>
      <c r="BI532" s="104"/>
      <c r="BJ532" s="104"/>
      <c r="BK532" s="104"/>
      <c r="BL532" s="104"/>
      <c r="BM532" s="104"/>
      <c r="BN532" s="104"/>
      <c r="BO532" s="104"/>
      <c r="BP532" s="104"/>
      <c r="BQ532" s="104"/>
      <c r="BR532" s="104"/>
      <c r="BS532" s="104"/>
      <c r="BT532" s="104"/>
      <c r="BU532" s="104"/>
      <c r="BV532" s="104"/>
      <c r="BW532" s="104"/>
      <c r="BX532" s="104"/>
      <c r="BY532" s="104"/>
      <c r="BZ532" s="104"/>
      <c r="CA532" s="104"/>
      <c r="CB532" s="104"/>
      <c r="CC532" s="104"/>
      <c r="CD532" s="104"/>
      <c r="CE532" s="104"/>
      <c r="CF532" s="104"/>
      <c r="CG532" s="104"/>
      <c r="CH532" s="104"/>
      <c r="CI532" s="104"/>
      <c r="CJ532" s="104"/>
      <c r="CK532" s="104"/>
      <c r="CL532" s="104"/>
      <c r="CM532" s="104"/>
      <c r="CN532" s="104"/>
      <c r="CO532" s="104"/>
      <c r="CP532" s="104"/>
      <c r="CQ532" s="104"/>
      <c r="CR532" s="104"/>
      <c r="CS532" s="104"/>
      <c r="CT532" s="104"/>
      <c r="CU532" s="104"/>
      <c r="CV532" s="104"/>
      <c r="CW532" s="104"/>
      <c r="CX532" s="104"/>
      <c r="CY532" s="104"/>
      <c r="CZ532" s="104"/>
      <c r="DA532" s="104"/>
      <c r="DB532" s="104"/>
      <c r="DC532" s="104"/>
      <c r="DD532" s="104"/>
      <c r="DE532" s="104"/>
      <c r="DF532" s="104"/>
      <c r="DG532" s="104"/>
      <c r="DH532" s="104"/>
      <c r="DI532" s="104"/>
      <c r="DJ532" s="104"/>
      <c r="DK532" s="104"/>
      <c r="DL532" s="104"/>
      <c r="DM532" s="104"/>
      <c r="DN532" s="104"/>
      <c r="DO532" s="104"/>
      <c r="DP532" s="104"/>
      <c r="DQ532" s="104"/>
      <c r="DR532" s="104"/>
      <c r="DS532" s="104"/>
      <c r="DT532" s="104"/>
      <c r="DU532" s="104"/>
      <c r="DV532" s="104"/>
      <c r="DW532" s="104"/>
      <c r="DX532" s="104"/>
      <c r="DY532" s="104"/>
      <c r="DZ532" s="104"/>
    </row>
    <row r="533" spans="1:130">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c r="AG533" s="104"/>
      <c r="AH533" s="104"/>
      <c r="AI533" s="104"/>
      <c r="AJ533" s="104"/>
      <c r="AK533" s="104"/>
      <c r="AL533" s="104"/>
      <c r="AM533" s="104"/>
      <c r="AN533" s="104"/>
      <c r="AO533" s="104"/>
      <c r="AP533" s="104"/>
      <c r="AQ533" s="104"/>
      <c r="AR533" s="104"/>
      <c r="AS533" s="104"/>
      <c r="AT533" s="104"/>
      <c r="AU533" s="104"/>
      <c r="AV533" s="104"/>
      <c r="AW533" s="104"/>
      <c r="AX533" s="104"/>
      <c r="AY533" s="104"/>
      <c r="AZ533" s="104"/>
      <c r="BA533" s="104"/>
      <c r="BB533" s="104"/>
      <c r="BC533" s="104"/>
      <c r="BD533" s="104"/>
      <c r="BE533" s="104"/>
      <c r="BF533" s="104"/>
      <c r="BG533" s="104"/>
      <c r="BH533" s="104"/>
      <c r="BI533" s="104"/>
      <c r="BJ533" s="104"/>
      <c r="BK533" s="104"/>
      <c r="BL533" s="104"/>
      <c r="BM533" s="104"/>
      <c r="BN533" s="104"/>
      <c r="BO533" s="104"/>
      <c r="BP533" s="104"/>
      <c r="BQ533" s="104"/>
      <c r="BR533" s="104"/>
      <c r="BS533" s="104"/>
      <c r="BT533" s="104"/>
      <c r="BU533" s="104"/>
      <c r="BV533" s="104"/>
      <c r="BW533" s="104"/>
      <c r="BX533" s="104"/>
      <c r="BY533" s="104"/>
      <c r="BZ533" s="104"/>
      <c r="CA533" s="104"/>
      <c r="CB533" s="104"/>
      <c r="CC533" s="104"/>
      <c r="CD533" s="104"/>
      <c r="CE533" s="104"/>
      <c r="CF533" s="104"/>
      <c r="CG533" s="104"/>
      <c r="CH533" s="104"/>
      <c r="CI533" s="104"/>
      <c r="CJ533" s="104"/>
      <c r="CK533" s="104"/>
      <c r="CL533" s="104"/>
      <c r="CM533" s="104"/>
      <c r="CN533" s="104"/>
      <c r="CO533" s="104"/>
      <c r="CP533" s="104"/>
      <c r="CQ533" s="104"/>
      <c r="CR533" s="104"/>
      <c r="CS533" s="104"/>
      <c r="CT533" s="104"/>
      <c r="CU533" s="104"/>
      <c r="CV533" s="104"/>
      <c r="CW533" s="104"/>
      <c r="CX533" s="104"/>
      <c r="CY533" s="104"/>
      <c r="CZ533" s="104"/>
      <c r="DA533" s="104"/>
      <c r="DB533" s="104"/>
      <c r="DC533" s="104"/>
      <c r="DD533" s="104"/>
      <c r="DE533" s="104"/>
      <c r="DF533" s="104"/>
      <c r="DG533" s="104"/>
      <c r="DH533" s="104"/>
      <c r="DI533" s="104"/>
      <c r="DJ533" s="104"/>
      <c r="DK533" s="104"/>
      <c r="DL533" s="104"/>
      <c r="DM533" s="104"/>
      <c r="DN533" s="104"/>
      <c r="DO533" s="104"/>
      <c r="DP533" s="104"/>
      <c r="DQ533" s="104"/>
      <c r="DR533" s="104"/>
      <c r="DS533" s="104"/>
      <c r="DT533" s="104"/>
      <c r="DU533" s="104"/>
      <c r="DV533" s="104"/>
      <c r="DW533" s="104"/>
      <c r="DX533" s="104"/>
      <c r="DY533" s="104"/>
      <c r="DZ533" s="104"/>
    </row>
    <row r="534" spans="1:130">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c r="AG534" s="104"/>
      <c r="AH534" s="104"/>
      <c r="AI534" s="104"/>
      <c r="AJ534" s="104"/>
      <c r="AK534" s="104"/>
      <c r="AL534" s="104"/>
      <c r="AM534" s="104"/>
      <c r="AN534" s="104"/>
      <c r="AO534" s="104"/>
      <c r="AP534" s="104"/>
      <c r="AQ534" s="104"/>
      <c r="AR534" s="104"/>
      <c r="AS534" s="104"/>
      <c r="AT534" s="104"/>
      <c r="AU534" s="104"/>
      <c r="AV534" s="104"/>
      <c r="AW534" s="104"/>
      <c r="AX534" s="104"/>
      <c r="AY534" s="104"/>
      <c r="AZ534" s="104"/>
      <c r="BA534" s="104"/>
      <c r="BB534" s="104"/>
      <c r="BC534" s="104"/>
      <c r="BD534" s="104"/>
      <c r="BE534" s="104"/>
      <c r="BF534" s="104"/>
      <c r="BG534" s="104"/>
      <c r="BH534" s="104"/>
      <c r="BI534" s="104"/>
      <c r="BJ534" s="104"/>
      <c r="BK534" s="104"/>
      <c r="BL534" s="104"/>
      <c r="BM534" s="104"/>
      <c r="BN534" s="104"/>
      <c r="BO534" s="104"/>
      <c r="BP534" s="104"/>
      <c r="BQ534" s="104"/>
      <c r="BR534" s="104"/>
      <c r="BS534" s="104"/>
      <c r="BT534" s="104"/>
      <c r="BU534" s="104"/>
      <c r="BV534" s="104"/>
      <c r="BW534" s="104"/>
      <c r="BX534" s="104"/>
      <c r="BY534" s="104"/>
      <c r="BZ534" s="104"/>
      <c r="CA534" s="104"/>
      <c r="CB534" s="104"/>
      <c r="CC534" s="104"/>
      <c r="CD534" s="104"/>
      <c r="CE534" s="104"/>
      <c r="CF534" s="104"/>
      <c r="CG534" s="104"/>
      <c r="CH534" s="104"/>
      <c r="CI534" s="104"/>
      <c r="CJ534" s="104"/>
      <c r="CK534" s="104"/>
      <c r="CL534" s="104"/>
      <c r="CM534" s="104"/>
      <c r="CN534" s="104"/>
      <c r="CO534" s="104"/>
      <c r="CP534" s="104"/>
      <c r="CQ534" s="104"/>
      <c r="CR534" s="104"/>
      <c r="CS534" s="104"/>
      <c r="CT534" s="104"/>
      <c r="CU534" s="104"/>
      <c r="CV534" s="104"/>
      <c r="CW534" s="104"/>
      <c r="CX534" s="104"/>
      <c r="CY534" s="104"/>
      <c r="CZ534" s="104"/>
      <c r="DA534" s="104"/>
      <c r="DB534" s="104"/>
      <c r="DC534" s="104"/>
      <c r="DD534" s="104"/>
      <c r="DE534" s="104"/>
      <c r="DF534" s="104"/>
      <c r="DG534" s="104"/>
      <c r="DH534" s="104"/>
      <c r="DI534" s="104"/>
      <c r="DJ534" s="104"/>
      <c r="DK534" s="104"/>
      <c r="DL534" s="104"/>
      <c r="DM534" s="104"/>
      <c r="DN534" s="104"/>
      <c r="DO534" s="104"/>
      <c r="DP534" s="104"/>
      <c r="DQ534" s="104"/>
      <c r="DR534" s="104"/>
      <c r="DS534" s="104"/>
      <c r="DT534" s="104"/>
      <c r="DU534" s="104"/>
      <c r="DV534" s="104"/>
      <c r="DW534" s="104"/>
      <c r="DX534" s="104"/>
      <c r="DY534" s="104"/>
      <c r="DZ534" s="104"/>
    </row>
    <row r="535" spans="1:130">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4"/>
      <c r="AY535" s="104"/>
      <c r="AZ535" s="104"/>
      <c r="BA535" s="104"/>
      <c r="BB535" s="104"/>
      <c r="BC535" s="104"/>
      <c r="BD535" s="104"/>
      <c r="BE535" s="104"/>
      <c r="BF535" s="104"/>
      <c r="BG535" s="104"/>
      <c r="BH535" s="104"/>
      <c r="BI535" s="104"/>
      <c r="BJ535" s="104"/>
      <c r="BK535" s="104"/>
      <c r="BL535" s="104"/>
      <c r="BM535" s="104"/>
      <c r="BN535" s="104"/>
      <c r="BO535" s="104"/>
      <c r="BP535" s="104"/>
      <c r="BQ535" s="104"/>
      <c r="BR535" s="104"/>
      <c r="BS535" s="104"/>
      <c r="BT535" s="104"/>
      <c r="BU535" s="104"/>
      <c r="BV535" s="104"/>
      <c r="BW535" s="104"/>
      <c r="BX535" s="104"/>
      <c r="BY535" s="104"/>
      <c r="BZ535" s="104"/>
      <c r="CA535" s="104"/>
      <c r="CB535" s="104"/>
      <c r="CC535" s="104"/>
      <c r="CD535" s="104"/>
      <c r="CE535" s="104"/>
      <c r="CF535" s="104"/>
      <c r="CG535" s="104"/>
      <c r="CH535" s="104"/>
      <c r="CI535" s="104"/>
      <c r="CJ535" s="104"/>
      <c r="CK535" s="104"/>
      <c r="CL535" s="104"/>
      <c r="CM535" s="104"/>
      <c r="CN535" s="104"/>
      <c r="CO535" s="104"/>
      <c r="CP535" s="104"/>
      <c r="CQ535" s="104"/>
      <c r="CR535" s="104"/>
      <c r="CS535" s="104"/>
      <c r="CT535" s="104"/>
      <c r="CU535" s="104"/>
      <c r="CV535" s="104"/>
      <c r="CW535" s="104"/>
      <c r="CX535" s="104"/>
      <c r="CY535" s="104"/>
      <c r="CZ535" s="104"/>
      <c r="DA535" s="104"/>
      <c r="DB535" s="104"/>
      <c r="DC535" s="104"/>
      <c r="DD535" s="104"/>
      <c r="DE535" s="104"/>
      <c r="DF535" s="104"/>
      <c r="DG535" s="104"/>
      <c r="DH535" s="104"/>
      <c r="DI535" s="104"/>
      <c r="DJ535" s="104"/>
      <c r="DK535" s="104"/>
      <c r="DL535" s="104"/>
      <c r="DM535" s="104"/>
      <c r="DN535" s="104"/>
      <c r="DO535" s="104"/>
      <c r="DP535" s="104"/>
      <c r="DQ535" s="104"/>
      <c r="DR535" s="104"/>
      <c r="DS535" s="104"/>
      <c r="DT535" s="104"/>
      <c r="DU535" s="104"/>
      <c r="DV535" s="104"/>
      <c r="DW535" s="104"/>
      <c r="DX535" s="104"/>
      <c r="DY535" s="104"/>
      <c r="DZ535" s="104"/>
    </row>
    <row r="536" spans="1:130">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4"/>
      <c r="AY536" s="104"/>
      <c r="AZ536" s="104"/>
      <c r="BA536" s="104"/>
      <c r="BB536" s="104"/>
      <c r="BC536" s="104"/>
      <c r="BD536" s="104"/>
      <c r="BE536" s="104"/>
      <c r="BF536" s="104"/>
      <c r="BG536" s="104"/>
      <c r="BH536" s="104"/>
      <c r="BI536" s="104"/>
      <c r="BJ536" s="104"/>
      <c r="BK536" s="104"/>
      <c r="BL536" s="104"/>
      <c r="BM536" s="104"/>
      <c r="BN536" s="104"/>
      <c r="BO536" s="104"/>
      <c r="BP536" s="104"/>
      <c r="BQ536" s="104"/>
      <c r="BR536" s="104"/>
      <c r="BS536" s="104"/>
      <c r="BT536" s="104"/>
      <c r="BU536" s="104"/>
      <c r="BV536" s="104"/>
      <c r="BW536" s="104"/>
      <c r="BX536" s="104"/>
      <c r="BY536" s="104"/>
      <c r="BZ536" s="104"/>
      <c r="CA536" s="104"/>
      <c r="CB536" s="104"/>
      <c r="CC536" s="104"/>
      <c r="CD536" s="104"/>
      <c r="CE536" s="104"/>
      <c r="CF536" s="104"/>
      <c r="CG536" s="104"/>
      <c r="CH536" s="104"/>
      <c r="CI536" s="104"/>
      <c r="CJ536" s="104"/>
      <c r="CK536" s="104"/>
      <c r="CL536" s="104"/>
      <c r="CM536" s="104"/>
      <c r="CN536" s="104"/>
      <c r="CO536" s="104"/>
      <c r="CP536" s="104"/>
      <c r="CQ536" s="104"/>
      <c r="CR536" s="104"/>
      <c r="CS536" s="104"/>
      <c r="CT536" s="104"/>
      <c r="CU536" s="104"/>
      <c r="CV536" s="104"/>
      <c r="CW536" s="104"/>
      <c r="CX536" s="104"/>
      <c r="CY536" s="104"/>
      <c r="CZ536" s="104"/>
      <c r="DA536" s="104"/>
      <c r="DB536" s="104"/>
      <c r="DC536" s="104"/>
      <c r="DD536" s="104"/>
      <c r="DE536" s="104"/>
      <c r="DF536" s="104"/>
      <c r="DG536" s="104"/>
      <c r="DH536" s="104"/>
      <c r="DI536" s="104"/>
      <c r="DJ536" s="104"/>
      <c r="DK536" s="104"/>
      <c r="DL536" s="104"/>
      <c r="DM536" s="104"/>
      <c r="DN536" s="104"/>
      <c r="DO536" s="104"/>
      <c r="DP536" s="104"/>
      <c r="DQ536" s="104"/>
      <c r="DR536" s="104"/>
      <c r="DS536" s="104"/>
      <c r="DT536" s="104"/>
      <c r="DU536" s="104"/>
      <c r="DV536" s="104"/>
      <c r="DW536" s="104"/>
      <c r="DX536" s="104"/>
      <c r="DY536" s="104"/>
      <c r="DZ536" s="104"/>
    </row>
    <row r="537" spans="1:130">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04"/>
      <c r="AY537" s="104"/>
      <c r="AZ537" s="104"/>
      <c r="BA537" s="104"/>
      <c r="BB537" s="104"/>
      <c r="BC537" s="104"/>
      <c r="BD537" s="104"/>
      <c r="BE537" s="104"/>
      <c r="BF537" s="104"/>
      <c r="BG537" s="104"/>
      <c r="BH537" s="104"/>
      <c r="BI537" s="104"/>
      <c r="BJ537" s="104"/>
      <c r="BK537" s="104"/>
      <c r="BL537" s="104"/>
      <c r="BM537" s="104"/>
      <c r="BN537" s="104"/>
      <c r="BO537" s="104"/>
      <c r="BP537" s="104"/>
      <c r="BQ537" s="104"/>
      <c r="BR537" s="104"/>
      <c r="BS537" s="104"/>
      <c r="BT537" s="104"/>
      <c r="BU537" s="104"/>
      <c r="BV537" s="104"/>
      <c r="BW537" s="104"/>
      <c r="BX537" s="104"/>
      <c r="BY537" s="104"/>
      <c r="BZ537" s="104"/>
      <c r="CA537" s="104"/>
      <c r="CB537" s="104"/>
      <c r="CC537" s="104"/>
      <c r="CD537" s="104"/>
      <c r="CE537" s="104"/>
      <c r="CF537" s="104"/>
      <c r="CG537" s="104"/>
      <c r="CH537" s="104"/>
      <c r="CI537" s="104"/>
      <c r="CJ537" s="104"/>
      <c r="CK537" s="104"/>
      <c r="CL537" s="104"/>
      <c r="CM537" s="104"/>
      <c r="CN537" s="104"/>
      <c r="CO537" s="104"/>
      <c r="CP537" s="104"/>
      <c r="CQ537" s="104"/>
      <c r="CR537" s="104"/>
      <c r="CS537" s="104"/>
      <c r="CT537" s="104"/>
      <c r="CU537" s="104"/>
      <c r="CV537" s="104"/>
      <c r="CW537" s="104"/>
      <c r="CX537" s="104"/>
      <c r="CY537" s="104"/>
      <c r="CZ537" s="104"/>
      <c r="DA537" s="104"/>
      <c r="DB537" s="104"/>
      <c r="DC537" s="104"/>
      <c r="DD537" s="104"/>
      <c r="DE537" s="104"/>
      <c r="DF537" s="104"/>
      <c r="DG537" s="104"/>
      <c r="DH537" s="104"/>
      <c r="DI537" s="104"/>
      <c r="DJ537" s="104"/>
      <c r="DK537" s="104"/>
      <c r="DL537" s="104"/>
      <c r="DM537" s="104"/>
      <c r="DN537" s="104"/>
      <c r="DO537" s="104"/>
      <c r="DP537" s="104"/>
      <c r="DQ537" s="104"/>
      <c r="DR537" s="104"/>
      <c r="DS537" s="104"/>
      <c r="DT537" s="104"/>
      <c r="DU537" s="104"/>
      <c r="DV537" s="104"/>
      <c r="DW537" s="104"/>
      <c r="DX537" s="104"/>
      <c r="DY537" s="104"/>
      <c r="DZ537" s="104"/>
    </row>
    <row r="538" spans="1:130">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c r="AG538" s="104"/>
      <c r="AH538" s="104"/>
      <c r="AI538" s="104"/>
      <c r="AJ538" s="104"/>
      <c r="AK538" s="104"/>
      <c r="AL538" s="104"/>
      <c r="AM538" s="104"/>
      <c r="AN538" s="104"/>
      <c r="AO538" s="104"/>
      <c r="AP538" s="104"/>
      <c r="AQ538" s="104"/>
      <c r="AR538" s="104"/>
      <c r="AS538" s="104"/>
      <c r="AT538" s="104"/>
      <c r="AU538" s="104"/>
      <c r="AV538" s="104"/>
      <c r="AW538" s="104"/>
      <c r="AX538" s="104"/>
      <c r="AY538" s="104"/>
      <c r="AZ538" s="104"/>
      <c r="BA538" s="104"/>
      <c r="BB538" s="104"/>
      <c r="BC538" s="104"/>
      <c r="BD538" s="104"/>
      <c r="BE538" s="104"/>
      <c r="BF538" s="104"/>
      <c r="BG538" s="104"/>
      <c r="BH538" s="104"/>
      <c r="BI538" s="104"/>
      <c r="BJ538" s="104"/>
      <c r="BK538" s="104"/>
      <c r="BL538" s="104"/>
      <c r="BM538" s="104"/>
      <c r="BN538" s="104"/>
      <c r="BO538" s="104"/>
      <c r="BP538" s="104"/>
      <c r="BQ538" s="104"/>
      <c r="BR538" s="104"/>
      <c r="BS538" s="104"/>
      <c r="BT538" s="104"/>
      <c r="BU538" s="104"/>
      <c r="BV538" s="104"/>
      <c r="BW538" s="104"/>
      <c r="BX538" s="104"/>
      <c r="BY538" s="104"/>
      <c r="BZ538" s="104"/>
      <c r="CA538" s="104"/>
      <c r="CB538" s="104"/>
      <c r="CC538" s="104"/>
      <c r="CD538" s="104"/>
      <c r="CE538" s="104"/>
      <c r="CF538" s="104"/>
      <c r="CG538" s="104"/>
      <c r="CH538" s="104"/>
      <c r="CI538" s="104"/>
      <c r="CJ538" s="104"/>
      <c r="CK538" s="104"/>
      <c r="CL538" s="104"/>
      <c r="CM538" s="104"/>
      <c r="CN538" s="104"/>
      <c r="CO538" s="104"/>
      <c r="CP538" s="104"/>
      <c r="CQ538" s="104"/>
      <c r="CR538" s="104"/>
      <c r="CS538" s="104"/>
      <c r="CT538" s="104"/>
      <c r="CU538" s="104"/>
      <c r="CV538" s="104"/>
      <c r="CW538" s="104"/>
      <c r="CX538" s="104"/>
      <c r="CY538" s="104"/>
      <c r="CZ538" s="104"/>
      <c r="DA538" s="104"/>
      <c r="DB538" s="104"/>
      <c r="DC538" s="104"/>
      <c r="DD538" s="104"/>
      <c r="DE538" s="104"/>
      <c r="DF538" s="104"/>
      <c r="DG538" s="104"/>
      <c r="DH538" s="104"/>
      <c r="DI538" s="104"/>
      <c r="DJ538" s="104"/>
      <c r="DK538" s="104"/>
      <c r="DL538" s="104"/>
      <c r="DM538" s="104"/>
      <c r="DN538" s="104"/>
      <c r="DO538" s="104"/>
      <c r="DP538" s="104"/>
      <c r="DQ538" s="104"/>
      <c r="DR538" s="104"/>
      <c r="DS538" s="104"/>
      <c r="DT538" s="104"/>
      <c r="DU538" s="104"/>
      <c r="DV538" s="104"/>
      <c r="DW538" s="104"/>
      <c r="DX538" s="104"/>
      <c r="DY538" s="104"/>
      <c r="DZ538" s="104"/>
    </row>
    <row r="539" spans="1:130">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c r="AG539" s="104"/>
      <c r="AH539" s="104"/>
      <c r="AI539" s="104"/>
      <c r="AJ539" s="104"/>
      <c r="AK539" s="104"/>
      <c r="AL539" s="104"/>
      <c r="AM539" s="104"/>
      <c r="AN539" s="104"/>
      <c r="AO539" s="104"/>
      <c r="AP539" s="104"/>
      <c r="AQ539" s="104"/>
      <c r="AR539" s="104"/>
      <c r="AS539" s="104"/>
      <c r="AT539" s="104"/>
      <c r="AU539" s="104"/>
      <c r="AV539" s="104"/>
      <c r="AW539" s="104"/>
      <c r="AX539" s="104"/>
      <c r="AY539" s="104"/>
      <c r="AZ539" s="104"/>
      <c r="BA539" s="104"/>
      <c r="BB539" s="104"/>
      <c r="BC539" s="104"/>
      <c r="BD539" s="104"/>
      <c r="BE539" s="104"/>
      <c r="BF539" s="104"/>
      <c r="BG539" s="104"/>
      <c r="BH539" s="104"/>
      <c r="BI539" s="104"/>
      <c r="BJ539" s="104"/>
      <c r="BK539" s="104"/>
      <c r="BL539" s="104"/>
      <c r="BM539" s="104"/>
      <c r="BN539" s="104"/>
      <c r="BO539" s="104"/>
      <c r="BP539" s="104"/>
      <c r="BQ539" s="104"/>
      <c r="BR539" s="104"/>
      <c r="BS539" s="104"/>
      <c r="BT539" s="104"/>
      <c r="BU539" s="104"/>
      <c r="BV539" s="104"/>
      <c r="BW539" s="104"/>
      <c r="BX539" s="104"/>
      <c r="BY539" s="104"/>
      <c r="BZ539" s="104"/>
      <c r="CA539" s="104"/>
      <c r="CB539" s="104"/>
      <c r="CC539" s="104"/>
      <c r="CD539" s="104"/>
      <c r="CE539" s="104"/>
      <c r="CF539" s="104"/>
      <c r="CG539" s="104"/>
      <c r="CH539" s="104"/>
      <c r="CI539" s="104"/>
      <c r="CJ539" s="104"/>
      <c r="CK539" s="104"/>
      <c r="CL539" s="104"/>
      <c r="CM539" s="104"/>
      <c r="CN539" s="104"/>
      <c r="CO539" s="104"/>
      <c r="CP539" s="104"/>
      <c r="CQ539" s="104"/>
      <c r="CR539" s="104"/>
      <c r="CS539" s="104"/>
      <c r="CT539" s="104"/>
      <c r="CU539" s="104"/>
      <c r="CV539" s="104"/>
      <c r="CW539" s="104"/>
      <c r="CX539" s="104"/>
      <c r="CY539" s="104"/>
      <c r="CZ539" s="104"/>
      <c r="DA539" s="104"/>
      <c r="DB539" s="104"/>
      <c r="DC539" s="104"/>
      <c r="DD539" s="104"/>
      <c r="DE539" s="104"/>
      <c r="DF539" s="104"/>
      <c r="DG539" s="104"/>
      <c r="DH539" s="104"/>
      <c r="DI539" s="104"/>
      <c r="DJ539" s="104"/>
      <c r="DK539" s="104"/>
      <c r="DL539" s="104"/>
      <c r="DM539" s="104"/>
      <c r="DN539" s="104"/>
      <c r="DO539" s="104"/>
      <c r="DP539" s="104"/>
      <c r="DQ539" s="104"/>
      <c r="DR539" s="104"/>
      <c r="DS539" s="104"/>
      <c r="DT539" s="104"/>
      <c r="DU539" s="104"/>
      <c r="DV539" s="104"/>
      <c r="DW539" s="104"/>
      <c r="DX539" s="104"/>
      <c r="DY539" s="104"/>
      <c r="DZ539" s="104"/>
    </row>
    <row r="540" spans="1:130">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c r="AG540" s="104"/>
      <c r="AH540" s="104"/>
      <c r="AI540" s="104"/>
      <c r="AJ540" s="104"/>
      <c r="AK540" s="104"/>
      <c r="AL540" s="104"/>
      <c r="AM540" s="104"/>
      <c r="AN540" s="104"/>
      <c r="AO540" s="104"/>
      <c r="AP540" s="104"/>
      <c r="AQ540" s="104"/>
      <c r="AR540" s="104"/>
      <c r="AS540" s="104"/>
      <c r="AT540" s="104"/>
      <c r="AU540" s="104"/>
      <c r="AV540" s="104"/>
      <c r="AW540" s="104"/>
      <c r="AX540" s="104"/>
      <c r="AY540" s="104"/>
      <c r="AZ540" s="104"/>
      <c r="BA540" s="104"/>
      <c r="BB540" s="104"/>
      <c r="BC540" s="104"/>
      <c r="BD540" s="104"/>
      <c r="BE540" s="104"/>
      <c r="BF540" s="104"/>
      <c r="BG540" s="104"/>
      <c r="BH540" s="104"/>
      <c r="BI540" s="104"/>
      <c r="BJ540" s="104"/>
      <c r="BK540" s="104"/>
      <c r="BL540" s="104"/>
      <c r="BM540" s="104"/>
      <c r="BN540" s="104"/>
      <c r="BO540" s="104"/>
      <c r="BP540" s="104"/>
      <c r="BQ540" s="104"/>
      <c r="BR540" s="104"/>
      <c r="BS540" s="104"/>
      <c r="BT540" s="104"/>
      <c r="BU540" s="104"/>
      <c r="BV540" s="104"/>
      <c r="BW540" s="104"/>
      <c r="BX540" s="104"/>
      <c r="BY540" s="104"/>
      <c r="BZ540" s="104"/>
      <c r="CA540" s="104"/>
      <c r="CB540" s="104"/>
      <c r="CC540" s="104"/>
      <c r="CD540" s="104"/>
      <c r="CE540" s="104"/>
      <c r="CF540" s="104"/>
      <c r="CG540" s="104"/>
      <c r="CH540" s="104"/>
      <c r="CI540" s="104"/>
      <c r="CJ540" s="104"/>
      <c r="CK540" s="104"/>
      <c r="CL540" s="104"/>
      <c r="CM540" s="104"/>
      <c r="CN540" s="104"/>
      <c r="CO540" s="104"/>
      <c r="CP540" s="104"/>
      <c r="CQ540" s="104"/>
      <c r="CR540" s="104"/>
      <c r="CS540" s="104"/>
      <c r="CT540" s="104"/>
      <c r="CU540" s="104"/>
      <c r="CV540" s="104"/>
      <c r="CW540" s="104"/>
      <c r="CX540" s="104"/>
      <c r="CY540" s="104"/>
      <c r="CZ540" s="104"/>
      <c r="DA540" s="104"/>
      <c r="DB540" s="104"/>
      <c r="DC540" s="104"/>
      <c r="DD540" s="104"/>
      <c r="DE540" s="104"/>
      <c r="DF540" s="104"/>
      <c r="DG540" s="104"/>
      <c r="DH540" s="104"/>
      <c r="DI540" s="104"/>
      <c r="DJ540" s="104"/>
      <c r="DK540" s="104"/>
      <c r="DL540" s="104"/>
      <c r="DM540" s="104"/>
      <c r="DN540" s="104"/>
      <c r="DO540" s="104"/>
      <c r="DP540" s="104"/>
      <c r="DQ540" s="104"/>
      <c r="DR540" s="104"/>
      <c r="DS540" s="104"/>
      <c r="DT540" s="104"/>
      <c r="DU540" s="104"/>
      <c r="DV540" s="104"/>
      <c r="DW540" s="104"/>
      <c r="DX540" s="104"/>
      <c r="DY540" s="104"/>
      <c r="DZ540" s="104"/>
    </row>
    <row r="541" spans="1:130">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c r="AG541" s="104"/>
      <c r="AH541" s="104"/>
      <c r="AI541" s="104"/>
      <c r="AJ541" s="104"/>
      <c r="AK541" s="104"/>
      <c r="AL541" s="104"/>
      <c r="AM541" s="104"/>
      <c r="AN541" s="104"/>
      <c r="AO541" s="104"/>
      <c r="AP541" s="104"/>
      <c r="AQ541" s="104"/>
      <c r="AR541" s="104"/>
      <c r="AS541" s="104"/>
      <c r="AT541" s="104"/>
      <c r="AU541" s="104"/>
      <c r="AV541" s="104"/>
      <c r="AW541" s="104"/>
      <c r="AX541" s="104"/>
      <c r="AY541" s="104"/>
      <c r="AZ541" s="104"/>
      <c r="BA541" s="104"/>
      <c r="BB541" s="104"/>
      <c r="BC541" s="104"/>
      <c r="BD541" s="104"/>
      <c r="BE541" s="104"/>
      <c r="BF541" s="104"/>
      <c r="BG541" s="104"/>
      <c r="BH541" s="104"/>
      <c r="BI541" s="104"/>
      <c r="BJ541" s="104"/>
      <c r="BK541" s="104"/>
      <c r="BL541" s="104"/>
      <c r="BM541" s="104"/>
      <c r="BN541" s="104"/>
      <c r="BO541" s="104"/>
      <c r="BP541" s="104"/>
      <c r="BQ541" s="104"/>
      <c r="BR541" s="104"/>
      <c r="BS541" s="104"/>
      <c r="BT541" s="104"/>
      <c r="BU541" s="104"/>
      <c r="BV541" s="104"/>
      <c r="BW541" s="104"/>
      <c r="BX541" s="104"/>
      <c r="BY541" s="104"/>
      <c r="BZ541" s="104"/>
      <c r="CA541" s="104"/>
      <c r="CB541" s="104"/>
      <c r="CC541" s="104"/>
      <c r="CD541" s="104"/>
      <c r="CE541" s="104"/>
      <c r="CF541" s="104"/>
      <c r="CG541" s="104"/>
      <c r="CH541" s="104"/>
      <c r="CI541" s="104"/>
      <c r="CJ541" s="104"/>
      <c r="CK541" s="104"/>
      <c r="CL541" s="104"/>
      <c r="CM541" s="104"/>
      <c r="CN541" s="104"/>
      <c r="CO541" s="104"/>
      <c r="CP541" s="104"/>
      <c r="CQ541" s="104"/>
      <c r="CR541" s="104"/>
      <c r="CS541" s="104"/>
      <c r="CT541" s="104"/>
      <c r="CU541" s="104"/>
      <c r="CV541" s="104"/>
      <c r="CW541" s="104"/>
      <c r="CX541" s="104"/>
      <c r="CY541" s="104"/>
      <c r="CZ541" s="104"/>
      <c r="DA541" s="104"/>
      <c r="DB541" s="104"/>
      <c r="DC541" s="104"/>
      <c r="DD541" s="104"/>
      <c r="DE541" s="104"/>
      <c r="DF541" s="104"/>
      <c r="DG541" s="104"/>
      <c r="DH541" s="104"/>
      <c r="DI541" s="104"/>
      <c r="DJ541" s="104"/>
      <c r="DK541" s="104"/>
      <c r="DL541" s="104"/>
      <c r="DM541" s="104"/>
      <c r="DN541" s="104"/>
      <c r="DO541" s="104"/>
      <c r="DP541" s="104"/>
      <c r="DQ541" s="104"/>
      <c r="DR541" s="104"/>
      <c r="DS541" s="104"/>
      <c r="DT541" s="104"/>
      <c r="DU541" s="104"/>
      <c r="DV541" s="104"/>
      <c r="DW541" s="104"/>
      <c r="DX541" s="104"/>
      <c r="DY541" s="104"/>
      <c r="DZ541" s="104"/>
    </row>
    <row r="542" spans="1:130">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c r="AG542" s="104"/>
      <c r="AH542" s="104"/>
      <c r="AI542" s="104"/>
      <c r="AJ542" s="104"/>
      <c r="AK542" s="104"/>
      <c r="AL542" s="104"/>
      <c r="AM542" s="104"/>
      <c r="AN542" s="104"/>
      <c r="AO542" s="104"/>
      <c r="AP542" s="104"/>
      <c r="AQ542" s="104"/>
      <c r="AR542" s="104"/>
      <c r="AS542" s="104"/>
      <c r="AT542" s="104"/>
      <c r="AU542" s="104"/>
      <c r="AV542" s="104"/>
      <c r="AW542" s="104"/>
      <c r="AX542" s="104"/>
      <c r="AY542" s="104"/>
      <c r="AZ542" s="104"/>
      <c r="BA542" s="104"/>
      <c r="BB542" s="104"/>
      <c r="BC542" s="104"/>
      <c r="BD542" s="104"/>
      <c r="BE542" s="104"/>
      <c r="BF542" s="104"/>
      <c r="BG542" s="104"/>
      <c r="BH542" s="104"/>
      <c r="BI542" s="104"/>
      <c r="BJ542" s="104"/>
      <c r="BK542" s="104"/>
      <c r="BL542" s="104"/>
      <c r="BM542" s="104"/>
      <c r="BN542" s="104"/>
      <c r="BO542" s="104"/>
      <c r="BP542" s="104"/>
      <c r="BQ542" s="104"/>
      <c r="BR542" s="104"/>
      <c r="BS542" s="104"/>
      <c r="BT542" s="104"/>
      <c r="BU542" s="104"/>
      <c r="BV542" s="104"/>
      <c r="BW542" s="104"/>
      <c r="BX542" s="104"/>
      <c r="BY542" s="104"/>
      <c r="BZ542" s="104"/>
      <c r="CA542" s="104"/>
      <c r="CB542" s="104"/>
      <c r="CC542" s="104"/>
      <c r="CD542" s="104"/>
      <c r="CE542" s="104"/>
      <c r="CF542" s="104"/>
      <c r="CG542" s="104"/>
      <c r="CH542" s="104"/>
      <c r="CI542" s="104"/>
      <c r="CJ542" s="104"/>
      <c r="CK542" s="104"/>
      <c r="CL542" s="104"/>
      <c r="CM542" s="104"/>
      <c r="CN542" s="104"/>
      <c r="CO542" s="104"/>
      <c r="CP542" s="104"/>
      <c r="CQ542" s="104"/>
      <c r="CR542" s="104"/>
      <c r="CS542" s="104"/>
      <c r="CT542" s="104"/>
      <c r="CU542" s="104"/>
      <c r="CV542" s="104"/>
      <c r="CW542" s="104"/>
      <c r="CX542" s="104"/>
      <c r="CY542" s="104"/>
      <c r="CZ542" s="104"/>
      <c r="DA542" s="104"/>
      <c r="DB542" s="104"/>
      <c r="DC542" s="104"/>
      <c r="DD542" s="104"/>
      <c r="DE542" s="104"/>
      <c r="DF542" s="104"/>
      <c r="DG542" s="104"/>
      <c r="DH542" s="104"/>
      <c r="DI542" s="104"/>
      <c r="DJ542" s="104"/>
      <c r="DK542" s="104"/>
      <c r="DL542" s="104"/>
      <c r="DM542" s="104"/>
      <c r="DN542" s="104"/>
      <c r="DO542" s="104"/>
      <c r="DP542" s="104"/>
      <c r="DQ542" s="104"/>
      <c r="DR542" s="104"/>
      <c r="DS542" s="104"/>
      <c r="DT542" s="104"/>
      <c r="DU542" s="104"/>
      <c r="DV542" s="104"/>
      <c r="DW542" s="104"/>
      <c r="DX542" s="104"/>
      <c r="DY542" s="104"/>
      <c r="DZ542" s="104"/>
    </row>
    <row r="543" spans="1:130">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04"/>
      <c r="AT543" s="104"/>
      <c r="AU543" s="104"/>
      <c r="AV543" s="104"/>
      <c r="AW543" s="104"/>
      <c r="AX543" s="104"/>
      <c r="AY543" s="104"/>
      <c r="AZ543" s="104"/>
      <c r="BA543" s="104"/>
      <c r="BB543" s="104"/>
      <c r="BC543" s="104"/>
      <c r="BD543" s="104"/>
      <c r="BE543" s="104"/>
      <c r="BF543" s="104"/>
      <c r="BG543" s="104"/>
      <c r="BH543" s="104"/>
      <c r="BI543" s="104"/>
      <c r="BJ543" s="104"/>
      <c r="BK543" s="104"/>
      <c r="BL543" s="104"/>
      <c r="BM543" s="104"/>
      <c r="BN543" s="104"/>
      <c r="BO543" s="104"/>
      <c r="BP543" s="104"/>
      <c r="BQ543" s="104"/>
      <c r="BR543" s="104"/>
      <c r="BS543" s="104"/>
      <c r="BT543" s="104"/>
      <c r="BU543" s="104"/>
      <c r="BV543" s="104"/>
      <c r="BW543" s="104"/>
      <c r="BX543" s="104"/>
      <c r="BY543" s="104"/>
      <c r="BZ543" s="104"/>
      <c r="CA543" s="104"/>
      <c r="CB543" s="104"/>
      <c r="CC543" s="104"/>
      <c r="CD543" s="104"/>
      <c r="CE543" s="104"/>
      <c r="CF543" s="104"/>
      <c r="CG543" s="104"/>
      <c r="CH543" s="104"/>
      <c r="CI543" s="104"/>
      <c r="CJ543" s="104"/>
      <c r="CK543" s="104"/>
      <c r="CL543" s="104"/>
      <c r="CM543" s="104"/>
      <c r="CN543" s="104"/>
      <c r="CO543" s="104"/>
      <c r="CP543" s="104"/>
      <c r="CQ543" s="104"/>
      <c r="CR543" s="104"/>
      <c r="CS543" s="104"/>
      <c r="CT543" s="104"/>
      <c r="CU543" s="104"/>
      <c r="CV543" s="104"/>
      <c r="CW543" s="104"/>
      <c r="CX543" s="104"/>
      <c r="CY543" s="104"/>
      <c r="CZ543" s="104"/>
      <c r="DA543" s="104"/>
      <c r="DB543" s="104"/>
      <c r="DC543" s="104"/>
      <c r="DD543" s="104"/>
      <c r="DE543" s="104"/>
      <c r="DF543" s="104"/>
      <c r="DG543" s="104"/>
      <c r="DH543" s="104"/>
      <c r="DI543" s="104"/>
      <c r="DJ543" s="104"/>
      <c r="DK543" s="104"/>
      <c r="DL543" s="104"/>
      <c r="DM543" s="104"/>
      <c r="DN543" s="104"/>
      <c r="DO543" s="104"/>
      <c r="DP543" s="104"/>
      <c r="DQ543" s="104"/>
      <c r="DR543" s="104"/>
      <c r="DS543" s="104"/>
      <c r="DT543" s="104"/>
      <c r="DU543" s="104"/>
      <c r="DV543" s="104"/>
      <c r="DW543" s="104"/>
      <c r="DX543" s="104"/>
      <c r="DY543" s="104"/>
      <c r="DZ543" s="104"/>
    </row>
    <row r="544" spans="1:130">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c r="AG544" s="104"/>
      <c r="AH544" s="104"/>
      <c r="AI544" s="104"/>
      <c r="AJ544" s="104"/>
      <c r="AK544" s="104"/>
      <c r="AL544" s="104"/>
      <c r="AM544" s="104"/>
      <c r="AN544" s="104"/>
      <c r="AO544" s="104"/>
      <c r="AP544" s="104"/>
      <c r="AQ544" s="104"/>
      <c r="AR544" s="104"/>
      <c r="AS544" s="104"/>
      <c r="AT544" s="104"/>
      <c r="AU544" s="104"/>
      <c r="AV544" s="104"/>
      <c r="AW544" s="104"/>
      <c r="AX544" s="104"/>
      <c r="AY544" s="104"/>
      <c r="AZ544" s="104"/>
      <c r="BA544" s="104"/>
      <c r="BB544" s="104"/>
      <c r="BC544" s="104"/>
      <c r="BD544" s="104"/>
      <c r="BE544" s="104"/>
      <c r="BF544" s="104"/>
      <c r="BG544" s="104"/>
      <c r="BH544" s="104"/>
      <c r="BI544" s="104"/>
      <c r="BJ544" s="104"/>
      <c r="BK544" s="104"/>
      <c r="BL544" s="104"/>
      <c r="BM544" s="104"/>
      <c r="BN544" s="104"/>
      <c r="BO544" s="104"/>
      <c r="BP544" s="104"/>
      <c r="BQ544" s="104"/>
      <c r="BR544" s="104"/>
      <c r="BS544" s="104"/>
      <c r="BT544" s="104"/>
      <c r="BU544" s="104"/>
      <c r="BV544" s="104"/>
      <c r="BW544" s="104"/>
      <c r="BX544" s="104"/>
      <c r="BY544" s="104"/>
      <c r="BZ544" s="104"/>
      <c r="CA544" s="104"/>
      <c r="CB544" s="104"/>
      <c r="CC544" s="104"/>
      <c r="CD544" s="104"/>
      <c r="CE544" s="104"/>
      <c r="CF544" s="104"/>
      <c r="CG544" s="104"/>
      <c r="CH544" s="104"/>
      <c r="CI544" s="104"/>
      <c r="CJ544" s="104"/>
      <c r="CK544" s="104"/>
      <c r="CL544" s="104"/>
      <c r="CM544" s="104"/>
      <c r="CN544" s="104"/>
      <c r="CO544" s="104"/>
      <c r="CP544" s="104"/>
      <c r="CQ544" s="104"/>
      <c r="CR544" s="104"/>
      <c r="CS544" s="104"/>
      <c r="CT544" s="104"/>
      <c r="CU544" s="104"/>
      <c r="CV544" s="104"/>
      <c r="CW544" s="104"/>
      <c r="CX544" s="104"/>
      <c r="CY544" s="104"/>
      <c r="CZ544" s="104"/>
      <c r="DA544" s="104"/>
      <c r="DB544" s="104"/>
      <c r="DC544" s="104"/>
      <c r="DD544" s="104"/>
      <c r="DE544" s="104"/>
      <c r="DF544" s="104"/>
      <c r="DG544" s="104"/>
      <c r="DH544" s="104"/>
      <c r="DI544" s="104"/>
      <c r="DJ544" s="104"/>
      <c r="DK544" s="104"/>
      <c r="DL544" s="104"/>
      <c r="DM544" s="104"/>
      <c r="DN544" s="104"/>
      <c r="DO544" s="104"/>
      <c r="DP544" s="104"/>
      <c r="DQ544" s="104"/>
      <c r="DR544" s="104"/>
      <c r="DS544" s="104"/>
      <c r="DT544" s="104"/>
      <c r="DU544" s="104"/>
      <c r="DV544" s="104"/>
      <c r="DW544" s="104"/>
      <c r="DX544" s="104"/>
      <c r="DY544" s="104"/>
      <c r="DZ544" s="104"/>
    </row>
    <row r="545" spans="1:130">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c r="AG545" s="104"/>
      <c r="AH545" s="104"/>
      <c r="AI545" s="104"/>
      <c r="AJ545" s="104"/>
      <c r="AK545" s="104"/>
      <c r="AL545" s="104"/>
      <c r="AM545" s="104"/>
      <c r="AN545" s="104"/>
      <c r="AO545" s="104"/>
      <c r="AP545" s="104"/>
      <c r="AQ545" s="104"/>
      <c r="AR545" s="104"/>
      <c r="AS545" s="104"/>
      <c r="AT545" s="104"/>
      <c r="AU545" s="104"/>
      <c r="AV545" s="104"/>
      <c r="AW545" s="104"/>
      <c r="AX545" s="104"/>
      <c r="AY545" s="104"/>
      <c r="AZ545" s="104"/>
      <c r="BA545" s="104"/>
      <c r="BB545" s="104"/>
      <c r="BC545" s="104"/>
      <c r="BD545" s="104"/>
      <c r="BE545" s="104"/>
      <c r="BF545" s="104"/>
      <c r="BG545" s="104"/>
      <c r="BH545" s="104"/>
      <c r="BI545" s="104"/>
      <c r="BJ545" s="104"/>
      <c r="BK545" s="104"/>
      <c r="BL545" s="104"/>
      <c r="BM545" s="104"/>
      <c r="BN545" s="104"/>
      <c r="BO545" s="104"/>
      <c r="BP545" s="104"/>
      <c r="BQ545" s="104"/>
      <c r="BR545" s="104"/>
      <c r="BS545" s="104"/>
      <c r="BT545" s="104"/>
      <c r="BU545" s="104"/>
      <c r="BV545" s="104"/>
      <c r="BW545" s="104"/>
      <c r="BX545" s="104"/>
      <c r="BY545" s="104"/>
      <c r="BZ545" s="104"/>
      <c r="CA545" s="104"/>
      <c r="CB545" s="104"/>
      <c r="CC545" s="104"/>
      <c r="CD545" s="104"/>
      <c r="CE545" s="104"/>
      <c r="CF545" s="104"/>
      <c r="CG545" s="104"/>
      <c r="CH545" s="104"/>
      <c r="CI545" s="104"/>
      <c r="CJ545" s="104"/>
      <c r="CK545" s="104"/>
      <c r="CL545" s="104"/>
      <c r="CM545" s="104"/>
      <c r="CN545" s="104"/>
      <c r="CO545" s="104"/>
      <c r="CP545" s="104"/>
      <c r="CQ545" s="104"/>
      <c r="CR545" s="104"/>
      <c r="CS545" s="104"/>
      <c r="CT545" s="104"/>
      <c r="CU545" s="104"/>
      <c r="CV545" s="104"/>
      <c r="CW545" s="104"/>
      <c r="CX545" s="104"/>
      <c r="CY545" s="104"/>
      <c r="CZ545" s="104"/>
      <c r="DA545" s="104"/>
      <c r="DB545" s="104"/>
      <c r="DC545" s="104"/>
      <c r="DD545" s="104"/>
      <c r="DE545" s="104"/>
      <c r="DF545" s="104"/>
      <c r="DG545" s="104"/>
      <c r="DH545" s="104"/>
      <c r="DI545" s="104"/>
      <c r="DJ545" s="104"/>
      <c r="DK545" s="104"/>
      <c r="DL545" s="104"/>
      <c r="DM545" s="104"/>
      <c r="DN545" s="104"/>
      <c r="DO545" s="104"/>
      <c r="DP545" s="104"/>
      <c r="DQ545" s="104"/>
      <c r="DR545" s="104"/>
      <c r="DS545" s="104"/>
      <c r="DT545" s="104"/>
      <c r="DU545" s="104"/>
      <c r="DV545" s="104"/>
      <c r="DW545" s="104"/>
      <c r="DX545" s="104"/>
      <c r="DY545" s="104"/>
      <c r="DZ545" s="104"/>
    </row>
    <row r="546" spans="1:130">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c r="AG546" s="104"/>
      <c r="AH546" s="104"/>
      <c r="AI546" s="104"/>
      <c r="AJ546" s="104"/>
      <c r="AK546" s="104"/>
      <c r="AL546" s="104"/>
      <c r="AM546" s="104"/>
      <c r="AN546" s="104"/>
      <c r="AO546" s="104"/>
      <c r="AP546" s="104"/>
      <c r="AQ546" s="104"/>
      <c r="AR546" s="104"/>
      <c r="AS546" s="104"/>
      <c r="AT546" s="104"/>
      <c r="AU546" s="104"/>
      <c r="AV546" s="104"/>
      <c r="AW546" s="104"/>
      <c r="AX546" s="104"/>
      <c r="AY546" s="104"/>
      <c r="AZ546" s="104"/>
      <c r="BA546" s="104"/>
      <c r="BB546" s="104"/>
      <c r="BC546" s="104"/>
      <c r="BD546" s="104"/>
      <c r="BE546" s="104"/>
      <c r="BF546" s="104"/>
      <c r="BG546" s="104"/>
      <c r="BH546" s="104"/>
      <c r="BI546" s="104"/>
      <c r="BJ546" s="104"/>
      <c r="BK546" s="104"/>
      <c r="BL546" s="104"/>
      <c r="BM546" s="104"/>
      <c r="BN546" s="104"/>
      <c r="BO546" s="104"/>
      <c r="BP546" s="104"/>
      <c r="BQ546" s="104"/>
      <c r="BR546" s="104"/>
      <c r="BS546" s="104"/>
      <c r="BT546" s="104"/>
      <c r="BU546" s="104"/>
      <c r="BV546" s="104"/>
      <c r="BW546" s="104"/>
      <c r="BX546" s="104"/>
      <c r="BY546" s="104"/>
      <c r="BZ546" s="104"/>
      <c r="CA546" s="104"/>
      <c r="CB546" s="104"/>
      <c r="CC546" s="104"/>
      <c r="CD546" s="104"/>
      <c r="CE546" s="104"/>
      <c r="CF546" s="104"/>
      <c r="CG546" s="104"/>
      <c r="CH546" s="104"/>
      <c r="CI546" s="104"/>
      <c r="CJ546" s="104"/>
      <c r="CK546" s="104"/>
      <c r="CL546" s="104"/>
      <c r="CM546" s="104"/>
      <c r="CN546" s="104"/>
      <c r="CO546" s="104"/>
      <c r="CP546" s="104"/>
      <c r="CQ546" s="104"/>
      <c r="CR546" s="104"/>
      <c r="CS546" s="104"/>
      <c r="CT546" s="104"/>
      <c r="CU546" s="104"/>
      <c r="CV546" s="104"/>
      <c r="CW546" s="104"/>
      <c r="CX546" s="104"/>
      <c r="CY546" s="104"/>
      <c r="CZ546" s="104"/>
      <c r="DA546" s="104"/>
      <c r="DB546" s="104"/>
      <c r="DC546" s="104"/>
      <c r="DD546" s="104"/>
      <c r="DE546" s="104"/>
      <c r="DF546" s="104"/>
      <c r="DG546" s="104"/>
      <c r="DH546" s="104"/>
      <c r="DI546" s="104"/>
      <c r="DJ546" s="104"/>
      <c r="DK546" s="104"/>
      <c r="DL546" s="104"/>
      <c r="DM546" s="104"/>
      <c r="DN546" s="104"/>
      <c r="DO546" s="104"/>
      <c r="DP546" s="104"/>
      <c r="DQ546" s="104"/>
      <c r="DR546" s="104"/>
      <c r="DS546" s="104"/>
      <c r="DT546" s="104"/>
      <c r="DU546" s="104"/>
      <c r="DV546" s="104"/>
      <c r="DW546" s="104"/>
      <c r="DX546" s="104"/>
      <c r="DY546" s="104"/>
      <c r="DZ546" s="104"/>
    </row>
    <row r="547" spans="1:130">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c r="AG547" s="104"/>
      <c r="AH547" s="104"/>
      <c r="AI547" s="104"/>
      <c r="AJ547" s="104"/>
      <c r="AK547" s="104"/>
      <c r="AL547" s="104"/>
      <c r="AM547" s="104"/>
      <c r="AN547" s="104"/>
      <c r="AO547" s="104"/>
      <c r="AP547" s="104"/>
      <c r="AQ547" s="104"/>
      <c r="AR547" s="104"/>
      <c r="AS547" s="104"/>
      <c r="AT547" s="104"/>
      <c r="AU547" s="104"/>
      <c r="AV547" s="104"/>
      <c r="AW547" s="104"/>
      <c r="AX547" s="104"/>
      <c r="AY547" s="104"/>
      <c r="AZ547" s="104"/>
      <c r="BA547" s="104"/>
      <c r="BB547" s="104"/>
      <c r="BC547" s="104"/>
      <c r="BD547" s="104"/>
      <c r="BE547" s="104"/>
      <c r="BF547" s="104"/>
      <c r="BG547" s="104"/>
      <c r="BH547" s="104"/>
      <c r="BI547" s="104"/>
      <c r="BJ547" s="104"/>
      <c r="BK547" s="104"/>
      <c r="BL547" s="104"/>
      <c r="BM547" s="104"/>
      <c r="BN547" s="104"/>
      <c r="BO547" s="104"/>
      <c r="BP547" s="104"/>
      <c r="BQ547" s="104"/>
      <c r="BR547" s="104"/>
      <c r="BS547" s="104"/>
      <c r="BT547" s="104"/>
      <c r="BU547" s="104"/>
      <c r="BV547" s="104"/>
      <c r="BW547" s="104"/>
      <c r="BX547" s="104"/>
      <c r="BY547" s="104"/>
      <c r="BZ547" s="104"/>
      <c r="CA547" s="104"/>
      <c r="CB547" s="104"/>
      <c r="CC547" s="104"/>
      <c r="CD547" s="104"/>
      <c r="CE547" s="104"/>
      <c r="CF547" s="104"/>
      <c r="CG547" s="104"/>
      <c r="CH547" s="104"/>
      <c r="CI547" s="104"/>
      <c r="CJ547" s="104"/>
      <c r="CK547" s="104"/>
      <c r="CL547" s="104"/>
      <c r="CM547" s="104"/>
      <c r="CN547" s="104"/>
      <c r="CO547" s="104"/>
      <c r="CP547" s="104"/>
      <c r="CQ547" s="104"/>
      <c r="CR547" s="104"/>
      <c r="CS547" s="104"/>
      <c r="CT547" s="104"/>
      <c r="CU547" s="104"/>
      <c r="CV547" s="104"/>
      <c r="CW547" s="104"/>
      <c r="CX547" s="104"/>
      <c r="CY547" s="104"/>
      <c r="CZ547" s="104"/>
      <c r="DA547" s="104"/>
      <c r="DB547" s="104"/>
      <c r="DC547" s="104"/>
      <c r="DD547" s="104"/>
      <c r="DE547" s="104"/>
      <c r="DF547" s="104"/>
      <c r="DG547" s="104"/>
      <c r="DH547" s="104"/>
      <c r="DI547" s="104"/>
      <c r="DJ547" s="104"/>
      <c r="DK547" s="104"/>
      <c r="DL547" s="104"/>
      <c r="DM547" s="104"/>
      <c r="DN547" s="104"/>
      <c r="DO547" s="104"/>
      <c r="DP547" s="104"/>
      <c r="DQ547" s="104"/>
      <c r="DR547" s="104"/>
      <c r="DS547" s="104"/>
      <c r="DT547" s="104"/>
      <c r="DU547" s="104"/>
      <c r="DV547" s="104"/>
      <c r="DW547" s="104"/>
      <c r="DX547" s="104"/>
      <c r="DY547" s="104"/>
      <c r="DZ547" s="104"/>
    </row>
    <row r="548" spans="1:130">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c r="AG548" s="104"/>
      <c r="AH548" s="104"/>
      <c r="AI548" s="104"/>
      <c r="AJ548" s="104"/>
      <c r="AK548" s="104"/>
      <c r="AL548" s="104"/>
      <c r="AM548" s="104"/>
      <c r="AN548" s="104"/>
      <c r="AO548" s="104"/>
      <c r="AP548" s="104"/>
      <c r="AQ548" s="104"/>
      <c r="AR548" s="104"/>
      <c r="AS548" s="104"/>
      <c r="AT548" s="104"/>
      <c r="AU548" s="104"/>
      <c r="AV548" s="104"/>
      <c r="AW548" s="104"/>
      <c r="AX548" s="104"/>
      <c r="AY548" s="104"/>
      <c r="AZ548" s="104"/>
      <c r="BA548" s="104"/>
      <c r="BB548" s="104"/>
      <c r="BC548" s="104"/>
      <c r="BD548" s="104"/>
      <c r="BE548" s="104"/>
      <c r="BF548" s="104"/>
      <c r="BG548" s="104"/>
      <c r="BH548" s="104"/>
      <c r="BI548" s="104"/>
      <c r="BJ548" s="104"/>
      <c r="BK548" s="104"/>
      <c r="BL548" s="104"/>
      <c r="BM548" s="104"/>
      <c r="BN548" s="104"/>
      <c r="BO548" s="104"/>
      <c r="BP548" s="104"/>
      <c r="BQ548" s="104"/>
      <c r="BR548" s="104"/>
      <c r="BS548" s="104"/>
      <c r="BT548" s="104"/>
      <c r="BU548" s="104"/>
      <c r="BV548" s="104"/>
      <c r="BW548" s="104"/>
      <c r="BX548" s="104"/>
      <c r="BY548" s="104"/>
      <c r="BZ548" s="104"/>
      <c r="CA548" s="104"/>
      <c r="CB548" s="104"/>
      <c r="CC548" s="104"/>
      <c r="CD548" s="104"/>
      <c r="CE548" s="104"/>
      <c r="CF548" s="104"/>
      <c r="CG548" s="104"/>
      <c r="CH548" s="104"/>
      <c r="CI548" s="104"/>
      <c r="CJ548" s="104"/>
      <c r="CK548" s="104"/>
      <c r="CL548" s="104"/>
      <c r="CM548" s="104"/>
      <c r="CN548" s="104"/>
      <c r="CO548" s="104"/>
      <c r="CP548" s="104"/>
      <c r="CQ548" s="104"/>
      <c r="CR548" s="104"/>
      <c r="CS548" s="104"/>
      <c r="CT548" s="104"/>
      <c r="CU548" s="104"/>
      <c r="CV548" s="104"/>
      <c r="CW548" s="104"/>
      <c r="CX548" s="104"/>
      <c r="CY548" s="104"/>
      <c r="CZ548" s="104"/>
      <c r="DA548" s="104"/>
      <c r="DB548" s="104"/>
      <c r="DC548" s="104"/>
      <c r="DD548" s="104"/>
      <c r="DE548" s="104"/>
      <c r="DF548" s="104"/>
      <c r="DG548" s="104"/>
      <c r="DH548" s="104"/>
      <c r="DI548" s="104"/>
      <c r="DJ548" s="104"/>
      <c r="DK548" s="104"/>
      <c r="DL548" s="104"/>
      <c r="DM548" s="104"/>
      <c r="DN548" s="104"/>
      <c r="DO548" s="104"/>
      <c r="DP548" s="104"/>
      <c r="DQ548" s="104"/>
      <c r="DR548" s="104"/>
      <c r="DS548" s="104"/>
      <c r="DT548" s="104"/>
      <c r="DU548" s="104"/>
      <c r="DV548" s="104"/>
      <c r="DW548" s="104"/>
      <c r="DX548" s="104"/>
      <c r="DY548" s="104"/>
      <c r="DZ548" s="104"/>
    </row>
    <row r="549" spans="1:130">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c r="AG549" s="104"/>
      <c r="AH549" s="104"/>
      <c r="AI549" s="104"/>
      <c r="AJ549" s="104"/>
      <c r="AK549" s="104"/>
      <c r="AL549" s="104"/>
      <c r="AM549" s="104"/>
      <c r="AN549" s="104"/>
      <c r="AO549" s="104"/>
      <c r="AP549" s="104"/>
      <c r="AQ549" s="104"/>
      <c r="AR549" s="104"/>
      <c r="AS549" s="104"/>
      <c r="AT549" s="104"/>
      <c r="AU549" s="104"/>
      <c r="AV549" s="104"/>
      <c r="AW549" s="104"/>
      <c r="AX549" s="104"/>
      <c r="AY549" s="104"/>
      <c r="AZ549" s="104"/>
      <c r="BA549" s="104"/>
      <c r="BB549" s="104"/>
      <c r="BC549" s="104"/>
      <c r="BD549" s="104"/>
      <c r="BE549" s="104"/>
      <c r="BF549" s="104"/>
      <c r="BG549" s="104"/>
      <c r="BH549" s="104"/>
      <c r="BI549" s="104"/>
      <c r="BJ549" s="104"/>
      <c r="BK549" s="104"/>
      <c r="BL549" s="104"/>
      <c r="BM549" s="104"/>
      <c r="BN549" s="104"/>
      <c r="BO549" s="104"/>
      <c r="BP549" s="104"/>
      <c r="BQ549" s="104"/>
      <c r="BR549" s="104"/>
      <c r="BS549" s="104"/>
      <c r="BT549" s="104"/>
      <c r="BU549" s="104"/>
      <c r="BV549" s="104"/>
      <c r="BW549" s="104"/>
      <c r="BX549" s="104"/>
      <c r="BY549" s="104"/>
      <c r="BZ549" s="104"/>
      <c r="CA549" s="104"/>
      <c r="CB549" s="104"/>
      <c r="CC549" s="104"/>
      <c r="CD549" s="104"/>
      <c r="CE549" s="104"/>
      <c r="CF549" s="104"/>
      <c r="CG549" s="104"/>
      <c r="CH549" s="104"/>
      <c r="CI549" s="104"/>
      <c r="CJ549" s="104"/>
      <c r="CK549" s="104"/>
      <c r="CL549" s="104"/>
      <c r="CM549" s="104"/>
      <c r="CN549" s="104"/>
      <c r="CO549" s="104"/>
      <c r="CP549" s="104"/>
      <c r="CQ549" s="104"/>
      <c r="CR549" s="104"/>
      <c r="CS549" s="104"/>
      <c r="CT549" s="104"/>
      <c r="CU549" s="104"/>
      <c r="CV549" s="104"/>
      <c r="CW549" s="104"/>
      <c r="CX549" s="104"/>
      <c r="CY549" s="104"/>
      <c r="CZ549" s="104"/>
      <c r="DA549" s="104"/>
      <c r="DB549" s="104"/>
      <c r="DC549" s="104"/>
      <c r="DD549" s="104"/>
      <c r="DE549" s="104"/>
      <c r="DF549" s="104"/>
      <c r="DG549" s="104"/>
      <c r="DH549" s="104"/>
      <c r="DI549" s="104"/>
      <c r="DJ549" s="104"/>
      <c r="DK549" s="104"/>
      <c r="DL549" s="104"/>
      <c r="DM549" s="104"/>
      <c r="DN549" s="104"/>
      <c r="DO549" s="104"/>
      <c r="DP549" s="104"/>
      <c r="DQ549" s="104"/>
      <c r="DR549" s="104"/>
      <c r="DS549" s="104"/>
      <c r="DT549" s="104"/>
      <c r="DU549" s="104"/>
      <c r="DV549" s="104"/>
      <c r="DW549" s="104"/>
      <c r="DX549" s="104"/>
      <c r="DY549" s="104"/>
      <c r="DZ549" s="104"/>
    </row>
    <row r="550" spans="1:130">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c r="AG550" s="104"/>
      <c r="AH550" s="104"/>
      <c r="AI550" s="104"/>
      <c r="AJ550" s="104"/>
      <c r="AK550" s="104"/>
      <c r="AL550" s="104"/>
      <c r="AM550" s="104"/>
      <c r="AN550" s="104"/>
      <c r="AO550" s="104"/>
      <c r="AP550" s="104"/>
      <c r="AQ550" s="104"/>
      <c r="AR550" s="104"/>
      <c r="AS550" s="104"/>
      <c r="AT550" s="104"/>
      <c r="AU550" s="104"/>
      <c r="AV550" s="104"/>
      <c r="AW550" s="104"/>
      <c r="AX550" s="104"/>
      <c r="AY550" s="104"/>
      <c r="AZ550" s="104"/>
      <c r="BA550" s="104"/>
      <c r="BB550" s="104"/>
      <c r="BC550" s="104"/>
      <c r="BD550" s="104"/>
      <c r="BE550" s="104"/>
      <c r="BF550" s="104"/>
      <c r="BG550" s="104"/>
      <c r="BH550" s="104"/>
      <c r="BI550" s="104"/>
      <c r="BJ550" s="104"/>
      <c r="BK550" s="104"/>
      <c r="BL550" s="104"/>
      <c r="BM550" s="104"/>
      <c r="BN550" s="104"/>
      <c r="BO550" s="104"/>
      <c r="BP550" s="104"/>
      <c r="BQ550" s="104"/>
      <c r="BR550" s="104"/>
      <c r="BS550" s="104"/>
      <c r="BT550" s="104"/>
      <c r="BU550" s="104"/>
      <c r="BV550" s="104"/>
      <c r="BW550" s="104"/>
      <c r="BX550" s="104"/>
      <c r="BY550" s="104"/>
      <c r="BZ550" s="104"/>
      <c r="CA550" s="104"/>
      <c r="CB550" s="104"/>
      <c r="CC550" s="104"/>
      <c r="CD550" s="104"/>
      <c r="CE550" s="104"/>
      <c r="CF550" s="104"/>
      <c r="CG550" s="104"/>
      <c r="CH550" s="104"/>
      <c r="CI550" s="104"/>
      <c r="CJ550" s="104"/>
      <c r="CK550" s="104"/>
      <c r="CL550" s="104"/>
      <c r="CM550" s="104"/>
      <c r="CN550" s="104"/>
      <c r="CO550" s="104"/>
      <c r="CP550" s="104"/>
      <c r="CQ550" s="104"/>
      <c r="CR550" s="104"/>
      <c r="CS550" s="104"/>
      <c r="CT550" s="104"/>
      <c r="CU550" s="104"/>
      <c r="CV550" s="104"/>
      <c r="CW550" s="104"/>
      <c r="CX550" s="104"/>
      <c r="CY550" s="104"/>
      <c r="CZ550" s="104"/>
      <c r="DA550" s="104"/>
      <c r="DB550" s="104"/>
      <c r="DC550" s="104"/>
      <c r="DD550" s="104"/>
      <c r="DE550" s="104"/>
      <c r="DF550" s="104"/>
      <c r="DG550" s="104"/>
      <c r="DH550" s="104"/>
      <c r="DI550" s="104"/>
      <c r="DJ550" s="104"/>
      <c r="DK550" s="104"/>
      <c r="DL550" s="104"/>
      <c r="DM550" s="104"/>
      <c r="DN550" s="104"/>
      <c r="DO550" s="104"/>
      <c r="DP550" s="104"/>
      <c r="DQ550" s="104"/>
      <c r="DR550" s="104"/>
      <c r="DS550" s="104"/>
      <c r="DT550" s="104"/>
      <c r="DU550" s="104"/>
      <c r="DV550" s="104"/>
      <c r="DW550" s="104"/>
      <c r="DX550" s="104"/>
      <c r="DY550" s="104"/>
      <c r="DZ550" s="104"/>
    </row>
    <row r="551" spans="1:130">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c r="AG551" s="104"/>
      <c r="AH551" s="104"/>
      <c r="AI551" s="104"/>
      <c r="AJ551" s="104"/>
      <c r="AK551" s="104"/>
      <c r="AL551" s="104"/>
      <c r="AM551" s="104"/>
      <c r="AN551" s="104"/>
      <c r="AO551" s="104"/>
      <c r="AP551" s="104"/>
      <c r="AQ551" s="104"/>
      <c r="AR551" s="104"/>
      <c r="AS551" s="104"/>
      <c r="AT551" s="104"/>
      <c r="AU551" s="104"/>
      <c r="AV551" s="104"/>
      <c r="AW551" s="104"/>
      <c r="AX551" s="104"/>
      <c r="AY551" s="104"/>
      <c r="AZ551" s="104"/>
      <c r="BA551" s="104"/>
      <c r="BB551" s="104"/>
      <c r="BC551" s="104"/>
      <c r="BD551" s="104"/>
      <c r="BE551" s="104"/>
      <c r="BF551" s="104"/>
      <c r="BG551" s="104"/>
      <c r="BH551" s="104"/>
      <c r="BI551" s="104"/>
      <c r="BJ551" s="104"/>
      <c r="BK551" s="104"/>
      <c r="BL551" s="104"/>
      <c r="BM551" s="104"/>
      <c r="BN551" s="104"/>
      <c r="BO551" s="104"/>
      <c r="BP551" s="104"/>
      <c r="BQ551" s="104"/>
      <c r="BR551" s="104"/>
      <c r="BS551" s="104"/>
      <c r="BT551" s="104"/>
      <c r="BU551" s="104"/>
      <c r="BV551" s="104"/>
      <c r="BW551" s="104"/>
      <c r="BX551" s="104"/>
      <c r="BY551" s="104"/>
      <c r="BZ551" s="104"/>
      <c r="CA551" s="104"/>
      <c r="CB551" s="104"/>
      <c r="CC551" s="104"/>
      <c r="CD551" s="104"/>
      <c r="CE551" s="104"/>
      <c r="CF551" s="104"/>
      <c r="CG551" s="104"/>
      <c r="CH551" s="104"/>
      <c r="CI551" s="104"/>
      <c r="CJ551" s="104"/>
      <c r="CK551" s="104"/>
      <c r="CL551" s="104"/>
      <c r="CM551" s="104"/>
      <c r="CN551" s="104"/>
      <c r="CO551" s="104"/>
      <c r="CP551" s="104"/>
      <c r="CQ551" s="104"/>
      <c r="CR551" s="104"/>
      <c r="CS551" s="104"/>
      <c r="CT551" s="104"/>
      <c r="CU551" s="104"/>
      <c r="CV551" s="104"/>
      <c r="CW551" s="104"/>
      <c r="CX551" s="104"/>
      <c r="CY551" s="104"/>
      <c r="CZ551" s="104"/>
      <c r="DA551" s="104"/>
      <c r="DB551" s="104"/>
      <c r="DC551" s="104"/>
      <c r="DD551" s="104"/>
      <c r="DE551" s="104"/>
      <c r="DF551" s="104"/>
      <c r="DG551" s="104"/>
      <c r="DH551" s="104"/>
      <c r="DI551" s="104"/>
      <c r="DJ551" s="104"/>
      <c r="DK551" s="104"/>
      <c r="DL551" s="104"/>
      <c r="DM551" s="104"/>
      <c r="DN551" s="104"/>
      <c r="DO551" s="104"/>
      <c r="DP551" s="104"/>
      <c r="DQ551" s="104"/>
      <c r="DR551" s="104"/>
      <c r="DS551" s="104"/>
      <c r="DT551" s="104"/>
      <c r="DU551" s="104"/>
      <c r="DV551" s="104"/>
      <c r="DW551" s="104"/>
      <c r="DX551" s="104"/>
      <c r="DY551" s="104"/>
      <c r="DZ551" s="104"/>
    </row>
    <row r="552" spans="1:130">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c r="AG552" s="104"/>
      <c r="AH552" s="104"/>
      <c r="AI552" s="104"/>
      <c r="AJ552" s="104"/>
      <c r="AK552" s="104"/>
      <c r="AL552" s="104"/>
      <c r="AM552" s="104"/>
      <c r="AN552" s="104"/>
      <c r="AO552" s="104"/>
      <c r="AP552" s="104"/>
      <c r="AQ552" s="104"/>
      <c r="AR552" s="104"/>
      <c r="AS552" s="104"/>
      <c r="AT552" s="104"/>
      <c r="AU552" s="104"/>
      <c r="AV552" s="104"/>
      <c r="AW552" s="104"/>
      <c r="AX552" s="104"/>
      <c r="AY552" s="104"/>
      <c r="AZ552" s="104"/>
      <c r="BA552" s="104"/>
      <c r="BB552" s="104"/>
      <c r="BC552" s="104"/>
      <c r="BD552" s="104"/>
      <c r="BE552" s="104"/>
      <c r="BF552" s="104"/>
      <c r="BG552" s="104"/>
      <c r="BH552" s="104"/>
      <c r="BI552" s="104"/>
      <c r="BJ552" s="104"/>
      <c r="BK552" s="104"/>
      <c r="BL552" s="104"/>
      <c r="BM552" s="104"/>
      <c r="BN552" s="104"/>
      <c r="BO552" s="104"/>
      <c r="BP552" s="104"/>
      <c r="BQ552" s="104"/>
      <c r="BR552" s="104"/>
      <c r="BS552" s="104"/>
      <c r="BT552" s="104"/>
      <c r="BU552" s="104"/>
      <c r="BV552" s="104"/>
      <c r="BW552" s="104"/>
      <c r="BX552" s="104"/>
      <c r="BY552" s="104"/>
      <c r="BZ552" s="104"/>
      <c r="CA552" s="104"/>
      <c r="CB552" s="104"/>
      <c r="CC552" s="104"/>
      <c r="CD552" s="104"/>
      <c r="CE552" s="104"/>
      <c r="CF552" s="104"/>
      <c r="CG552" s="104"/>
      <c r="CH552" s="104"/>
      <c r="CI552" s="104"/>
      <c r="CJ552" s="104"/>
      <c r="CK552" s="104"/>
      <c r="CL552" s="104"/>
      <c r="CM552" s="104"/>
      <c r="CN552" s="104"/>
      <c r="CO552" s="104"/>
      <c r="CP552" s="104"/>
      <c r="CQ552" s="104"/>
      <c r="CR552" s="104"/>
      <c r="CS552" s="104"/>
      <c r="CT552" s="104"/>
      <c r="CU552" s="104"/>
      <c r="CV552" s="104"/>
      <c r="CW552" s="104"/>
      <c r="CX552" s="104"/>
      <c r="CY552" s="104"/>
      <c r="CZ552" s="104"/>
      <c r="DA552" s="104"/>
      <c r="DB552" s="104"/>
      <c r="DC552" s="104"/>
      <c r="DD552" s="104"/>
      <c r="DE552" s="104"/>
      <c r="DF552" s="104"/>
      <c r="DG552" s="104"/>
      <c r="DH552" s="104"/>
      <c r="DI552" s="104"/>
      <c r="DJ552" s="104"/>
      <c r="DK552" s="104"/>
      <c r="DL552" s="104"/>
      <c r="DM552" s="104"/>
      <c r="DN552" s="104"/>
      <c r="DO552" s="104"/>
      <c r="DP552" s="104"/>
      <c r="DQ552" s="104"/>
      <c r="DR552" s="104"/>
      <c r="DS552" s="104"/>
      <c r="DT552" s="104"/>
      <c r="DU552" s="104"/>
      <c r="DV552" s="104"/>
      <c r="DW552" s="104"/>
      <c r="DX552" s="104"/>
      <c r="DY552" s="104"/>
      <c r="DZ552" s="104"/>
    </row>
    <row r="553" spans="1:130">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c r="AG553" s="104"/>
      <c r="AH553" s="104"/>
      <c r="AI553" s="104"/>
      <c r="AJ553" s="104"/>
      <c r="AK553" s="104"/>
      <c r="AL553" s="104"/>
      <c r="AM553" s="104"/>
      <c r="AN553" s="104"/>
      <c r="AO553" s="104"/>
      <c r="AP553" s="104"/>
      <c r="AQ553" s="104"/>
      <c r="AR553" s="104"/>
      <c r="AS553" s="104"/>
      <c r="AT553" s="104"/>
      <c r="AU553" s="104"/>
      <c r="AV553" s="104"/>
      <c r="AW553" s="104"/>
      <c r="AX553" s="104"/>
      <c r="AY553" s="104"/>
      <c r="AZ553" s="104"/>
      <c r="BA553" s="104"/>
      <c r="BB553" s="104"/>
      <c r="BC553" s="104"/>
      <c r="BD553" s="104"/>
      <c r="BE553" s="104"/>
      <c r="BF553" s="104"/>
      <c r="BG553" s="104"/>
      <c r="BH553" s="104"/>
      <c r="BI553" s="104"/>
      <c r="BJ553" s="104"/>
      <c r="BK553" s="104"/>
      <c r="BL553" s="104"/>
      <c r="BM553" s="104"/>
      <c r="BN553" s="104"/>
      <c r="BO553" s="104"/>
      <c r="BP553" s="104"/>
      <c r="BQ553" s="104"/>
      <c r="BR553" s="104"/>
      <c r="BS553" s="104"/>
      <c r="BT553" s="104"/>
      <c r="BU553" s="104"/>
      <c r="BV553" s="104"/>
      <c r="BW553" s="104"/>
      <c r="BX553" s="104"/>
      <c r="BY553" s="104"/>
      <c r="BZ553" s="104"/>
      <c r="CA553" s="104"/>
      <c r="CB553" s="104"/>
      <c r="CC553" s="104"/>
      <c r="CD553" s="104"/>
      <c r="CE553" s="104"/>
      <c r="CF553" s="104"/>
      <c r="CG553" s="104"/>
      <c r="CH553" s="104"/>
      <c r="CI553" s="104"/>
      <c r="CJ553" s="104"/>
      <c r="CK553" s="104"/>
      <c r="CL553" s="104"/>
      <c r="CM553" s="104"/>
      <c r="CN553" s="104"/>
      <c r="CO553" s="104"/>
      <c r="CP553" s="104"/>
      <c r="CQ553" s="104"/>
      <c r="CR553" s="104"/>
      <c r="CS553" s="104"/>
      <c r="CT553" s="104"/>
      <c r="CU553" s="104"/>
      <c r="CV553" s="104"/>
      <c r="CW553" s="104"/>
      <c r="CX553" s="104"/>
      <c r="CY553" s="104"/>
      <c r="CZ553" s="104"/>
      <c r="DA553" s="104"/>
      <c r="DB553" s="104"/>
      <c r="DC553" s="104"/>
      <c r="DD553" s="104"/>
      <c r="DE553" s="104"/>
      <c r="DF553" s="104"/>
      <c r="DG553" s="104"/>
      <c r="DH553" s="104"/>
      <c r="DI553" s="104"/>
      <c r="DJ553" s="104"/>
      <c r="DK553" s="104"/>
      <c r="DL553" s="104"/>
      <c r="DM553" s="104"/>
      <c r="DN553" s="104"/>
      <c r="DO553" s="104"/>
      <c r="DP553" s="104"/>
      <c r="DQ553" s="104"/>
      <c r="DR553" s="104"/>
      <c r="DS553" s="104"/>
      <c r="DT553" s="104"/>
      <c r="DU553" s="104"/>
      <c r="DV553" s="104"/>
      <c r="DW553" s="104"/>
      <c r="DX553" s="104"/>
      <c r="DY553" s="104"/>
      <c r="DZ553" s="104"/>
    </row>
    <row r="554" spans="1:130">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c r="AG554" s="104"/>
      <c r="AH554" s="104"/>
      <c r="AI554" s="104"/>
      <c r="AJ554" s="104"/>
      <c r="AK554" s="104"/>
      <c r="AL554" s="104"/>
      <c r="AM554" s="104"/>
      <c r="AN554" s="104"/>
      <c r="AO554" s="104"/>
      <c r="AP554" s="104"/>
      <c r="AQ554" s="104"/>
      <c r="AR554" s="104"/>
      <c r="AS554" s="104"/>
      <c r="AT554" s="104"/>
      <c r="AU554" s="104"/>
      <c r="AV554" s="104"/>
      <c r="AW554" s="104"/>
      <c r="AX554" s="104"/>
      <c r="AY554" s="104"/>
      <c r="AZ554" s="104"/>
      <c r="BA554" s="104"/>
      <c r="BB554" s="104"/>
      <c r="BC554" s="104"/>
      <c r="BD554" s="104"/>
      <c r="BE554" s="104"/>
      <c r="BF554" s="104"/>
      <c r="BG554" s="104"/>
      <c r="BH554" s="104"/>
      <c r="BI554" s="104"/>
      <c r="BJ554" s="104"/>
      <c r="BK554" s="104"/>
      <c r="BL554" s="104"/>
      <c r="BM554" s="104"/>
      <c r="BN554" s="104"/>
      <c r="BO554" s="104"/>
      <c r="BP554" s="104"/>
      <c r="BQ554" s="104"/>
      <c r="BR554" s="104"/>
      <c r="BS554" s="104"/>
      <c r="BT554" s="104"/>
      <c r="BU554" s="104"/>
      <c r="BV554" s="104"/>
      <c r="BW554" s="104"/>
      <c r="BX554" s="104"/>
      <c r="BY554" s="104"/>
      <c r="BZ554" s="104"/>
      <c r="CA554" s="104"/>
      <c r="CB554" s="104"/>
      <c r="CC554" s="104"/>
      <c r="CD554" s="104"/>
      <c r="CE554" s="104"/>
      <c r="CF554" s="104"/>
      <c r="CG554" s="104"/>
      <c r="CH554" s="104"/>
      <c r="CI554" s="104"/>
      <c r="CJ554" s="104"/>
      <c r="CK554" s="104"/>
      <c r="CL554" s="104"/>
      <c r="CM554" s="104"/>
      <c r="CN554" s="104"/>
      <c r="CO554" s="104"/>
      <c r="CP554" s="104"/>
      <c r="CQ554" s="104"/>
      <c r="CR554" s="104"/>
      <c r="CS554" s="104"/>
      <c r="CT554" s="104"/>
      <c r="CU554" s="104"/>
      <c r="CV554" s="104"/>
      <c r="CW554" s="104"/>
      <c r="CX554" s="104"/>
      <c r="CY554" s="104"/>
      <c r="CZ554" s="104"/>
      <c r="DA554" s="104"/>
      <c r="DB554" s="104"/>
      <c r="DC554" s="104"/>
      <c r="DD554" s="104"/>
      <c r="DE554" s="104"/>
      <c r="DF554" s="104"/>
      <c r="DG554" s="104"/>
      <c r="DH554" s="104"/>
      <c r="DI554" s="104"/>
      <c r="DJ554" s="104"/>
      <c r="DK554" s="104"/>
      <c r="DL554" s="104"/>
      <c r="DM554" s="104"/>
      <c r="DN554" s="104"/>
      <c r="DO554" s="104"/>
      <c r="DP554" s="104"/>
      <c r="DQ554" s="104"/>
      <c r="DR554" s="104"/>
      <c r="DS554" s="104"/>
      <c r="DT554" s="104"/>
      <c r="DU554" s="104"/>
      <c r="DV554" s="104"/>
      <c r="DW554" s="104"/>
      <c r="DX554" s="104"/>
      <c r="DY554" s="104"/>
      <c r="DZ554" s="104"/>
    </row>
    <row r="555" spans="1:130">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c r="AG555" s="104"/>
      <c r="AH555" s="104"/>
      <c r="AI555" s="104"/>
      <c r="AJ555" s="104"/>
      <c r="AK555" s="104"/>
      <c r="AL555" s="104"/>
      <c r="AM555" s="104"/>
      <c r="AN555" s="104"/>
      <c r="AO555" s="104"/>
      <c r="AP555" s="104"/>
      <c r="AQ555" s="104"/>
      <c r="AR555" s="104"/>
      <c r="AS555" s="104"/>
      <c r="AT555" s="104"/>
      <c r="AU555" s="104"/>
      <c r="AV555" s="104"/>
      <c r="AW555" s="104"/>
      <c r="AX555" s="104"/>
      <c r="AY555" s="104"/>
      <c r="AZ555" s="104"/>
      <c r="BA555" s="104"/>
      <c r="BB555" s="104"/>
      <c r="BC555" s="104"/>
      <c r="BD555" s="104"/>
      <c r="BE555" s="104"/>
      <c r="BF555" s="104"/>
      <c r="BG555" s="104"/>
      <c r="BH555" s="104"/>
      <c r="BI555" s="104"/>
      <c r="BJ555" s="104"/>
      <c r="BK555" s="104"/>
      <c r="BL555" s="104"/>
      <c r="BM555" s="104"/>
      <c r="BN555" s="104"/>
      <c r="BO555" s="104"/>
      <c r="BP555" s="104"/>
      <c r="BQ555" s="104"/>
      <c r="BR555" s="104"/>
      <c r="BS555" s="104"/>
      <c r="BT555" s="104"/>
      <c r="BU555" s="104"/>
      <c r="BV555" s="104"/>
      <c r="BW555" s="104"/>
      <c r="BX555" s="104"/>
      <c r="BY555" s="104"/>
      <c r="BZ555" s="104"/>
      <c r="CA555" s="104"/>
      <c r="CB555" s="104"/>
      <c r="CC555" s="104"/>
      <c r="CD555" s="104"/>
      <c r="CE555" s="104"/>
      <c r="CF555" s="104"/>
      <c r="CG555" s="104"/>
      <c r="CH555" s="104"/>
      <c r="CI555" s="104"/>
      <c r="CJ555" s="104"/>
      <c r="CK555" s="104"/>
      <c r="CL555" s="104"/>
      <c r="CM555" s="104"/>
      <c r="CN555" s="104"/>
      <c r="CO555" s="104"/>
      <c r="CP555" s="104"/>
      <c r="CQ555" s="104"/>
      <c r="CR555" s="104"/>
      <c r="CS555" s="104"/>
      <c r="CT555" s="104"/>
      <c r="CU555" s="104"/>
      <c r="CV555" s="104"/>
      <c r="CW555" s="104"/>
      <c r="CX555" s="104"/>
      <c r="CY555" s="104"/>
      <c r="CZ555" s="104"/>
      <c r="DA555" s="104"/>
      <c r="DB555" s="104"/>
      <c r="DC555" s="104"/>
      <c r="DD555" s="104"/>
      <c r="DE555" s="104"/>
      <c r="DF555" s="104"/>
      <c r="DG555" s="104"/>
      <c r="DH555" s="104"/>
      <c r="DI555" s="104"/>
      <c r="DJ555" s="104"/>
      <c r="DK555" s="104"/>
      <c r="DL555" s="104"/>
      <c r="DM555" s="104"/>
      <c r="DN555" s="104"/>
      <c r="DO555" s="104"/>
      <c r="DP555" s="104"/>
      <c r="DQ555" s="104"/>
      <c r="DR555" s="104"/>
      <c r="DS555" s="104"/>
      <c r="DT555" s="104"/>
      <c r="DU555" s="104"/>
      <c r="DV555" s="104"/>
      <c r="DW555" s="104"/>
      <c r="DX555" s="104"/>
      <c r="DY555" s="104"/>
      <c r="DZ555" s="104"/>
    </row>
    <row r="556" spans="1:130">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c r="AG556" s="104"/>
      <c r="AH556" s="104"/>
      <c r="AI556" s="104"/>
      <c r="AJ556" s="104"/>
      <c r="AK556" s="104"/>
      <c r="AL556" s="104"/>
      <c r="AM556" s="104"/>
      <c r="AN556" s="104"/>
      <c r="AO556" s="104"/>
      <c r="AP556" s="104"/>
      <c r="AQ556" s="104"/>
      <c r="AR556" s="104"/>
      <c r="AS556" s="104"/>
      <c r="AT556" s="104"/>
      <c r="AU556" s="104"/>
      <c r="AV556" s="104"/>
      <c r="AW556" s="104"/>
      <c r="AX556" s="104"/>
      <c r="AY556" s="104"/>
      <c r="AZ556" s="104"/>
      <c r="BA556" s="104"/>
      <c r="BB556" s="104"/>
      <c r="BC556" s="104"/>
      <c r="BD556" s="104"/>
      <c r="BE556" s="104"/>
      <c r="BF556" s="104"/>
      <c r="BG556" s="104"/>
      <c r="BH556" s="104"/>
      <c r="BI556" s="104"/>
      <c r="BJ556" s="104"/>
      <c r="BK556" s="104"/>
      <c r="BL556" s="104"/>
      <c r="BM556" s="104"/>
      <c r="BN556" s="104"/>
      <c r="BO556" s="104"/>
      <c r="BP556" s="104"/>
      <c r="BQ556" s="104"/>
      <c r="BR556" s="104"/>
      <c r="BS556" s="104"/>
      <c r="BT556" s="104"/>
      <c r="BU556" s="104"/>
      <c r="BV556" s="104"/>
      <c r="BW556" s="104"/>
      <c r="BX556" s="104"/>
      <c r="BY556" s="104"/>
      <c r="BZ556" s="104"/>
      <c r="CA556" s="104"/>
      <c r="CB556" s="104"/>
      <c r="CC556" s="104"/>
      <c r="CD556" s="104"/>
      <c r="CE556" s="104"/>
      <c r="CF556" s="104"/>
      <c r="CG556" s="104"/>
      <c r="CH556" s="104"/>
      <c r="CI556" s="104"/>
      <c r="CJ556" s="104"/>
      <c r="CK556" s="104"/>
      <c r="CL556" s="104"/>
      <c r="CM556" s="104"/>
      <c r="CN556" s="104"/>
      <c r="CO556" s="104"/>
      <c r="CP556" s="104"/>
      <c r="CQ556" s="104"/>
      <c r="CR556" s="104"/>
      <c r="CS556" s="104"/>
      <c r="CT556" s="104"/>
      <c r="CU556" s="104"/>
      <c r="CV556" s="104"/>
      <c r="CW556" s="104"/>
      <c r="CX556" s="104"/>
      <c r="CY556" s="104"/>
      <c r="CZ556" s="104"/>
      <c r="DA556" s="104"/>
      <c r="DB556" s="104"/>
      <c r="DC556" s="104"/>
      <c r="DD556" s="104"/>
      <c r="DE556" s="104"/>
      <c r="DF556" s="104"/>
      <c r="DG556" s="104"/>
      <c r="DH556" s="104"/>
      <c r="DI556" s="104"/>
      <c r="DJ556" s="104"/>
      <c r="DK556" s="104"/>
      <c r="DL556" s="104"/>
      <c r="DM556" s="104"/>
      <c r="DN556" s="104"/>
      <c r="DO556" s="104"/>
      <c r="DP556" s="104"/>
      <c r="DQ556" s="104"/>
      <c r="DR556" s="104"/>
      <c r="DS556" s="104"/>
      <c r="DT556" s="104"/>
      <c r="DU556" s="104"/>
      <c r="DV556" s="104"/>
      <c r="DW556" s="104"/>
      <c r="DX556" s="104"/>
      <c r="DY556" s="104"/>
      <c r="DZ556" s="104"/>
    </row>
    <row r="557" spans="1:130">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c r="AG557" s="104"/>
      <c r="AH557" s="104"/>
      <c r="AI557" s="104"/>
      <c r="AJ557" s="104"/>
      <c r="AK557" s="104"/>
      <c r="AL557" s="104"/>
      <c r="AM557" s="104"/>
      <c r="AN557" s="104"/>
      <c r="AO557" s="104"/>
      <c r="AP557" s="104"/>
      <c r="AQ557" s="104"/>
      <c r="AR557" s="104"/>
      <c r="AS557" s="104"/>
      <c r="AT557" s="104"/>
      <c r="AU557" s="104"/>
      <c r="AV557" s="104"/>
      <c r="AW557" s="104"/>
      <c r="AX557" s="104"/>
      <c r="AY557" s="104"/>
      <c r="AZ557" s="104"/>
      <c r="BA557" s="104"/>
      <c r="BB557" s="104"/>
      <c r="BC557" s="104"/>
      <c r="BD557" s="104"/>
      <c r="BE557" s="104"/>
      <c r="BF557" s="104"/>
      <c r="BG557" s="104"/>
      <c r="BH557" s="104"/>
      <c r="BI557" s="104"/>
      <c r="BJ557" s="104"/>
      <c r="BK557" s="104"/>
      <c r="BL557" s="104"/>
      <c r="BM557" s="104"/>
      <c r="BN557" s="104"/>
      <c r="BO557" s="104"/>
      <c r="BP557" s="104"/>
      <c r="BQ557" s="104"/>
      <c r="BR557" s="104"/>
      <c r="BS557" s="104"/>
      <c r="BT557" s="104"/>
      <c r="BU557" s="104"/>
      <c r="BV557" s="104"/>
      <c r="BW557" s="104"/>
      <c r="BX557" s="104"/>
      <c r="BY557" s="104"/>
      <c r="BZ557" s="104"/>
      <c r="CA557" s="104"/>
      <c r="CB557" s="104"/>
      <c r="CC557" s="104"/>
      <c r="CD557" s="104"/>
      <c r="CE557" s="104"/>
      <c r="CF557" s="104"/>
      <c r="CG557" s="104"/>
      <c r="CH557" s="104"/>
      <c r="CI557" s="104"/>
      <c r="CJ557" s="104"/>
      <c r="CK557" s="104"/>
      <c r="CL557" s="104"/>
      <c r="CM557" s="104"/>
      <c r="CN557" s="104"/>
      <c r="CO557" s="104"/>
      <c r="CP557" s="104"/>
      <c r="CQ557" s="104"/>
      <c r="CR557" s="104"/>
      <c r="CS557" s="104"/>
      <c r="CT557" s="104"/>
      <c r="CU557" s="104"/>
      <c r="CV557" s="104"/>
      <c r="CW557" s="104"/>
      <c r="CX557" s="104"/>
      <c r="CY557" s="104"/>
      <c r="CZ557" s="104"/>
      <c r="DA557" s="104"/>
      <c r="DB557" s="104"/>
      <c r="DC557" s="104"/>
      <c r="DD557" s="104"/>
      <c r="DE557" s="104"/>
      <c r="DF557" s="104"/>
      <c r="DG557" s="104"/>
      <c r="DH557" s="104"/>
      <c r="DI557" s="104"/>
      <c r="DJ557" s="104"/>
      <c r="DK557" s="104"/>
      <c r="DL557" s="104"/>
      <c r="DM557" s="104"/>
      <c r="DN557" s="104"/>
      <c r="DO557" s="104"/>
      <c r="DP557" s="104"/>
      <c r="DQ557" s="104"/>
      <c r="DR557" s="104"/>
      <c r="DS557" s="104"/>
      <c r="DT557" s="104"/>
      <c r="DU557" s="104"/>
      <c r="DV557" s="104"/>
      <c r="DW557" s="104"/>
      <c r="DX557" s="104"/>
      <c r="DY557" s="104"/>
      <c r="DZ557" s="104"/>
    </row>
    <row r="558" spans="1:130">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c r="AG558" s="104"/>
      <c r="AH558" s="104"/>
      <c r="AI558" s="104"/>
      <c r="AJ558" s="104"/>
      <c r="AK558" s="104"/>
      <c r="AL558" s="104"/>
      <c r="AM558" s="104"/>
      <c r="AN558" s="104"/>
      <c r="AO558" s="104"/>
      <c r="AP558" s="104"/>
      <c r="AQ558" s="104"/>
      <c r="AR558" s="104"/>
      <c r="AS558" s="104"/>
      <c r="AT558" s="104"/>
      <c r="AU558" s="104"/>
      <c r="AV558" s="104"/>
      <c r="AW558" s="104"/>
      <c r="AX558" s="104"/>
      <c r="AY558" s="104"/>
      <c r="AZ558" s="104"/>
      <c r="BA558" s="104"/>
      <c r="BB558" s="104"/>
      <c r="BC558" s="104"/>
      <c r="BD558" s="104"/>
      <c r="BE558" s="104"/>
      <c r="BF558" s="104"/>
      <c r="BG558" s="104"/>
      <c r="BH558" s="104"/>
      <c r="BI558" s="104"/>
      <c r="BJ558" s="104"/>
      <c r="BK558" s="104"/>
      <c r="BL558" s="104"/>
      <c r="BM558" s="104"/>
      <c r="BN558" s="104"/>
      <c r="BO558" s="104"/>
      <c r="BP558" s="104"/>
      <c r="BQ558" s="104"/>
      <c r="BR558" s="104"/>
      <c r="BS558" s="104"/>
      <c r="BT558" s="104"/>
      <c r="BU558" s="104"/>
      <c r="BV558" s="104"/>
      <c r="BW558" s="104"/>
      <c r="BX558" s="104"/>
      <c r="BY558" s="104"/>
      <c r="BZ558" s="104"/>
      <c r="CA558" s="104"/>
      <c r="CB558" s="104"/>
      <c r="CC558" s="104"/>
      <c r="CD558" s="104"/>
      <c r="CE558" s="104"/>
      <c r="CF558" s="104"/>
      <c r="CG558" s="104"/>
      <c r="CH558" s="104"/>
      <c r="CI558" s="104"/>
      <c r="CJ558" s="104"/>
      <c r="CK558" s="104"/>
      <c r="CL558" s="104"/>
      <c r="CM558" s="104"/>
      <c r="CN558" s="104"/>
      <c r="CO558" s="104"/>
      <c r="CP558" s="104"/>
      <c r="CQ558" s="104"/>
      <c r="CR558" s="104"/>
      <c r="CS558" s="104"/>
      <c r="CT558" s="104"/>
      <c r="CU558" s="104"/>
      <c r="CV558" s="104"/>
      <c r="CW558" s="104"/>
      <c r="CX558" s="104"/>
      <c r="CY558" s="104"/>
      <c r="CZ558" s="104"/>
      <c r="DA558" s="104"/>
      <c r="DB558" s="104"/>
      <c r="DC558" s="104"/>
      <c r="DD558" s="104"/>
      <c r="DE558" s="104"/>
      <c r="DF558" s="104"/>
      <c r="DG558" s="104"/>
      <c r="DH558" s="104"/>
      <c r="DI558" s="104"/>
      <c r="DJ558" s="104"/>
      <c r="DK558" s="104"/>
      <c r="DL558" s="104"/>
      <c r="DM558" s="104"/>
      <c r="DN558" s="104"/>
      <c r="DO558" s="104"/>
      <c r="DP558" s="104"/>
      <c r="DQ558" s="104"/>
      <c r="DR558" s="104"/>
      <c r="DS558" s="104"/>
      <c r="DT558" s="104"/>
      <c r="DU558" s="104"/>
      <c r="DV558" s="104"/>
      <c r="DW558" s="104"/>
      <c r="DX558" s="104"/>
      <c r="DY558" s="104"/>
      <c r="DZ558" s="104"/>
    </row>
    <row r="559" spans="1:130">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4"/>
      <c r="AT559" s="104"/>
      <c r="AU559" s="104"/>
      <c r="AV559" s="104"/>
      <c r="AW559" s="104"/>
      <c r="AX559" s="104"/>
      <c r="AY559" s="104"/>
      <c r="AZ559" s="104"/>
      <c r="BA559" s="104"/>
      <c r="BB559" s="104"/>
      <c r="BC559" s="104"/>
      <c r="BD559" s="104"/>
      <c r="BE559" s="104"/>
      <c r="BF559" s="104"/>
      <c r="BG559" s="104"/>
      <c r="BH559" s="104"/>
      <c r="BI559" s="104"/>
      <c r="BJ559" s="104"/>
      <c r="BK559" s="104"/>
      <c r="BL559" s="104"/>
      <c r="BM559" s="104"/>
      <c r="BN559" s="104"/>
      <c r="BO559" s="104"/>
      <c r="BP559" s="104"/>
      <c r="BQ559" s="104"/>
      <c r="BR559" s="104"/>
      <c r="BS559" s="104"/>
      <c r="BT559" s="104"/>
      <c r="BU559" s="104"/>
      <c r="BV559" s="104"/>
      <c r="BW559" s="104"/>
      <c r="BX559" s="104"/>
      <c r="BY559" s="104"/>
      <c r="BZ559" s="104"/>
      <c r="CA559" s="104"/>
      <c r="CB559" s="104"/>
      <c r="CC559" s="104"/>
      <c r="CD559" s="104"/>
      <c r="CE559" s="104"/>
      <c r="CF559" s="104"/>
      <c r="CG559" s="104"/>
      <c r="CH559" s="104"/>
      <c r="CI559" s="104"/>
      <c r="CJ559" s="104"/>
      <c r="CK559" s="104"/>
      <c r="CL559" s="104"/>
      <c r="CM559" s="104"/>
      <c r="CN559" s="104"/>
      <c r="CO559" s="104"/>
      <c r="CP559" s="104"/>
      <c r="CQ559" s="104"/>
      <c r="CR559" s="104"/>
      <c r="CS559" s="104"/>
      <c r="CT559" s="104"/>
      <c r="CU559" s="104"/>
      <c r="CV559" s="104"/>
      <c r="CW559" s="104"/>
      <c r="CX559" s="104"/>
      <c r="CY559" s="104"/>
      <c r="CZ559" s="104"/>
      <c r="DA559" s="104"/>
      <c r="DB559" s="104"/>
      <c r="DC559" s="104"/>
      <c r="DD559" s="104"/>
      <c r="DE559" s="104"/>
      <c r="DF559" s="104"/>
      <c r="DG559" s="104"/>
      <c r="DH559" s="104"/>
      <c r="DI559" s="104"/>
      <c r="DJ559" s="104"/>
      <c r="DK559" s="104"/>
      <c r="DL559" s="104"/>
      <c r="DM559" s="104"/>
      <c r="DN559" s="104"/>
      <c r="DO559" s="104"/>
      <c r="DP559" s="104"/>
      <c r="DQ559" s="104"/>
      <c r="DR559" s="104"/>
      <c r="DS559" s="104"/>
      <c r="DT559" s="104"/>
      <c r="DU559" s="104"/>
      <c r="DV559" s="104"/>
      <c r="DW559" s="104"/>
      <c r="DX559" s="104"/>
      <c r="DY559" s="104"/>
      <c r="DZ559" s="104"/>
    </row>
    <row r="560" spans="1:130">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c r="AG560" s="104"/>
      <c r="AH560" s="104"/>
      <c r="AI560" s="104"/>
      <c r="AJ560" s="104"/>
      <c r="AK560" s="104"/>
      <c r="AL560" s="104"/>
      <c r="AM560" s="104"/>
      <c r="AN560" s="104"/>
      <c r="AO560" s="104"/>
      <c r="AP560" s="104"/>
      <c r="AQ560" s="104"/>
      <c r="AR560" s="104"/>
      <c r="AS560" s="104"/>
      <c r="AT560" s="104"/>
      <c r="AU560" s="104"/>
      <c r="AV560" s="104"/>
      <c r="AW560" s="104"/>
      <c r="AX560" s="104"/>
      <c r="AY560" s="104"/>
      <c r="AZ560" s="104"/>
      <c r="BA560" s="104"/>
      <c r="BB560" s="104"/>
      <c r="BC560" s="104"/>
      <c r="BD560" s="104"/>
      <c r="BE560" s="104"/>
      <c r="BF560" s="104"/>
      <c r="BG560" s="104"/>
      <c r="BH560" s="104"/>
      <c r="BI560" s="104"/>
      <c r="BJ560" s="104"/>
      <c r="BK560" s="104"/>
      <c r="BL560" s="104"/>
      <c r="BM560" s="104"/>
      <c r="BN560" s="104"/>
      <c r="BO560" s="104"/>
      <c r="BP560" s="104"/>
      <c r="BQ560" s="104"/>
      <c r="BR560" s="104"/>
      <c r="BS560" s="104"/>
      <c r="BT560" s="104"/>
      <c r="BU560" s="104"/>
      <c r="BV560" s="104"/>
      <c r="BW560" s="104"/>
      <c r="BX560" s="104"/>
      <c r="BY560" s="104"/>
      <c r="BZ560" s="104"/>
      <c r="CA560" s="104"/>
      <c r="CB560" s="104"/>
      <c r="CC560" s="104"/>
      <c r="CD560" s="104"/>
      <c r="CE560" s="104"/>
      <c r="CF560" s="104"/>
      <c r="CG560" s="104"/>
      <c r="CH560" s="104"/>
      <c r="CI560" s="104"/>
      <c r="CJ560" s="104"/>
      <c r="CK560" s="104"/>
      <c r="CL560" s="104"/>
      <c r="CM560" s="104"/>
      <c r="CN560" s="104"/>
      <c r="CO560" s="104"/>
      <c r="CP560" s="104"/>
      <c r="CQ560" s="104"/>
      <c r="CR560" s="104"/>
      <c r="CS560" s="104"/>
      <c r="CT560" s="104"/>
      <c r="CU560" s="104"/>
      <c r="CV560" s="104"/>
      <c r="CW560" s="104"/>
      <c r="CX560" s="104"/>
      <c r="CY560" s="104"/>
      <c r="CZ560" s="104"/>
      <c r="DA560" s="104"/>
      <c r="DB560" s="104"/>
      <c r="DC560" s="104"/>
      <c r="DD560" s="104"/>
      <c r="DE560" s="104"/>
      <c r="DF560" s="104"/>
      <c r="DG560" s="104"/>
      <c r="DH560" s="104"/>
      <c r="DI560" s="104"/>
      <c r="DJ560" s="104"/>
      <c r="DK560" s="104"/>
      <c r="DL560" s="104"/>
      <c r="DM560" s="104"/>
      <c r="DN560" s="104"/>
      <c r="DO560" s="104"/>
      <c r="DP560" s="104"/>
      <c r="DQ560" s="104"/>
      <c r="DR560" s="104"/>
      <c r="DS560" s="104"/>
      <c r="DT560" s="104"/>
      <c r="DU560" s="104"/>
      <c r="DV560" s="104"/>
      <c r="DW560" s="104"/>
      <c r="DX560" s="104"/>
      <c r="DY560" s="104"/>
      <c r="DZ560" s="104"/>
    </row>
    <row r="561" spans="1:130">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c r="AG561" s="104"/>
      <c r="AH561" s="104"/>
      <c r="AI561" s="104"/>
      <c r="AJ561" s="104"/>
      <c r="AK561" s="104"/>
      <c r="AL561" s="104"/>
      <c r="AM561" s="104"/>
      <c r="AN561" s="104"/>
      <c r="AO561" s="104"/>
      <c r="AP561" s="104"/>
      <c r="AQ561" s="104"/>
      <c r="AR561" s="104"/>
      <c r="AS561" s="104"/>
      <c r="AT561" s="104"/>
      <c r="AU561" s="104"/>
      <c r="AV561" s="104"/>
      <c r="AW561" s="104"/>
      <c r="AX561" s="104"/>
      <c r="AY561" s="104"/>
      <c r="AZ561" s="104"/>
      <c r="BA561" s="104"/>
      <c r="BB561" s="104"/>
      <c r="BC561" s="104"/>
      <c r="BD561" s="104"/>
      <c r="BE561" s="104"/>
      <c r="BF561" s="104"/>
      <c r="BG561" s="104"/>
      <c r="BH561" s="104"/>
      <c r="BI561" s="104"/>
      <c r="BJ561" s="104"/>
      <c r="BK561" s="104"/>
      <c r="BL561" s="104"/>
      <c r="BM561" s="104"/>
      <c r="BN561" s="104"/>
      <c r="BO561" s="104"/>
      <c r="BP561" s="104"/>
      <c r="BQ561" s="104"/>
      <c r="BR561" s="104"/>
      <c r="BS561" s="104"/>
      <c r="BT561" s="104"/>
      <c r="BU561" s="104"/>
      <c r="BV561" s="104"/>
      <c r="BW561" s="104"/>
      <c r="BX561" s="104"/>
      <c r="BY561" s="104"/>
      <c r="BZ561" s="104"/>
      <c r="CA561" s="104"/>
      <c r="CB561" s="104"/>
      <c r="CC561" s="104"/>
      <c r="CD561" s="104"/>
      <c r="CE561" s="104"/>
      <c r="CF561" s="104"/>
      <c r="CG561" s="104"/>
      <c r="CH561" s="104"/>
      <c r="CI561" s="104"/>
      <c r="CJ561" s="104"/>
      <c r="CK561" s="104"/>
      <c r="CL561" s="104"/>
      <c r="CM561" s="104"/>
      <c r="CN561" s="104"/>
      <c r="CO561" s="104"/>
      <c r="CP561" s="104"/>
      <c r="CQ561" s="104"/>
      <c r="CR561" s="104"/>
      <c r="CS561" s="104"/>
      <c r="CT561" s="104"/>
      <c r="CU561" s="104"/>
      <c r="CV561" s="104"/>
      <c r="CW561" s="104"/>
      <c r="CX561" s="104"/>
      <c r="CY561" s="104"/>
      <c r="CZ561" s="104"/>
      <c r="DA561" s="104"/>
      <c r="DB561" s="104"/>
      <c r="DC561" s="104"/>
      <c r="DD561" s="104"/>
      <c r="DE561" s="104"/>
      <c r="DF561" s="104"/>
      <c r="DG561" s="104"/>
      <c r="DH561" s="104"/>
      <c r="DI561" s="104"/>
      <c r="DJ561" s="104"/>
      <c r="DK561" s="104"/>
      <c r="DL561" s="104"/>
      <c r="DM561" s="104"/>
      <c r="DN561" s="104"/>
      <c r="DO561" s="104"/>
      <c r="DP561" s="104"/>
      <c r="DQ561" s="104"/>
      <c r="DR561" s="104"/>
      <c r="DS561" s="104"/>
      <c r="DT561" s="104"/>
      <c r="DU561" s="104"/>
      <c r="DV561" s="104"/>
      <c r="DW561" s="104"/>
      <c r="DX561" s="104"/>
      <c r="DY561" s="104"/>
      <c r="DZ561" s="104"/>
    </row>
    <row r="562" spans="1:130">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c r="AG562" s="104"/>
      <c r="AH562" s="104"/>
      <c r="AI562" s="104"/>
      <c r="AJ562" s="104"/>
      <c r="AK562" s="104"/>
      <c r="AL562" s="104"/>
      <c r="AM562" s="104"/>
      <c r="AN562" s="104"/>
      <c r="AO562" s="104"/>
      <c r="AP562" s="104"/>
      <c r="AQ562" s="104"/>
      <c r="AR562" s="104"/>
      <c r="AS562" s="104"/>
      <c r="AT562" s="104"/>
      <c r="AU562" s="104"/>
      <c r="AV562" s="104"/>
      <c r="AW562" s="104"/>
      <c r="AX562" s="104"/>
      <c r="AY562" s="104"/>
      <c r="AZ562" s="104"/>
      <c r="BA562" s="104"/>
      <c r="BB562" s="104"/>
      <c r="BC562" s="104"/>
      <c r="BD562" s="104"/>
      <c r="BE562" s="104"/>
      <c r="BF562" s="104"/>
      <c r="BG562" s="104"/>
      <c r="BH562" s="104"/>
      <c r="BI562" s="104"/>
      <c r="BJ562" s="104"/>
      <c r="BK562" s="104"/>
      <c r="BL562" s="104"/>
      <c r="BM562" s="104"/>
      <c r="BN562" s="104"/>
      <c r="BO562" s="104"/>
      <c r="BP562" s="104"/>
      <c r="BQ562" s="104"/>
      <c r="BR562" s="104"/>
      <c r="BS562" s="104"/>
      <c r="BT562" s="104"/>
      <c r="BU562" s="104"/>
      <c r="BV562" s="104"/>
      <c r="BW562" s="104"/>
      <c r="BX562" s="104"/>
      <c r="BY562" s="104"/>
      <c r="BZ562" s="104"/>
      <c r="CA562" s="104"/>
      <c r="CB562" s="104"/>
      <c r="CC562" s="104"/>
      <c r="CD562" s="104"/>
      <c r="CE562" s="104"/>
      <c r="CF562" s="104"/>
      <c r="CG562" s="104"/>
      <c r="CH562" s="104"/>
      <c r="CI562" s="104"/>
      <c r="CJ562" s="104"/>
      <c r="CK562" s="104"/>
      <c r="CL562" s="104"/>
      <c r="CM562" s="104"/>
      <c r="CN562" s="104"/>
      <c r="CO562" s="104"/>
      <c r="CP562" s="104"/>
      <c r="CQ562" s="104"/>
      <c r="CR562" s="104"/>
      <c r="CS562" s="104"/>
      <c r="CT562" s="104"/>
      <c r="CU562" s="104"/>
      <c r="CV562" s="104"/>
      <c r="CW562" s="104"/>
      <c r="CX562" s="104"/>
      <c r="CY562" s="104"/>
      <c r="CZ562" s="104"/>
      <c r="DA562" s="104"/>
      <c r="DB562" s="104"/>
      <c r="DC562" s="104"/>
      <c r="DD562" s="104"/>
      <c r="DE562" s="104"/>
      <c r="DF562" s="104"/>
      <c r="DG562" s="104"/>
      <c r="DH562" s="104"/>
      <c r="DI562" s="104"/>
      <c r="DJ562" s="104"/>
      <c r="DK562" s="104"/>
      <c r="DL562" s="104"/>
      <c r="DM562" s="104"/>
      <c r="DN562" s="104"/>
      <c r="DO562" s="104"/>
      <c r="DP562" s="104"/>
      <c r="DQ562" s="104"/>
      <c r="DR562" s="104"/>
      <c r="DS562" s="104"/>
      <c r="DT562" s="104"/>
      <c r="DU562" s="104"/>
      <c r="DV562" s="104"/>
      <c r="DW562" s="104"/>
      <c r="DX562" s="104"/>
      <c r="DY562" s="104"/>
      <c r="DZ562" s="104"/>
    </row>
    <row r="563" spans="1:130">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c r="AG563" s="104"/>
      <c r="AH563" s="104"/>
      <c r="AI563" s="104"/>
      <c r="AJ563" s="104"/>
      <c r="AK563" s="104"/>
      <c r="AL563" s="104"/>
      <c r="AM563" s="104"/>
      <c r="AN563" s="104"/>
      <c r="AO563" s="104"/>
      <c r="AP563" s="104"/>
      <c r="AQ563" s="104"/>
      <c r="AR563" s="104"/>
      <c r="AS563" s="104"/>
      <c r="AT563" s="104"/>
      <c r="AU563" s="104"/>
      <c r="AV563" s="104"/>
      <c r="AW563" s="104"/>
      <c r="AX563" s="104"/>
      <c r="AY563" s="104"/>
      <c r="AZ563" s="104"/>
      <c r="BA563" s="104"/>
      <c r="BB563" s="104"/>
      <c r="BC563" s="104"/>
      <c r="BD563" s="104"/>
      <c r="BE563" s="104"/>
      <c r="BF563" s="104"/>
      <c r="BG563" s="104"/>
      <c r="BH563" s="104"/>
      <c r="BI563" s="104"/>
      <c r="BJ563" s="104"/>
      <c r="BK563" s="104"/>
      <c r="BL563" s="104"/>
      <c r="BM563" s="104"/>
      <c r="BN563" s="104"/>
      <c r="BO563" s="104"/>
      <c r="BP563" s="104"/>
      <c r="BQ563" s="104"/>
      <c r="BR563" s="104"/>
      <c r="BS563" s="104"/>
      <c r="BT563" s="104"/>
      <c r="BU563" s="104"/>
      <c r="BV563" s="104"/>
      <c r="BW563" s="104"/>
      <c r="BX563" s="104"/>
      <c r="BY563" s="104"/>
      <c r="BZ563" s="104"/>
      <c r="CA563" s="104"/>
      <c r="CB563" s="104"/>
      <c r="CC563" s="104"/>
      <c r="CD563" s="104"/>
      <c r="CE563" s="104"/>
      <c r="CF563" s="104"/>
      <c r="CG563" s="104"/>
      <c r="CH563" s="104"/>
      <c r="CI563" s="104"/>
      <c r="CJ563" s="104"/>
      <c r="CK563" s="104"/>
      <c r="CL563" s="104"/>
      <c r="CM563" s="104"/>
      <c r="CN563" s="104"/>
      <c r="CO563" s="104"/>
      <c r="CP563" s="104"/>
      <c r="CQ563" s="104"/>
      <c r="CR563" s="104"/>
      <c r="CS563" s="104"/>
      <c r="CT563" s="104"/>
      <c r="CU563" s="104"/>
      <c r="CV563" s="104"/>
      <c r="CW563" s="104"/>
      <c r="CX563" s="104"/>
      <c r="CY563" s="104"/>
      <c r="CZ563" s="104"/>
      <c r="DA563" s="104"/>
      <c r="DB563" s="104"/>
      <c r="DC563" s="104"/>
      <c r="DD563" s="104"/>
      <c r="DE563" s="104"/>
      <c r="DF563" s="104"/>
      <c r="DG563" s="104"/>
      <c r="DH563" s="104"/>
      <c r="DI563" s="104"/>
      <c r="DJ563" s="104"/>
      <c r="DK563" s="104"/>
      <c r="DL563" s="104"/>
      <c r="DM563" s="104"/>
      <c r="DN563" s="104"/>
      <c r="DO563" s="104"/>
      <c r="DP563" s="104"/>
      <c r="DQ563" s="104"/>
      <c r="DR563" s="104"/>
      <c r="DS563" s="104"/>
      <c r="DT563" s="104"/>
      <c r="DU563" s="104"/>
      <c r="DV563" s="104"/>
      <c r="DW563" s="104"/>
      <c r="DX563" s="104"/>
      <c r="DY563" s="104"/>
      <c r="DZ563" s="104"/>
    </row>
    <row r="564" spans="1:130">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c r="AG564" s="104"/>
      <c r="AH564" s="104"/>
      <c r="AI564" s="104"/>
      <c r="AJ564" s="104"/>
      <c r="AK564" s="104"/>
      <c r="AL564" s="104"/>
      <c r="AM564" s="104"/>
      <c r="AN564" s="104"/>
      <c r="AO564" s="104"/>
      <c r="AP564" s="104"/>
      <c r="AQ564" s="104"/>
      <c r="AR564" s="104"/>
      <c r="AS564" s="104"/>
      <c r="AT564" s="104"/>
      <c r="AU564" s="104"/>
      <c r="AV564" s="104"/>
      <c r="AW564" s="104"/>
      <c r="AX564" s="104"/>
      <c r="AY564" s="104"/>
      <c r="AZ564" s="104"/>
      <c r="BA564" s="104"/>
      <c r="BB564" s="104"/>
      <c r="BC564" s="104"/>
      <c r="BD564" s="104"/>
      <c r="BE564" s="104"/>
      <c r="BF564" s="104"/>
      <c r="BG564" s="104"/>
      <c r="BH564" s="104"/>
      <c r="BI564" s="104"/>
      <c r="BJ564" s="104"/>
      <c r="BK564" s="104"/>
      <c r="BL564" s="104"/>
      <c r="BM564" s="104"/>
      <c r="BN564" s="104"/>
      <c r="BO564" s="104"/>
      <c r="BP564" s="104"/>
      <c r="BQ564" s="104"/>
      <c r="BR564" s="104"/>
      <c r="BS564" s="104"/>
      <c r="BT564" s="104"/>
      <c r="BU564" s="104"/>
      <c r="BV564" s="104"/>
      <c r="BW564" s="104"/>
      <c r="BX564" s="104"/>
      <c r="BY564" s="104"/>
      <c r="BZ564" s="104"/>
      <c r="CA564" s="104"/>
      <c r="CB564" s="104"/>
      <c r="CC564" s="104"/>
      <c r="CD564" s="104"/>
      <c r="CE564" s="104"/>
      <c r="CF564" s="104"/>
      <c r="CG564" s="104"/>
      <c r="CH564" s="104"/>
      <c r="CI564" s="104"/>
      <c r="CJ564" s="104"/>
      <c r="CK564" s="104"/>
      <c r="CL564" s="104"/>
      <c r="CM564" s="104"/>
      <c r="CN564" s="104"/>
      <c r="CO564" s="104"/>
      <c r="CP564" s="104"/>
      <c r="CQ564" s="104"/>
      <c r="CR564" s="104"/>
      <c r="CS564" s="104"/>
      <c r="CT564" s="104"/>
      <c r="CU564" s="104"/>
      <c r="CV564" s="104"/>
      <c r="CW564" s="104"/>
      <c r="CX564" s="104"/>
      <c r="CY564" s="104"/>
      <c r="CZ564" s="104"/>
      <c r="DA564" s="104"/>
      <c r="DB564" s="104"/>
      <c r="DC564" s="104"/>
      <c r="DD564" s="104"/>
      <c r="DE564" s="104"/>
      <c r="DF564" s="104"/>
      <c r="DG564" s="104"/>
      <c r="DH564" s="104"/>
      <c r="DI564" s="104"/>
      <c r="DJ564" s="104"/>
      <c r="DK564" s="104"/>
      <c r="DL564" s="104"/>
      <c r="DM564" s="104"/>
      <c r="DN564" s="104"/>
      <c r="DO564" s="104"/>
      <c r="DP564" s="104"/>
      <c r="DQ564" s="104"/>
      <c r="DR564" s="104"/>
      <c r="DS564" s="104"/>
      <c r="DT564" s="104"/>
      <c r="DU564" s="104"/>
      <c r="DV564" s="104"/>
      <c r="DW564" s="104"/>
      <c r="DX564" s="104"/>
      <c r="DY564" s="104"/>
      <c r="DZ564" s="104"/>
    </row>
    <row r="565" spans="1:130">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c r="AG565" s="104"/>
      <c r="AH565" s="104"/>
      <c r="AI565" s="104"/>
      <c r="AJ565" s="104"/>
      <c r="AK565" s="104"/>
      <c r="AL565" s="104"/>
      <c r="AM565" s="104"/>
      <c r="AN565" s="104"/>
      <c r="AO565" s="104"/>
      <c r="AP565" s="104"/>
      <c r="AQ565" s="104"/>
      <c r="AR565" s="104"/>
      <c r="AS565" s="104"/>
      <c r="AT565" s="104"/>
      <c r="AU565" s="104"/>
      <c r="AV565" s="104"/>
      <c r="AW565" s="104"/>
      <c r="AX565" s="104"/>
      <c r="AY565" s="104"/>
      <c r="AZ565" s="104"/>
      <c r="BA565" s="104"/>
      <c r="BB565" s="104"/>
      <c r="BC565" s="104"/>
      <c r="BD565" s="104"/>
      <c r="BE565" s="104"/>
      <c r="BF565" s="104"/>
      <c r="BG565" s="104"/>
      <c r="BH565" s="104"/>
      <c r="BI565" s="104"/>
      <c r="BJ565" s="104"/>
      <c r="BK565" s="104"/>
      <c r="BL565" s="104"/>
      <c r="BM565" s="104"/>
      <c r="BN565" s="104"/>
      <c r="BO565" s="104"/>
      <c r="BP565" s="104"/>
      <c r="BQ565" s="104"/>
      <c r="BR565" s="104"/>
      <c r="BS565" s="104"/>
      <c r="BT565" s="104"/>
      <c r="BU565" s="104"/>
      <c r="BV565" s="104"/>
      <c r="BW565" s="104"/>
      <c r="BX565" s="104"/>
      <c r="BY565" s="104"/>
      <c r="BZ565" s="104"/>
      <c r="CA565" s="104"/>
      <c r="CB565" s="104"/>
      <c r="CC565" s="104"/>
      <c r="CD565" s="104"/>
      <c r="CE565" s="104"/>
      <c r="CF565" s="104"/>
      <c r="CG565" s="104"/>
      <c r="CH565" s="104"/>
      <c r="CI565" s="104"/>
      <c r="CJ565" s="104"/>
      <c r="CK565" s="104"/>
      <c r="CL565" s="104"/>
      <c r="CM565" s="104"/>
      <c r="CN565" s="104"/>
      <c r="CO565" s="104"/>
      <c r="CP565" s="104"/>
      <c r="CQ565" s="104"/>
      <c r="CR565" s="104"/>
      <c r="CS565" s="104"/>
      <c r="CT565" s="104"/>
      <c r="CU565" s="104"/>
      <c r="CV565" s="104"/>
      <c r="CW565" s="104"/>
      <c r="CX565" s="104"/>
      <c r="CY565" s="104"/>
      <c r="CZ565" s="104"/>
      <c r="DA565" s="104"/>
      <c r="DB565" s="104"/>
      <c r="DC565" s="104"/>
      <c r="DD565" s="104"/>
      <c r="DE565" s="104"/>
      <c r="DF565" s="104"/>
      <c r="DG565" s="104"/>
      <c r="DH565" s="104"/>
      <c r="DI565" s="104"/>
      <c r="DJ565" s="104"/>
      <c r="DK565" s="104"/>
      <c r="DL565" s="104"/>
      <c r="DM565" s="104"/>
      <c r="DN565" s="104"/>
      <c r="DO565" s="104"/>
      <c r="DP565" s="104"/>
      <c r="DQ565" s="104"/>
      <c r="DR565" s="104"/>
      <c r="DS565" s="104"/>
      <c r="DT565" s="104"/>
      <c r="DU565" s="104"/>
      <c r="DV565" s="104"/>
      <c r="DW565" s="104"/>
      <c r="DX565" s="104"/>
      <c r="DY565" s="104"/>
      <c r="DZ565" s="104"/>
    </row>
    <row r="566" spans="1:130">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c r="AG566" s="104"/>
      <c r="AH566" s="104"/>
      <c r="AI566" s="104"/>
      <c r="AJ566" s="104"/>
      <c r="AK566" s="104"/>
      <c r="AL566" s="104"/>
      <c r="AM566" s="104"/>
      <c r="AN566" s="104"/>
      <c r="AO566" s="104"/>
      <c r="AP566" s="104"/>
      <c r="AQ566" s="104"/>
      <c r="AR566" s="104"/>
      <c r="AS566" s="104"/>
      <c r="AT566" s="104"/>
      <c r="AU566" s="104"/>
      <c r="AV566" s="104"/>
      <c r="AW566" s="104"/>
      <c r="AX566" s="104"/>
      <c r="AY566" s="104"/>
      <c r="AZ566" s="104"/>
      <c r="BA566" s="104"/>
      <c r="BB566" s="104"/>
      <c r="BC566" s="104"/>
      <c r="BD566" s="104"/>
      <c r="BE566" s="104"/>
      <c r="BF566" s="104"/>
      <c r="BG566" s="104"/>
      <c r="BH566" s="104"/>
      <c r="BI566" s="104"/>
      <c r="BJ566" s="104"/>
      <c r="BK566" s="104"/>
      <c r="BL566" s="104"/>
      <c r="BM566" s="104"/>
      <c r="BN566" s="104"/>
      <c r="BO566" s="104"/>
      <c r="BP566" s="104"/>
      <c r="BQ566" s="104"/>
      <c r="BR566" s="104"/>
      <c r="BS566" s="104"/>
      <c r="BT566" s="104"/>
      <c r="BU566" s="104"/>
      <c r="BV566" s="104"/>
      <c r="BW566" s="104"/>
      <c r="BX566" s="104"/>
      <c r="BY566" s="104"/>
      <c r="BZ566" s="104"/>
      <c r="CA566" s="104"/>
      <c r="CB566" s="104"/>
      <c r="CC566" s="104"/>
      <c r="CD566" s="104"/>
      <c r="CE566" s="104"/>
      <c r="CF566" s="104"/>
      <c r="CG566" s="104"/>
      <c r="CH566" s="104"/>
      <c r="CI566" s="104"/>
      <c r="CJ566" s="104"/>
      <c r="CK566" s="104"/>
      <c r="CL566" s="104"/>
      <c r="CM566" s="104"/>
      <c r="CN566" s="104"/>
      <c r="CO566" s="104"/>
      <c r="CP566" s="104"/>
      <c r="CQ566" s="104"/>
      <c r="CR566" s="104"/>
      <c r="CS566" s="104"/>
      <c r="CT566" s="104"/>
      <c r="CU566" s="104"/>
      <c r="CV566" s="104"/>
      <c r="CW566" s="104"/>
      <c r="CX566" s="104"/>
      <c r="CY566" s="104"/>
      <c r="CZ566" s="104"/>
      <c r="DA566" s="104"/>
      <c r="DB566" s="104"/>
      <c r="DC566" s="104"/>
      <c r="DD566" s="104"/>
      <c r="DE566" s="104"/>
      <c r="DF566" s="104"/>
      <c r="DG566" s="104"/>
      <c r="DH566" s="104"/>
      <c r="DI566" s="104"/>
      <c r="DJ566" s="104"/>
      <c r="DK566" s="104"/>
      <c r="DL566" s="104"/>
      <c r="DM566" s="104"/>
      <c r="DN566" s="104"/>
      <c r="DO566" s="104"/>
      <c r="DP566" s="104"/>
      <c r="DQ566" s="104"/>
      <c r="DR566" s="104"/>
      <c r="DS566" s="104"/>
      <c r="DT566" s="104"/>
      <c r="DU566" s="104"/>
      <c r="DV566" s="104"/>
      <c r="DW566" s="104"/>
      <c r="DX566" s="104"/>
      <c r="DY566" s="104"/>
      <c r="DZ566" s="104"/>
    </row>
    <row r="567" spans="1:130">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c r="AG567" s="104"/>
      <c r="AH567" s="104"/>
      <c r="AI567" s="104"/>
      <c r="AJ567" s="104"/>
      <c r="AK567" s="104"/>
      <c r="AL567" s="104"/>
      <c r="AM567" s="104"/>
      <c r="AN567" s="104"/>
      <c r="AO567" s="104"/>
      <c r="AP567" s="104"/>
      <c r="AQ567" s="104"/>
      <c r="AR567" s="104"/>
      <c r="AS567" s="104"/>
      <c r="AT567" s="104"/>
      <c r="AU567" s="104"/>
      <c r="AV567" s="104"/>
      <c r="AW567" s="104"/>
      <c r="AX567" s="104"/>
      <c r="AY567" s="104"/>
      <c r="AZ567" s="104"/>
      <c r="BA567" s="104"/>
      <c r="BB567" s="104"/>
      <c r="BC567" s="104"/>
      <c r="BD567" s="104"/>
      <c r="BE567" s="104"/>
      <c r="BF567" s="104"/>
      <c r="BG567" s="104"/>
      <c r="BH567" s="104"/>
      <c r="BI567" s="104"/>
      <c r="BJ567" s="104"/>
      <c r="BK567" s="104"/>
      <c r="BL567" s="104"/>
      <c r="BM567" s="104"/>
      <c r="BN567" s="104"/>
      <c r="BO567" s="104"/>
      <c r="BP567" s="104"/>
      <c r="BQ567" s="104"/>
      <c r="BR567" s="104"/>
      <c r="BS567" s="104"/>
      <c r="BT567" s="104"/>
      <c r="BU567" s="104"/>
      <c r="BV567" s="104"/>
      <c r="BW567" s="104"/>
      <c r="BX567" s="104"/>
      <c r="BY567" s="104"/>
      <c r="BZ567" s="104"/>
      <c r="CA567" s="104"/>
      <c r="CB567" s="104"/>
      <c r="CC567" s="104"/>
      <c r="CD567" s="104"/>
      <c r="CE567" s="104"/>
      <c r="CF567" s="104"/>
      <c r="CG567" s="104"/>
      <c r="CH567" s="104"/>
      <c r="CI567" s="104"/>
      <c r="CJ567" s="104"/>
      <c r="CK567" s="104"/>
      <c r="CL567" s="104"/>
      <c r="CM567" s="104"/>
      <c r="CN567" s="104"/>
      <c r="CO567" s="104"/>
      <c r="CP567" s="104"/>
      <c r="CQ567" s="104"/>
      <c r="CR567" s="104"/>
      <c r="CS567" s="104"/>
      <c r="CT567" s="104"/>
      <c r="CU567" s="104"/>
      <c r="CV567" s="104"/>
      <c r="CW567" s="104"/>
      <c r="CX567" s="104"/>
      <c r="CY567" s="104"/>
      <c r="CZ567" s="104"/>
      <c r="DA567" s="104"/>
      <c r="DB567" s="104"/>
      <c r="DC567" s="104"/>
      <c r="DD567" s="104"/>
      <c r="DE567" s="104"/>
      <c r="DF567" s="104"/>
      <c r="DG567" s="104"/>
      <c r="DH567" s="104"/>
      <c r="DI567" s="104"/>
      <c r="DJ567" s="104"/>
      <c r="DK567" s="104"/>
      <c r="DL567" s="104"/>
      <c r="DM567" s="104"/>
      <c r="DN567" s="104"/>
      <c r="DO567" s="104"/>
      <c r="DP567" s="104"/>
      <c r="DQ567" s="104"/>
      <c r="DR567" s="104"/>
      <c r="DS567" s="104"/>
      <c r="DT567" s="104"/>
      <c r="DU567" s="104"/>
      <c r="DV567" s="104"/>
      <c r="DW567" s="104"/>
      <c r="DX567" s="104"/>
      <c r="DY567" s="104"/>
      <c r="DZ567" s="104"/>
    </row>
    <row r="568" spans="1:130">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c r="AG568" s="104"/>
      <c r="AH568" s="104"/>
      <c r="AI568" s="104"/>
      <c r="AJ568" s="104"/>
      <c r="AK568" s="104"/>
      <c r="AL568" s="104"/>
      <c r="AM568" s="104"/>
      <c r="AN568" s="104"/>
      <c r="AO568" s="104"/>
      <c r="AP568" s="104"/>
      <c r="AQ568" s="104"/>
      <c r="AR568" s="104"/>
      <c r="AS568" s="104"/>
      <c r="AT568" s="104"/>
      <c r="AU568" s="104"/>
      <c r="AV568" s="104"/>
      <c r="AW568" s="104"/>
      <c r="AX568" s="104"/>
      <c r="AY568" s="104"/>
      <c r="AZ568" s="104"/>
      <c r="BA568" s="104"/>
      <c r="BB568" s="104"/>
      <c r="BC568" s="104"/>
      <c r="BD568" s="104"/>
      <c r="BE568" s="104"/>
      <c r="BF568" s="104"/>
      <c r="BG568" s="104"/>
      <c r="BH568" s="104"/>
      <c r="BI568" s="104"/>
      <c r="BJ568" s="104"/>
      <c r="BK568" s="104"/>
      <c r="BL568" s="104"/>
      <c r="BM568" s="104"/>
      <c r="BN568" s="104"/>
      <c r="BO568" s="104"/>
      <c r="BP568" s="104"/>
      <c r="BQ568" s="104"/>
      <c r="BR568" s="104"/>
      <c r="BS568" s="104"/>
      <c r="BT568" s="104"/>
      <c r="BU568" s="104"/>
      <c r="BV568" s="104"/>
      <c r="BW568" s="104"/>
      <c r="BX568" s="104"/>
      <c r="BY568" s="104"/>
      <c r="BZ568" s="104"/>
      <c r="CA568" s="104"/>
      <c r="CB568" s="104"/>
      <c r="CC568" s="104"/>
      <c r="CD568" s="104"/>
      <c r="CE568" s="104"/>
      <c r="CF568" s="104"/>
      <c r="CG568" s="104"/>
      <c r="CH568" s="104"/>
      <c r="CI568" s="104"/>
      <c r="CJ568" s="104"/>
      <c r="CK568" s="104"/>
      <c r="CL568" s="104"/>
      <c r="CM568" s="104"/>
      <c r="CN568" s="104"/>
      <c r="CO568" s="104"/>
      <c r="CP568" s="104"/>
      <c r="CQ568" s="104"/>
      <c r="CR568" s="104"/>
      <c r="CS568" s="104"/>
      <c r="CT568" s="104"/>
      <c r="CU568" s="104"/>
      <c r="CV568" s="104"/>
      <c r="CW568" s="104"/>
      <c r="CX568" s="104"/>
      <c r="CY568" s="104"/>
      <c r="CZ568" s="104"/>
      <c r="DA568" s="104"/>
      <c r="DB568" s="104"/>
      <c r="DC568" s="104"/>
      <c r="DD568" s="104"/>
      <c r="DE568" s="104"/>
      <c r="DF568" s="104"/>
      <c r="DG568" s="104"/>
      <c r="DH568" s="104"/>
      <c r="DI568" s="104"/>
      <c r="DJ568" s="104"/>
      <c r="DK568" s="104"/>
      <c r="DL568" s="104"/>
      <c r="DM568" s="104"/>
      <c r="DN568" s="104"/>
      <c r="DO568" s="104"/>
      <c r="DP568" s="104"/>
      <c r="DQ568" s="104"/>
      <c r="DR568" s="104"/>
      <c r="DS568" s="104"/>
      <c r="DT568" s="104"/>
      <c r="DU568" s="104"/>
      <c r="DV568" s="104"/>
      <c r="DW568" s="104"/>
      <c r="DX568" s="104"/>
      <c r="DY568" s="104"/>
      <c r="DZ568" s="104"/>
    </row>
    <row r="569" spans="1:130">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c r="AG569" s="104"/>
      <c r="AH569" s="104"/>
      <c r="AI569" s="104"/>
      <c r="AJ569" s="104"/>
      <c r="AK569" s="104"/>
      <c r="AL569" s="104"/>
      <c r="AM569" s="104"/>
      <c r="AN569" s="104"/>
      <c r="AO569" s="104"/>
      <c r="AP569" s="104"/>
      <c r="AQ569" s="104"/>
      <c r="AR569" s="104"/>
      <c r="AS569" s="104"/>
      <c r="AT569" s="104"/>
      <c r="AU569" s="104"/>
      <c r="AV569" s="104"/>
      <c r="AW569" s="104"/>
      <c r="AX569" s="104"/>
      <c r="AY569" s="104"/>
      <c r="AZ569" s="104"/>
      <c r="BA569" s="104"/>
      <c r="BB569" s="104"/>
      <c r="BC569" s="104"/>
      <c r="BD569" s="104"/>
      <c r="BE569" s="104"/>
      <c r="BF569" s="104"/>
      <c r="BG569" s="104"/>
      <c r="BH569" s="104"/>
      <c r="BI569" s="104"/>
      <c r="BJ569" s="104"/>
      <c r="BK569" s="104"/>
      <c r="BL569" s="104"/>
      <c r="BM569" s="104"/>
      <c r="BN569" s="104"/>
      <c r="BO569" s="104"/>
      <c r="BP569" s="104"/>
      <c r="BQ569" s="104"/>
      <c r="BR569" s="104"/>
      <c r="BS569" s="104"/>
      <c r="BT569" s="104"/>
      <c r="BU569" s="104"/>
      <c r="BV569" s="104"/>
      <c r="BW569" s="104"/>
      <c r="BX569" s="104"/>
      <c r="BY569" s="104"/>
      <c r="BZ569" s="104"/>
      <c r="CA569" s="104"/>
      <c r="CB569" s="104"/>
      <c r="CC569" s="104"/>
      <c r="CD569" s="104"/>
      <c r="CE569" s="104"/>
      <c r="CF569" s="104"/>
      <c r="CG569" s="104"/>
      <c r="CH569" s="104"/>
      <c r="CI569" s="104"/>
      <c r="CJ569" s="104"/>
      <c r="CK569" s="104"/>
      <c r="CL569" s="104"/>
      <c r="CM569" s="104"/>
      <c r="CN569" s="104"/>
      <c r="CO569" s="104"/>
      <c r="CP569" s="104"/>
      <c r="CQ569" s="104"/>
      <c r="CR569" s="104"/>
      <c r="CS569" s="104"/>
      <c r="CT569" s="104"/>
      <c r="CU569" s="104"/>
      <c r="CV569" s="104"/>
      <c r="CW569" s="104"/>
      <c r="CX569" s="104"/>
      <c r="CY569" s="104"/>
      <c r="CZ569" s="104"/>
      <c r="DA569" s="104"/>
      <c r="DB569" s="104"/>
      <c r="DC569" s="104"/>
      <c r="DD569" s="104"/>
      <c r="DE569" s="104"/>
      <c r="DF569" s="104"/>
      <c r="DG569" s="104"/>
      <c r="DH569" s="104"/>
      <c r="DI569" s="104"/>
      <c r="DJ569" s="104"/>
      <c r="DK569" s="104"/>
      <c r="DL569" s="104"/>
      <c r="DM569" s="104"/>
      <c r="DN569" s="104"/>
      <c r="DO569" s="104"/>
      <c r="DP569" s="104"/>
      <c r="DQ569" s="104"/>
      <c r="DR569" s="104"/>
      <c r="DS569" s="104"/>
      <c r="DT569" s="104"/>
      <c r="DU569" s="104"/>
      <c r="DV569" s="104"/>
      <c r="DW569" s="104"/>
      <c r="DX569" s="104"/>
      <c r="DY569" s="104"/>
      <c r="DZ569" s="104"/>
    </row>
    <row r="570" spans="1:130">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c r="AG570" s="104"/>
      <c r="AH570" s="104"/>
      <c r="AI570" s="104"/>
      <c r="AJ570" s="104"/>
      <c r="AK570" s="104"/>
      <c r="AL570" s="104"/>
      <c r="AM570" s="104"/>
      <c r="AN570" s="104"/>
      <c r="AO570" s="104"/>
      <c r="AP570" s="104"/>
      <c r="AQ570" s="104"/>
      <c r="AR570" s="104"/>
      <c r="AS570" s="104"/>
      <c r="AT570" s="104"/>
      <c r="AU570" s="104"/>
      <c r="AV570" s="104"/>
      <c r="AW570" s="104"/>
      <c r="AX570" s="104"/>
      <c r="AY570" s="104"/>
      <c r="AZ570" s="104"/>
      <c r="BA570" s="104"/>
      <c r="BB570" s="104"/>
      <c r="BC570" s="104"/>
      <c r="BD570" s="104"/>
      <c r="BE570" s="104"/>
      <c r="BF570" s="104"/>
      <c r="BG570" s="104"/>
      <c r="BH570" s="104"/>
      <c r="BI570" s="104"/>
      <c r="BJ570" s="104"/>
      <c r="BK570" s="104"/>
      <c r="BL570" s="104"/>
      <c r="BM570" s="104"/>
      <c r="BN570" s="104"/>
      <c r="BO570" s="104"/>
      <c r="BP570" s="104"/>
      <c r="BQ570" s="104"/>
      <c r="BR570" s="104"/>
      <c r="BS570" s="104"/>
      <c r="BT570" s="104"/>
      <c r="BU570" s="104"/>
      <c r="BV570" s="104"/>
      <c r="BW570" s="104"/>
      <c r="BX570" s="104"/>
      <c r="BY570" s="104"/>
      <c r="BZ570" s="104"/>
      <c r="CA570" s="104"/>
      <c r="CB570" s="104"/>
      <c r="CC570" s="104"/>
      <c r="CD570" s="104"/>
      <c r="CE570" s="104"/>
      <c r="CF570" s="104"/>
      <c r="CG570" s="104"/>
      <c r="CH570" s="104"/>
      <c r="CI570" s="104"/>
      <c r="CJ570" s="104"/>
      <c r="CK570" s="104"/>
      <c r="CL570" s="104"/>
      <c r="CM570" s="104"/>
      <c r="CN570" s="104"/>
      <c r="CO570" s="104"/>
      <c r="CP570" s="104"/>
      <c r="CQ570" s="104"/>
      <c r="CR570" s="104"/>
      <c r="CS570" s="104"/>
      <c r="CT570" s="104"/>
      <c r="CU570" s="104"/>
      <c r="CV570" s="104"/>
      <c r="CW570" s="104"/>
      <c r="CX570" s="104"/>
      <c r="CY570" s="104"/>
      <c r="CZ570" s="104"/>
      <c r="DA570" s="104"/>
      <c r="DB570" s="104"/>
      <c r="DC570" s="104"/>
      <c r="DD570" s="104"/>
      <c r="DE570" s="104"/>
      <c r="DF570" s="104"/>
      <c r="DG570" s="104"/>
      <c r="DH570" s="104"/>
      <c r="DI570" s="104"/>
      <c r="DJ570" s="104"/>
      <c r="DK570" s="104"/>
      <c r="DL570" s="104"/>
      <c r="DM570" s="104"/>
      <c r="DN570" s="104"/>
      <c r="DO570" s="104"/>
      <c r="DP570" s="104"/>
      <c r="DQ570" s="104"/>
      <c r="DR570" s="104"/>
      <c r="DS570" s="104"/>
      <c r="DT570" s="104"/>
      <c r="DU570" s="104"/>
      <c r="DV570" s="104"/>
      <c r="DW570" s="104"/>
      <c r="DX570" s="104"/>
      <c r="DY570" s="104"/>
      <c r="DZ570" s="104"/>
    </row>
    <row r="571" spans="1:130">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4"/>
      <c r="AY571" s="104"/>
      <c r="AZ571" s="104"/>
      <c r="BA571" s="104"/>
      <c r="BB571" s="104"/>
      <c r="BC571" s="104"/>
      <c r="BD571" s="104"/>
      <c r="BE571" s="104"/>
      <c r="BF571" s="104"/>
      <c r="BG571" s="104"/>
      <c r="BH571" s="104"/>
      <c r="BI571" s="104"/>
      <c r="BJ571" s="104"/>
      <c r="BK571" s="104"/>
      <c r="BL571" s="104"/>
      <c r="BM571" s="104"/>
      <c r="BN571" s="104"/>
      <c r="BO571" s="104"/>
      <c r="BP571" s="104"/>
      <c r="BQ571" s="104"/>
      <c r="BR571" s="104"/>
      <c r="BS571" s="104"/>
      <c r="BT571" s="104"/>
      <c r="BU571" s="104"/>
      <c r="BV571" s="104"/>
      <c r="BW571" s="104"/>
      <c r="BX571" s="104"/>
      <c r="BY571" s="104"/>
      <c r="BZ571" s="104"/>
      <c r="CA571" s="104"/>
      <c r="CB571" s="104"/>
      <c r="CC571" s="104"/>
      <c r="CD571" s="104"/>
      <c r="CE571" s="104"/>
      <c r="CF571" s="104"/>
      <c r="CG571" s="104"/>
      <c r="CH571" s="104"/>
      <c r="CI571" s="104"/>
      <c r="CJ571" s="104"/>
      <c r="CK571" s="104"/>
      <c r="CL571" s="104"/>
      <c r="CM571" s="104"/>
      <c r="CN571" s="104"/>
      <c r="CO571" s="104"/>
      <c r="CP571" s="104"/>
      <c r="CQ571" s="104"/>
      <c r="CR571" s="104"/>
      <c r="CS571" s="104"/>
      <c r="CT571" s="104"/>
      <c r="CU571" s="104"/>
      <c r="CV571" s="104"/>
      <c r="CW571" s="104"/>
      <c r="CX571" s="104"/>
      <c r="CY571" s="104"/>
      <c r="CZ571" s="104"/>
      <c r="DA571" s="104"/>
      <c r="DB571" s="104"/>
      <c r="DC571" s="104"/>
      <c r="DD571" s="104"/>
      <c r="DE571" s="104"/>
      <c r="DF571" s="104"/>
      <c r="DG571" s="104"/>
      <c r="DH571" s="104"/>
      <c r="DI571" s="104"/>
      <c r="DJ571" s="104"/>
      <c r="DK571" s="104"/>
      <c r="DL571" s="104"/>
      <c r="DM571" s="104"/>
      <c r="DN571" s="104"/>
      <c r="DO571" s="104"/>
      <c r="DP571" s="104"/>
      <c r="DQ571" s="104"/>
      <c r="DR571" s="104"/>
      <c r="DS571" s="104"/>
      <c r="DT571" s="104"/>
      <c r="DU571" s="104"/>
      <c r="DV571" s="104"/>
      <c r="DW571" s="104"/>
      <c r="DX571" s="104"/>
      <c r="DY571" s="104"/>
      <c r="DZ571" s="104"/>
    </row>
    <row r="572" spans="1:130">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4"/>
      <c r="AY572" s="104"/>
      <c r="AZ572" s="104"/>
      <c r="BA572" s="104"/>
      <c r="BB572" s="104"/>
      <c r="BC572" s="104"/>
      <c r="BD572" s="104"/>
      <c r="BE572" s="104"/>
      <c r="BF572" s="104"/>
      <c r="BG572" s="104"/>
      <c r="BH572" s="104"/>
      <c r="BI572" s="104"/>
      <c r="BJ572" s="104"/>
      <c r="BK572" s="104"/>
      <c r="BL572" s="104"/>
      <c r="BM572" s="104"/>
      <c r="BN572" s="104"/>
      <c r="BO572" s="104"/>
      <c r="BP572" s="104"/>
      <c r="BQ572" s="104"/>
      <c r="BR572" s="104"/>
      <c r="BS572" s="104"/>
      <c r="BT572" s="104"/>
      <c r="BU572" s="104"/>
      <c r="BV572" s="104"/>
      <c r="BW572" s="104"/>
      <c r="BX572" s="104"/>
      <c r="BY572" s="104"/>
      <c r="BZ572" s="104"/>
      <c r="CA572" s="104"/>
      <c r="CB572" s="104"/>
      <c r="CC572" s="104"/>
      <c r="CD572" s="104"/>
      <c r="CE572" s="104"/>
      <c r="CF572" s="104"/>
      <c r="CG572" s="104"/>
      <c r="CH572" s="104"/>
      <c r="CI572" s="104"/>
      <c r="CJ572" s="104"/>
      <c r="CK572" s="104"/>
      <c r="CL572" s="104"/>
      <c r="CM572" s="104"/>
      <c r="CN572" s="104"/>
      <c r="CO572" s="104"/>
      <c r="CP572" s="104"/>
      <c r="CQ572" s="104"/>
      <c r="CR572" s="104"/>
      <c r="CS572" s="104"/>
      <c r="CT572" s="104"/>
      <c r="CU572" s="104"/>
      <c r="CV572" s="104"/>
      <c r="CW572" s="104"/>
      <c r="CX572" s="104"/>
      <c r="CY572" s="104"/>
      <c r="CZ572" s="104"/>
      <c r="DA572" s="104"/>
      <c r="DB572" s="104"/>
      <c r="DC572" s="104"/>
      <c r="DD572" s="104"/>
      <c r="DE572" s="104"/>
      <c r="DF572" s="104"/>
      <c r="DG572" s="104"/>
      <c r="DH572" s="104"/>
      <c r="DI572" s="104"/>
      <c r="DJ572" s="104"/>
      <c r="DK572" s="104"/>
      <c r="DL572" s="104"/>
      <c r="DM572" s="104"/>
      <c r="DN572" s="104"/>
      <c r="DO572" s="104"/>
      <c r="DP572" s="104"/>
      <c r="DQ572" s="104"/>
      <c r="DR572" s="104"/>
      <c r="DS572" s="104"/>
      <c r="DT572" s="104"/>
      <c r="DU572" s="104"/>
      <c r="DV572" s="104"/>
      <c r="DW572" s="104"/>
      <c r="DX572" s="104"/>
      <c r="DY572" s="104"/>
      <c r="DZ572" s="104"/>
    </row>
    <row r="573" spans="1:130">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c r="AG573" s="104"/>
      <c r="AH573" s="104"/>
      <c r="AI573" s="104"/>
      <c r="AJ573" s="104"/>
      <c r="AK573" s="104"/>
      <c r="AL573" s="104"/>
      <c r="AM573" s="104"/>
      <c r="AN573" s="104"/>
      <c r="AO573" s="104"/>
      <c r="AP573" s="104"/>
      <c r="AQ573" s="104"/>
      <c r="AR573" s="104"/>
      <c r="AS573" s="104"/>
      <c r="AT573" s="104"/>
      <c r="AU573" s="104"/>
      <c r="AV573" s="104"/>
      <c r="AW573" s="104"/>
      <c r="AX573" s="104"/>
      <c r="AY573" s="104"/>
      <c r="AZ573" s="104"/>
      <c r="BA573" s="104"/>
      <c r="BB573" s="104"/>
      <c r="BC573" s="104"/>
      <c r="BD573" s="104"/>
      <c r="BE573" s="104"/>
      <c r="BF573" s="104"/>
      <c r="BG573" s="104"/>
      <c r="BH573" s="104"/>
      <c r="BI573" s="104"/>
      <c r="BJ573" s="104"/>
      <c r="BK573" s="104"/>
      <c r="BL573" s="104"/>
      <c r="BM573" s="104"/>
      <c r="BN573" s="104"/>
      <c r="BO573" s="104"/>
      <c r="BP573" s="104"/>
      <c r="BQ573" s="104"/>
      <c r="BR573" s="104"/>
      <c r="BS573" s="104"/>
      <c r="BT573" s="104"/>
      <c r="BU573" s="104"/>
      <c r="BV573" s="104"/>
      <c r="BW573" s="104"/>
      <c r="BX573" s="104"/>
      <c r="BY573" s="104"/>
      <c r="BZ573" s="104"/>
      <c r="CA573" s="104"/>
      <c r="CB573" s="104"/>
      <c r="CC573" s="104"/>
      <c r="CD573" s="104"/>
      <c r="CE573" s="104"/>
      <c r="CF573" s="104"/>
      <c r="CG573" s="104"/>
      <c r="CH573" s="104"/>
      <c r="CI573" s="104"/>
      <c r="CJ573" s="104"/>
      <c r="CK573" s="104"/>
      <c r="CL573" s="104"/>
      <c r="CM573" s="104"/>
      <c r="CN573" s="104"/>
      <c r="CO573" s="104"/>
      <c r="CP573" s="104"/>
      <c r="CQ573" s="104"/>
      <c r="CR573" s="104"/>
      <c r="CS573" s="104"/>
      <c r="CT573" s="104"/>
      <c r="CU573" s="104"/>
      <c r="CV573" s="104"/>
      <c r="CW573" s="104"/>
      <c r="CX573" s="104"/>
      <c r="CY573" s="104"/>
      <c r="CZ573" s="104"/>
      <c r="DA573" s="104"/>
      <c r="DB573" s="104"/>
      <c r="DC573" s="104"/>
      <c r="DD573" s="104"/>
      <c r="DE573" s="104"/>
      <c r="DF573" s="104"/>
      <c r="DG573" s="104"/>
      <c r="DH573" s="104"/>
      <c r="DI573" s="104"/>
      <c r="DJ573" s="104"/>
      <c r="DK573" s="104"/>
      <c r="DL573" s="104"/>
      <c r="DM573" s="104"/>
      <c r="DN573" s="104"/>
      <c r="DO573" s="104"/>
      <c r="DP573" s="104"/>
      <c r="DQ573" s="104"/>
      <c r="DR573" s="104"/>
      <c r="DS573" s="104"/>
      <c r="DT573" s="104"/>
      <c r="DU573" s="104"/>
      <c r="DV573" s="104"/>
      <c r="DW573" s="104"/>
      <c r="DX573" s="104"/>
      <c r="DY573" s="104"/>
      <c r="DZ573" s="104"/>
    </row>
    <row r="574" spans="1:130">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c r="AG574" s="104"/>
      <c r="AH574" s="104"/>
      <c r="AI574" s="104"/>
      <c r="AJ574" s="104"/>
      <c r="AK574" s="104"/>
      <c r="AL574" s="104"/>
      <c r="AM574" s="104"/>
      <c r="AN574" s="104"/>
      <c r="AO574" s="104"/>
      <c r="AP574" s="104"/>
      <c r="AQ574" s="104"/>
      <c r="AR574" s="104"/>
      <c r="AS574" s="104"/>
      <c r="AT574" s="104"/>
      <c r="AU574" s="104"/>
      <c r="AV574" s="104"/>
      <c r="AW574" s="104"/>
      <c r="AX574" s="104"/>
      <c r="AY574" s="104"/>
      <c r="AZ574" s="104"/>
      <c r="BA574" s="104"/>
      <c r="BB574" s="104"/>
      <c r="BC574" s="104"/>
      <c r="BD574" s="104"/>
      <c r="BE574" s="104"/>
      <c r="BF574" s="104"/>
      <c r="BG574" s="104"/>
      <c r="BH574" s="104"/>
      <c r="BI574" s="104"/>
      <c r="BJ574" s="104"/>
      <c r="BK574" s="104"/>
      <c r="BL574" s="104"/>
      <c r="BM574" s="104"/>
      <c r="BN574" s="104"/>
      <c r="BO574" s="104"/>
      <c r="BP574" s="104"/>
      <c r="BQ574" s="104"/>
      <c r="BR574" s="104"/>
      <c r="BS574" s="104"/>
      <c r="BT574" s="104"/>
      <c r="BU574" s="104"/>
      <c r="BV574" s="104"/>
      <c r="BW574" s="104"/>
      <c r="BX574" s="104"/>
      <c r="BY574" s="104"/>
      <c r="BZ574" s="104"/>
      <c r="CA574" s="104"/>
      <c r="CB574" s="104"/>
      <c r="CC574" s="104"/>
      <c r="CD574" s="104"/>
      <c r="CE574" s="104"/>
      <c r="CF574" s="104"/>
      <c r="CG574" s="104"/>
      <c r="CH574" s="104"/>
      <c r="CI574" s="104"/>
      <c r="CJ574" s="104"/>
      <c r="CK574" s="104"/>
      <c r="CL574" s="104"/>
      <c r="CM574" s="104"/>
      <c r="CN574" s="104"/>
      <c r="CO574" s="104"/>
      <c r="CP574" s="104"/>
      <c r="CQ574" s="104"/>
      <c r="CR574" s="104"/>
      <c r="CS574" s="104"/>
      <c r="CT574" s="104"/>
      <c r="CU574" s="104"/>
      <c r="CV574" s="104"/>
      <c r="CW574" s="104"/>
      <c r="CX574" s="104"/>
      <c r="CY574" s="104"/>
      <c r="CZ574" s="104"/>
      <c r="DA574" s="104"/>
      <c r="DB574" s="104"/>
      <c r="DC574" s="104"/>
      <c r="DD574" s="104"/>
      <c r="DE574" s="104"/>
      <c r="DF574" s="104"/>
      <c r="DG574" s="104"/>
      <c r="DH574" s="104"/>
      <c r="DI574" s="104"/>
      <c r="DJ574" s="104"/>
      <c r="DK574" s="104"/>
      <c r="DL574" s="104"/>
      <c r="DM574" s="104"/>
      <c r="DN574" s="104"/>
      <c r="DO574" s="104"/>
      <c r="DP574" s="104"/>
      <c r="DQ574" s="104"/>
      <c r="DR574" s="104"/>
      <c r="DS574" s="104"/>
      <c r="DT574" s="104"/>
      <c r="DU574" s="104"/>
      <c r="DV574" s="104"/>
      <c r="DW574" s="104"/>
      <c r="DX574" s="104"/>
      <c r="DY574" s="104"/>
      <c r="DZ574" s="104"/>
    </row>
    <row r="575" spans="1:130">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c r="AG575" s="104"/>
      <c r="AH575" s="104"/>
      <c r="AI575" s="104"/>
      <c r="AJ575" s="104"/>
      <c r="AK575" s="104"/>
      <c r="AL575" s="104"/>
      <c r="AM575" s="104"/>
      <c r="AN575" s="104"/>
      <c r="AO575" s="104"/>
      <c r="AP575" s="104"/>
      <c r="AQ575" s="104"/>
      <c r="AR575" s="104"/>
      <c r="AS575" s="104"/>
      <c r="AT575" s="104"/>
      <c r="AU575" s="104"/>
      <c r="AV575" s="104"/>
      <c r="AW575" s="104"/>
      <c r="AX575" s="104"/>
      <c r="AY575" s="104"/>
      <c r="AZ575" s="104"/>
      <c r="BA575" s="104"/>
      <c r="BB575" s="104"/>
      <c r="BC575" s="104"/>
      <c r="BD575" s="104"/>
      <c r="BE575" s="104"/>
      <c r="BF575" s="104"/>
      <c r="BG575" s="104"/>
      <c r="BH575" s="104"/>
      <c r="BI575" s="104"/>
      <c r="BJ575" s="104"/>
      <c r="BK575" s="104"/>
      <c r="BL575" s="104"/>
      <c r="BM575" s="104"/>
      <c r="BN575" s="104"/>
      <c r="BO575" s="104"/>
      <c r="BP575" s="104"/>
      <c r="BQ575" s="104"/>
      <c r="BR575" s="104"/>
      <c r="BS575" s="104"/>
      <c r="BT575" s="104"/>
      <c r="BU575" s="104"/>
      <c r="BV575" s="104"/>
      <c r="BW575" s="104"/>
      <c r="BX575" s="104"/>
      <c r="BY575" s="104"/>
      <c r="BZ575" s="104"/>
      <c r="CA575" s="104"/>
      <c r="CB575" s="104"/>
      <c r="CC575" s="104"/>
      <c r="CD575" s="104"/>
      <c r="CE575" s="104"/>
      <c r="CF575" s="104"/>
      <c r="CG575" s="104"/>
      <c r="CH575" s="104"/>
      <c r="CI575" s="104"/>
      <c r="CJ575" s="104"/>
      <c r="CK575" s="104"/>
      <c r="CL575" s="104"/>
      <c r="CM575" s="104"/>
      <c r="CN575" s="104"/>
      <c r="CO575" s="104"/>
      <c r="CP575" s="104"/>
      <c r="CQ575" s="104"/>
      <c r="CR575" s="104"/>
      <c r="CS575" s="104"/>
      <c r="CT575" s="104"/>
      <c r="CU575" s="104"/>
      <c r="CV575" s="104"/>
      <c r="CW575" s="104"/>
      <c r="CX575" s="104"/>
      <c r="CY575" s="104"/>
      <c r="CZ575" s="104"/>
      <c r="DA575" s="104"/>
      <c r="DB575" s="104"/>
      <c r="DC575" s="104"/>
      <c r="DD575" s="104"/>
      <c r="DE575" s="104"/>
      <c r="DF575" s="104"/>
      <c r="DG575" s="104"/>
      <c r="DH575" s="104"/>
      <c r="DI575" s="104"/>
      <c r="DJ575" s="104"/>
      <c r="DK575" s="104"/>
      <c r="DL575" s="104"/>
      <c r="DM575" s="104"/>
      <c r="DN575" s="104"/>
      <c r="DO575" s="104"/>
      <c r="DP575" s="104"/>
      <c r="DQ575" s="104"/>
      <c r="DR575" s="104"/>
      <c r="DS575" s="104"/>
      <c r="DT575" s="104"/>
      <c r="DU575" s="104"/>
      <c r="DV575" s="104"/>
      <c r="DW575" s="104"/>
      <c r="DX575" s="104"/>
      <c r="DY575" s="104"/>
      <c r="DZ575" s="104"/>
    </row>
    <row r="576" spans="1:130">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c r="AG576" s="104"/>
      <c r="AH576" s="104"/>
      <c r="AI576" s="104"/>
      <c r="AJ576" s="104"/>
      <c r="AK576" s="104"/>
      <c r="AL576" s="104"/>
      <c r="AM576" s="104"/>
      <c r="AN576" s="104"/>
      <c r="AO576" s="104"/>
      <c r="AP576" s="104"/>
      <c r="AQ576" s="104"/>
      <c r="AR576" s="104"/>
      <c r="AS576" s="104"/>
      <c r="AT576" s="104"/>
      <c r="AU576" s="104"/>
      <c r="AV576" s="104"/>
      <c r="AW576" s="104"/>
      <c r="AX576" s="104"/>
      <c r="AY576" s="104"/>
      <c r="AZ576" s="104"/>
      <c r="BA576" s="104"/>
      <c r="BB576" s="104"/>
      <c r="BC576" s="104"/>
      <c r="BD576" s="104"/>
      <c r="BE576" s="104"/>
      <c r="BF576" s="104"/>
      <c r="BG576" s="104"/>
      <c r="BH576" s="104"/>
      <c r="BI576" s="104"/>
      <c r="BJ576" s="104"/>
      <c r="BK576" s="104"/>
      <c r="BL576" s="104"/>
      <c r="BM576" s="104"/>
      <c r="BN576" s="104"/>
      <c r="BO576" s="104"/>
      <c r="BP576" s="104"/>
      <c r="BQ576" s="104"/>
      <c r="BR576" s="104"/>
      <c r="BS576" s="104"/>
      <c r="BT576" s="104"/>
      <c r="BU576" s="104"/>
      <c r="BV576" s="104"/>
      <c r="BW576" s="104"/>
      <c r="BX576" s="104"/>
      <c r="BY576" s="104"/>
      <c r="BZ576" s="104"/>
      <c r="CA576" s="104"/>
      <c r="CB576" s="104"/>
      <c r="CC576" s="104"/>
      <c r="CD576" s="104"/>
      <c r="CE576" s="104"/>
      <c r="CF576" s="104"/>
      <c r="CG576" s="104"/>
      <c r="CH576" s="104"/>
      <c r="CI576" s="104"/>
      <c r="CJ576" s="104"/>
      <c r="CK576" s="104"/>
      <c r="CL576" s="104"/>
      <c r="CM576" s="104"/>
      <c r="CN576" s="104"/>
      <c r="CO576" s="104"/>
      <c r="CP576" s="104"/>
      <c r="CQ576" s="104"/>
      <c r="CR576" s="104"/>
      <c r="CS576" s="104"/>
      <c r="CT576" s="104"/>
      <c r="CU576" s="104"/>
      <c r="CV576" s="104"/>
      <c r="CW576" s="104"/>
      <c r="CX576" s="104"/>
      <c r="CY576" s="104"/>
      <c r="CZ576" s="104"/>
      <c r="DA576" s="104"/>
      <c r="DB576" s="104"/>
      <c r="DC576" s="104"/>
      <c r="DD576" s="104"/>
      <c r="DE576" s="104"/>
      <c r="DF576" s="104"/>
      <c r="DG576" s="104"/>
      <c r="DH576" s="104"/>
      <c r="DI576" s="104"/>
      <c r="DJ576" s="104"/>
      <c r="DK576" s="104"/>
      <c r="DL576" s="104"/>
      <c r="DM576" s="104"/>
      <c r="DN576" s="104"/>
      <c r="DO576" s="104"/>
      <c r="DP576" s="104"/>
      <c r="DQ576" s="104"/>
      <c r="DR576" s="104"/>
      <c r="DS576" s="104"/>
      <c r="DT576" s="104"/>
      <c r="DU576" s="104"/>
      <c r="DV576" s="104"/>
      <c r="DW576" s="104"/>
      <c r="DX576" s="104"/>
      <c r="DY576" s="104"/>
      <c r="DZ576" s="104"/>
    </row>
    <row r="577" spans="1:130">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c r="AG577" s="104"/>
      <c r="AH577" s="104"/>
      <c r="AI577" s="104"/>
      <c r="AJ577" s="104"/>
      <c r="AK577" s="104"/>
      <c r="AL577" s="104"/>
      <c r="AM577" s="104"/>
      <c r="AN577" s="104"/>
      <c r="AO577" s="104"/>
      <c r="AP577" s="104"/>
      <c r="AQ577" s="104"/>
      <c r="AR577" s="104"/>
      <c r="AS577" s="104"/>
      <c r="AT577" s="104"/>
      <c r="AU577" s="104"/>
      <c r="AV577" s="104"/>
      <c r="AW577" s="104"/>
      <c r="AX577" s="104"/>
      <c r="AY577" s="104"/>
      <c r="AZ577" s="104"/>
      <c r="BA577" s="104"/>
      <c r="BB577" s="104"/>
      <c r="BC577" s="104"/>
      <c r="BD577" s="104"/>
      <c r="BE577" s="104"/>
      <c r="BF577" s="104"/>
      <c r="BG577" s="104"/>
      <c r="BH577" s="104"/>
      <c r="BI577" s="104"/>
      <c r="BJ577" s="104"/>
      <c r="BK577" s="104"/>
      <c r="BL577" s="104"/>
      <c r="BM577" s="104"/>
      <c r="BN577" s="104"/>
      <c r="BO577" s="104"/>
      <c r="BP577" s="104"/>
      <c r="BQ577" s="104"/>
      <c r="BR577" s="104"/>
      <c r="BS577" s="104"/>
      <c r="BT577" s="104"/>
      <c r="BU577" s="104"/>
      <c r="BV577" s="104"/>
      <c r="BW577" s="104"/>
      <c r="BX577" s="104"/>
      <c r="BY577" s="104"/>
      <c r="BZ577" s="104"/>
      <c r="CA577" s="104"/>
      <c r="CB577" s="104"/>
      <c r="CC577" s="104"/>
      <c r="CD577" s="104"/>
      <c r="CE577" s="104"/>
      <c r="CF577" s="104"/>
      <c r="CG577" s="104"/>
      <c r="CH577" s="104"/>
      <c r="CI577" s="104"/>
      <c r="CJ577" s="104"/>
      <c r="CK577" s="104"/>
      <c r="CL577" s="104"/>
      <c r="CM577" s="104"/>
      <c r="CN577" s="104"/>
      <c r="CO577" s="104"/>
      <c r="CP577" s="104"/>
      <c r="CQ577" s="104"/>
      <c r="CR577" s="104"/>
      <c r="CS577" s="104"/>
      <c r="CT577" s="104"/>
      <c r="CU577" s="104"/>
      <c r="CV577" s="104"/>
      <c r="CW577" s="104"/>
      <c r="CX577" s="104"/>
      <c r="CY577" s="104"/>
      <c r="CZ577" s="104"/>
      <c r="DA577" s="104"/>
      <c r="DB577" s="104"/>
      <c r="DC577" s="104"/>
      <c r="DD577" s="104"/>
      <c r="DE577" s="104"/>
      <c r="DF577" s="104"/>
      <c r="DG577" s="104"/>
      <c r="DH577" s="104"/>
      <c r="DI577" s="104"/>
      <c r="DJ577" s="104"/>
      <c r="DK577" s="104"/>
      <c r="DL577" s="104"/>
      <c r="DM577" s="104"/>
      <c r="DN577" s="104"/>
      <c r="DO577" s="104"/>
      <c r="DP577" s="104"/>
      <c r="DQ577" s="104"/>
      <c r="DR577" s="104"/>
      <c r="DS577" s="104"/>
      <c r="DT577" s="104"/>
      <c r="DU577" s="104"/>
      <c r="DV577" s="104"/>
      <c r="DW577" s="104"/>
      <c r="DX577" s="104"/>
      <c r="DY577" s="104"/>
      <c r="DZ577" s="104"/>
    </row>
    <row r="578" spans="1:130">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c r="AG578" s="104"/>
      <c r="AH578" s="104"/>
      <c r="AI578" s="104"/>
      <c r="AJ578" s="104"/>
      <c r="AK578" s="104"/>
      <c r="AL578" s="104"/>
      <c r="AM578" s="104"/>
      <c r="AN578" s="104"/>
      <c r="AO578" s="104"/>
      <c r="AP578" s="104"/>
      <c r="AQ578" s="104"/>
      <c r="AR578" s="104"/>
      <c r="AS578" s="104"/>
      <c r="AT578" s="104"/>
      <c r="AU578" s="104"/>
      <c r="AV578" s="104"/>
      <c r="AW578" s="104"/>
      <c r="AX578" s="104"/>
      <c r="AY578" s="104"/>
      <c r="AZ578" s="104"/>
      <c r="BA578" s="104"/>
      <c r="BB578" s="104"/>
      <c r="BC578" s="104"/>
      <c r="BD578" s="104"/>
      <c r="BE578" s="104"/>
      <c r="BF578" s="104"/>
      <c r="BG578" s="104"/>
      <c r="BH578" s="104"/>
      <c r="BI578" s="104"/>
      <c r="BJ578" s="104"/>
      <c r="BK578" s="104"/>
      <c r="BL578" s="104"/>
      <c r="BM578" s="104"/>
      <c r="BN578" s="104"/>
      <c r="BO578" s="104"/>
      <c r="BP578" s="104"/>
      <c r="BQ578" s="104"/>
      <c r="BR578" s="104"/>
      <c r="BS578" s="104"/>
      <c r="BT578" s="104"/>
      <c r="BU578" s="104"/>
      <c r="BV578" s="104"/>
      <c r="BW578" s="104"/>
      <c r="BX578" s="104"/>
      <c r="BY578" s="104"/>
      <c r="BZ578" s="104"/>
      <c r="CA578" s="104"/>
      <c r="CB578" s="104"/>
      <c r="CC578" s="104"/>
      <c r="CD578" s="104"/>
      <c r="CE578" s="104"/>
      <c r="CF578" s="104"/>
      <c r="CG578" s="104"/>
      <c r="CH578" s="104"/>
      <c r="CI578" s="104"/>
      <c r="CJ578" s="104"/>
      <c r="CK578" s="104"/>
      <c r="CL578" s="104"/>
      <c r="CM578" s="104"/>
      <c r="CN578" s="104"/>
      <c r="CO578" s="104"/>
      <c r="CP578" s="104"/>
      <c r="CQ578" s="104"/>
      <c r="CR578" s="104"/>
      <c r="CS578" s="104"/>
      <c r="CT578" s="104"/>
      <c r="CU578" s="104"/>
      <c r="CV578" s="104"/>
      <c r="CW578" s="104"/>
      <c r="CX578" s="104"/>
      <c r="CY578" s="104"/>
      <c r="CZ578" s="104"/>
      <c r="DA578" s="104"/>
      <c r="DB578" s="104"/>
      <c r="DC578" s="104"/>
      <c r="DD578" s="104"/>
      <c r="DE578" s="104"/>
      <c r="DF578" s="104"/>
      <c r="DG578" s="104"/>
      <c r="DH578" s="104"/>
      <c r="DI578" s="104"/>
      <c r="DJ578" s="104"/>
      <c r="DK578" s="104"/>
      <c r="DL578" s="104"/>
      <c r="DM578" s="104"/>
      <c r="DN578" s="104"/>
      <c r="DO578" s="104"/>
      <c r="DP578" s="104"/>
      <c r="DQ578" s="104"/>
      <c r="DR578" s="104"/>
      <c r="DS578" s="104"/>
      <c r="DT578" s="104"/>
      <c r="DU578" s="104"/>
      <c r="DV578" s="104"/>
      <c r="DW578" s="104"/>
      <c r="DX578" s="104"/>
      <c r="DY578" s="104"/>
      <c r="DZ578" s="104"/>
    </row>
    <row r="579" spans="1:130">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c r="AG579" s="104"/>
      <c r="AH579" s="104"/>
      <c r="AI579" s="104"/>
      <c r="AJ579" s="104"/>
      <c r="AK579" s="104"/>
      <c r="AL579" s="104"/>
      <c r="AM579" s="104"/>
      <c r="AN579" s="104"/>
      <c r="AO579" s="104"/>
      <c r="AP579" s="104"/>
      <c r="AQ579" s="104"/>
      <c r="AR579" s="104"/>
      <c r="AS579" s="104"/>
      <c r="AT579" s="104"/>
      <c r="AU579" s="104"/>
      <c r="AV579" s="104"/>
      <c r="AW579" s="104"/>
      <c r="AX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104"/>
      <c r="BU579" s="104"/>
      <c r="BV579" s="104"/>
      <c r="BW579" s="104"/>
      <c r="BX579" s="104"/>
      <c r="BY579" s="104"/>
      <c r="BZ579" s="104"/>
      <c r="CA579" s="104"/>
      <c r="CB579" s="104"/>
      <c r="CC579" s="104"/>
      <c r="CD579" s="104"/>
      <c r="CE579" s="104"/>
      <c r="CF579" s="104"/>
      <c r="CG579" s="104"/>
      <c r="CH579" s="104"/>
      <c r="CI579" s="104"/>
      <c r="CJ579" s="104"/>
      <c r="CK579" s="104"/>
      <c r="CL579" s="104"/>
      <c r="CM579" s="104"/>
      <c r="CN579" s="104"/>
      <c r="CO579" s="104"/>
      <c r="CP579" s="104"/>
      <c r="CQ579" s="104"/>
      <c r="CR579" s="104"/>
      <c r="CS579" s="104"/>
      <c r="CT579" s="104"/>
      <c r="CU579" s="104"/>
      <c r="CV579" s="104"/>
      <c r="CW579" s="104"/>
      <c r="CX579" s="104"/>
      <c r="CY579" s="104"/>
      <c r="CZ579" s="104"/>
      <c r="DA579" s="104"/>
      <c r="DB579" s="104"/>
      <c r="DC579" s="104"/>
      <c r="DD579" s="104"/>
      <c r="DE579" s="104"/>
      <c r="DF579" s="104"/>
      <c r="DG579" s="104"/>
      <c r="DH579" s="104"/>
      <c r="DI579" s="104"/>
      <c r="DJ579" s="104"/>
      <c r="DK579" s="104"/>
      <c r="DL579" s="104"/>
      <c r="DM579" s="104"/>
      <c r="DN579" s="104"/>
      <c r="DO579" s="104"/>
      <c r="DP579" s="104"/>
      <c r="DQ579" s="104"/>
      <c r="DR579" s="104"/>
      <c r="DS579" s="104"/>
      <c r="DT579" s="104"/>
      <c r="DU579" s="104"/>
      <c r="DV579" s="104"/>
      <c r="DW579" s="104"/>
      <c r="DX579" s="104"/>
      <c r="DY579" s="104"/>
      <c r="DZ579" s="104"/>
    </row>
    <row r="580" spans="1:130">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c r="AG580" s="104"/>
      <c r="AH580" s="104"/>
      <c r="AI580" s="104"/>
      <c r="AJ580" s="104"/>
      <c r="AK580" s="104"/>
      <c r="AL580" s="104"/>
      <c r="AM580" s="104"/>
      <c r="AN580" s="104"/>
      <c r="AO580" s="104"/>
      <c r="AP580" s="104"/>
      <c r="AQ580" s="104"/>
      <c r="AR580" s="104"/>
      <c r="AS580" s="104"/>
      <c r="AT580" s="104"/>
      <c r="AU580" s="104"/>
      <c r="AV580" s="104"/>
      <c r="AW580" s="104"/>
      <c r="AX580" s="104"/>
      <c r="AY580" s="104"/>
      <c r="AZ580" s="104"/>
      <c r="BA580" s="104"/>
      <c r="BB580" s="104"/>
      <c r="BC580" s="104"/>
      <c r="BD580" s="104"/>
      <c r="BE580" s="104"/>
      <c r="BF580" s="104"/>
      <c r="BG580" s="104"/>
      <c r="BH580" s="104"/>
      <c r="BI580" s="104"/>
      <c r="BJ580" s="104"/>
      <c r="BK580" s="104"/>
      <c r="BL580" s="104"/>
      <c r="BM580" s="104"/>
      <c r="BN580" s="104"/>
      <c r="BO580" s="104"/>
      <c r="BP580" s="104"/>
      <c r="BQ580" s="104"/>
      <c r="BR580" s="104"/>
      <c r="BS580" s="104"/>
      <c r="BT580" s="104"/>
      <c r="BU580" s="104"/>
      <c r="BV580" s="104"/>
      <c r="BW580" s="104"/>
      <c r="BX580" s="104"/>
      <c r="BY580" s="104"/>
      <c r="BZ580" s="104"/>
      <c r="CA580" s="104"/>
      <c r="CB580" s="104"/>
      <c r="CC580" s="104"/>
      <c r="CD580" s="104"/>
      <c r="CE580" s="104"/>
      <c r="CF580" s="104"/>
      <c r="CG580" s="104"/>
      <c r="CH580" s="104"/>
      <c r="CI580" s="104"/>
      <c r="CJ580" s="104"/>
      <c r="CK580" s="104"/>
      <c r="CL580" s="104"/>
      <c r="CM580" s="104"/>
      <c r="CN580" s="104"/>
      <c r="CO580" s="104"/>
      <c r="CP580" s="104"/>
      <c r="CQ580" s="104"/>
      <c r="CR580" s="104"/>
      <c r="CS580" s="104"/>
      <c r="CT580" s="104"/>
      <c r="CU580" s="104"/>
      <c r="CV580" s="104"/>
      <c r="CW580" s="104"/>
      <c r="CX580" s="104"/>
      <c r="CY580" s="104"/>
      <c r="CZ580" s="104"/>
      <c r="DA580" s="104"/>
      <c r="DB580" s="104"/>
      <c r="DC580" s="104"/>
      <c r="DD580" s="104"/>
      <c r="DE580" s="104"/>
      <c r="DF580" s="104"/>
      <c r="DG580" s="104"/>
      <c r="DH580" s="104"/>
      <c r="DI580" s="104"/>
      <c r="DJ580" s="104"/>
      <c r="DK580" s="104"/>
      <c r="DL580" s="104"/>
      <c r="DM580" s="104"/>
      <c r="DN580" s="104"/>
      <c r="DO580" s="104"/>
      <c r="DP580" s="104"/>
      <c r="DQ580" s="104"/>
      <c r="DR580" s="104"/>
      <c r="DS580" s="104"/>
      <c r="DT580" s="104"/>
      <c r="DU580" s="104"/>
      <c r="DV580" s="104"/>
      <c r="DW580" s="104"/>
      <c r="DX580" s="104"/>
      <c r="DY580" s="104"/>
      <c r="DZ580" s="104"/>
    </row>
    <row r="581" spans="1:130">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c r="AG581" s="104"/>
      <c r="AH581" s="104"/>
      <c r="AI581" s="104"/>
      <c r="AJ581" s="104"/>
      <c r="AK581" s="104"/>
      <c r="AL581" s="104"/>
      <c r="AM581" s="104"/>
      <c r="AN581" s="104"/>
      <c r="AO581" s="104"/>
      <c r="AP581" s="104"/>
      <c r="AQ581" s="104"/>
      <c r="AR581" s="104"/>
      <c r="AS581" s="104"/>
      <c r="AT581" s="104"/>
      <c r="AU581" s="104"/>
      <c r="AV581" s="104"/>
      <c r="AW581" s="104"/>
      <c r="AX581" s="104"/>
      <c r="AY581" s="104"/>
      <c r="AZ581" s="104"/>
      <c r="BA581" s="104"/>
      <c r="BB581" s="104"/>
      <c r="BC581" s="104"/>
      <c r="BD581" s="104"/>
      <c r="BE581" s="104"/>
      <c r="BF581" s="104"/>
      <c r="BG581" s="104"/>
      <c r="BH581" s="104"/>
      <c r="BI581" s="104"/>
      <c r="BJ581" s="104"/>
      <c r="BK581" s="104"/>
      <c r="BL581" s="104"/>
      <c r="BM581" s="104"/>
      <c r="BN581" s="104"/>
      <c r="BO581" s="104"/>
      <c r="BP581" s="104"/>
      <c r="BQ581" s="104"/>
      <c r="BR581" s="104"/>
      <c r="BS581" s="104"/>
      <c r="BT581" s="104"/>
      <c r="BU581" s="104"/>
      <c r="BV581" s="104"/>
      <c r="BW581" s="104"/>
      <c r="BX581" s="104"/>
      <c r="BY581" s="104"/>
      <c r="BZ581" s="104"/>
      <c r="CA581" s="104"/>
      <c r="CB581" s="104"/>
      <c r="CC581" s="104"/>
      <c r="CD581" s="104"/>
      <c r="CE581" s="104"/>
      <c r="CF581" s="104"/>
      <c r="CG581" s="104"/>
      <c r="CH581" s="104"/>
      <c r="CI581" s="104"/>
      <c r="CJ581" s="104"/>
      <c r="CK581" s="104"/>
      <c r="CL581" s="104"/>
      <c r="CM581" s="104"/>
      <c r="CN581" s="104"/>
      <c r="CO581" s="104"/>
      <c r="CP581" s="104"/>
      <c r="CQ581" s="104"/>
      <c r="CR581" s="104"/>
      <c r="CS581" s="104"/>
      <c r="CT581" s="104"/>
      <c r="CU581" s="104"/>
      <c r="CV581" s="104"/>
      <c r="CW581" s="104"/>
      <c r="CX581" s="104"/>
      <c r="CY581" s="104"/>
      <c r="CZ581" s="104"/>
      <c r="DA581" s="104"/>
      <c r="DB581" s="104"/>
      <c r="DC581" s="104"/>
      <c r="DD581" s="104"/>
      <c r="DE581" s="104"/>
      <c r="DF581" s="104"/>
      <c r="DG581" s="104"/>
      <c r="DH581" s="104"/>
      <c r="DI581" s="104"/>
      <c r="DJ581" s="104"/>
      <c r="DK581" s="104"/>
      <c r="DL581" s="104"/>
      <c r="DM581" s="104"/>
      <c r="DN581" s="104"/>
      <c r="DO581" s="104"/>
      <c r="DP581" s="104"/>
      <c r="DQ581" s="104"/>
      <c r="DR581" s="104"/>
      <c r="DS581" s="104"/>
      <c r="DT581" s="104"/>
      <c r="DU581" s="104"/>
      <c r="DV581" s="104"/>
      <c r="DW581" s="104"/>
      <c r="DX581" s="104"/>
      <c r="DY581" s="104"/>
      <c r="DZ581" s="104"/>
    </row>
    <row r="582" spans="1:130">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4"/>
      <c r="AT582" s="104"/>
      <c r="AU582" s="104"/>
      <c r="AV582" s="104"/>
      <c r="AW582" s="104"/>
      <c r="AX582" s="104"/>
      <c r="AY582" s="104"/>
      <c r="AZ582" s="104"/>
      <c r="BA582" s="104"/>
      <c r="BB582" s="104"/>
      <c r="BC582" s="104"/>
      <c r="BD582" s="104"/>
      <c r="BE582" s="104"/>
      <c r="BF582" s="104"/>
      <c r="BG582" s="104"/>
      <c r="BH582" s="104"/>
      <c r="BI582" s="104"/>
      <c r="BJ582" s="104"/>
      <c r="BK582" s="104"/>
      <c r="BL582" s="104"/>
      <c r="BM582" s="104"/>
      <c r="BN582" s="104"/>
      <c r="BO582" s="104"/>
      <c r="BP582" s="104"/>
      <c r="BQ582" s="104"/>
      <c r="BR582" s="104"/>
      <c r="BS582" s="104"/>
      <c r="BT582" s="104"/>
      <c r="BU582" s="104"/>
      <c r="BV582" s="104"/>
      <c r="BW582" s="104"/>
      <c r="BX582" s="104"/>
      <c r="BY582" s="104"/>
      <c r="BZ582" s="104"/>
      <c r="CA582" s="104"/>
      <c r="CB582" s="104"/>
      <c r="CC582" s="104"/>
      <c r="CD582" s="104"/>
      <c r="CE582" s="104"/>
      <c r="CF582" s="104"/>
      <c r="CG582" s="104"/>
      <c r="CH582" s="104"/>
      <c r="CI582" s="104"/>
      <c r="CJ582" s="104"/>
      <c r="CK582" s="104"/>
      <c r="CL582" s="104"/>
      <c r="CM582" s="104"/>
      <c r="CN582" s="104"/>
      <c r="CO582" s="104"/>
      <c r="CP582" s="104"/>
      <c r="CQ582" s="104"/>
      <c r="CR582" s="104"/>
      <c r="CS582" s="104"/>
      <c r="CT582" s="104"/>
      <c r="CU582" s="104"/>
      <c r="CV582" s="104"/>
      <c r="CW582" s="104"/>
      <c r="CX582" s="104"/>
      <c r="CY582" s="104"/>
      <c r="CZ582" s="104"/>
      <c r="DA582" s="104"/>
      <c r="DB582" s="104"/>
      <c r="DC582" s="104"/>
      <c r="DD582" s="104"/>
      <c r="DE582" s="104"/>
      <c r="DF582" s="104"/>
      <c r="DG582" s="104"/>
      <c r="DH582" s="104"/>
      <c r="DI582" s="104"/>
      <c r="DJ582" s="104"/>
      <c r="DK582" s="104"/>
      <c r="DL582" s="104"/>
      <c r="DM582" s="104"/>
      <c r="DN582" s="104"/>
      <c r="DO582" s="104"/>
      <c r="DP582" s="104"/>
      <c r="DQ582" s="104"/>
      <c r="DR582" s="104"/>
      <c r="DS582" s="104"/>
      <c r="DT582" s="104"/>
      <c r="DU582" s="104"/>
      <c r="DV582" s="104"/>
      <c r="DW582" s="104"/>
      <c r="DX582" s="104"/>
      <c r="DY582" s="104"/>
      <c r="DZ582" s="104"/>
    </row>
    <row r="583" spans="1:130">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04"/>
      <c r="BB583" s="104"/>
      <c r="BC583" s="104"/>
      <c r="BD583" s="104"/>
      <c r="BE583" s="104"/>
      <c r="BF583" s="104"/>
      <c r="BG583" s="104"/>
      <c r="BH583" s="104"/>
      <c r="BI583" s="104"/>
      <c r="BJ583" s="104"/>
      <c r="BK583" s="104"/>
      <c r="BL583" s="104"/>
      <c r="BM583" s="104"/>
      <c r="BN583" s="104"/>
      <c r="BO583" s="104"/>
      <c r="BP583" s="104"/>
      <c r="BQ583" s="104"/>
      <c r="BR583" s="104"/>
      <c r="BS583" s="104"/>
      <c r="BT583" s="104"/>
      <c r="BU583" s="104"/>
      <c r="BV583" s="104"/>
      <c r="BW583" s="104"/>
      <c r="BX583" s="104"/>
      <c r="BY583" s="104"/>
      <c r="BZ583" s="104"/>
      <c r="CA583" s="104"/>
      <c r="CB583" s="104"/>
      <c r="CC583" s="104"/>
      <c r="CD583" s="104"/>
      <c r="CE583" s="104"/>
      <c r="CF583" s="104"/>
      <c r="CG583" s="104"/>
      <c r="CH583" s="104"/>
      <c r="CI583" s="104"/>
      <c r="CJ583" s="104"/>
      <c r="CK583" s="104"/>
      <c r="CL583" s="104"/>
      <c r="CM583" s="104"/>
      <c r="CN583" s="104"/>
      <c r="CO583" s="104"/>
      <c r="CP583" s="104"/>
      <c r="CQ583" s="104"/>
      <c r="CR583" s="104"/>
      <c r="CS583" s="104"/>
      <c r="CT583" s="104"/>
      <c r="CU583" s="104"/>
      <c r="CV583" s="104"/>
      <c r="CW583" s="104"/>
      <c r="CX583" s="104"/>
      <c r="CY583" s="104"/>
      <c r="CZ583" s="104"/>
      <c r="DA583" s="104"/>
      <c r="DB583" s="104"/>
      <c r="DC583" s="104"/>
      <c r="DD583" s="104"/>
      <c r="DE583" s="104"/>
      <c r="DF583" s="104"/>
      <c r="DG583" s="104"/>
      <c r="DH583" s="104"/>
      <c r="DI583" s="104"/>
      <c r="DJ583" s="104"/>
      <c r="DK583" s="104"/>
      <c r="DL583" s="104"/>
      <c r="DM583" s="104"/>
      <c r="DN583" s="104"/>
      <c r="DO583" s="104"/>
      <c r="DP583" s="104"/>
      <c r="DQ583" s="104"/>
      <c r="DR583" s="104"/>
      <c r="DS583" s="104"/>
      <c r="DT583" s="104"/>
      <c r="DU583" s="104"/>
      <c r="DV583" s="104"/>
      <c r="DW583" s="104"/>
      <c r="DX583" s="104"/>
      <c r="DY583" s="104"/>
      <c r="DZ583" s="104"/>
    </row>
    <row r="584" spans="1:130">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c r="AG584" s="104"/>
      <c r="AH584" s="104"/>
      <c r="AI584" s="104"/>
      <c r="AJ584" s="104"/>
      <c r="AK584" s="104"/>
      <c r="AL584" s="104"/>
      <c r="AM584" s="104"/>
      <c r="AN584" s="104"/>
      <c r="AO584" s="104"/>
      <c r="AP584" s="104"/>
      <c r="AQ584" s="104"/>
      <c r="AR584" s="104"/>
      <c r="AS584" s="104"/>
      <c r="AT584" s="104"/>
      <c r="AU584" s="104"/>
      <c r="AV584" s="104"/>
      <c r="AW584" s="104"/>
      <c r="AX584" s="104"/>
      <c r="AY584" s="104"/>
      <c r="AZ584" s="104"/>
      <c r="BA584" s="104"/>
      <c r="BB584" s="104"/>
      <c r="BC584" s="104"/>
      <c r="BD584" s="104"/>
      <c r="BE584" s="104"/>
      <c r="BF584" s="104"/>
      <c r="BG584" s="104"/>
      <c r="BH584" s="104"/>
      <c r="BI584" s="104"/>
      <c r="BJ584" s="104"/>
      <c r="BK584" s="104"/>
      <c r="BL584" s="104"/>
      <c r="BM584" s="104"/>
      <c r="BN584" s="104"/>
      <c r="BO584" s="104"/>
      <c r="BP584" s="104"/>
      <c r="BQ584" s="104"/>
      <c r="BR584" s="104"/>
      <c r="BS584" s="104"/>
      <c r="BT584" s="104"/>
      <c r="BU584" s="104"/>
      <c r="BV584" s="104"/>
      <c r="BW584" s="104"/>
      <c r="BX584" s="104"/>
      <c r="BY584" s="104"/>
      <c r="BZ584" s="104"/>
      <c r="CA584" s="104"/>
      <c r="CB584" s="104"/>
      <c r="CC584" s="104"/>
      <c r="CD584" s="104"/>
      <c r="CE584" s="104"/>
      <c r="CF584" s="104"/>
      <c r="CG584" s="104"/>
      <c r="CH584" s="104"/>
      <c r="CI584" s="104"/>
      <c r="CJ584" s="104"/>
      <c r="CK584" s="104"/>
      <c r="CL584" s="104"/>
      <c r="CM584" s="104"/>
      <c r="CN584" s="104"/>
      <c r="CO584" s="104"/>
      <c r="CP584" s="104"/>
      <c r="CQ584" s="104"/>
      <c r="CR584" s="104"/>
      <c r="CS584" s="104"/>
      <c r="CT584" s="104"/>
      <c r="CU584" s="104"/>
      <c r="CV584" s="104"/>
      <c r="CW584" s="104"/>
      <c r="CX584" s="104"/>
      <c r="CY584" s="104"/>
      <c r="CZ584" s="104"/>
      <c r="DA584" s="104"/>
      <c r="DB584" s="104"/>
      <c r="DC584" s="104"/>
      <c r="DD584" s="104"/>
      <c r="DE584" s="104"/>
      <c r="DF584" s="104"/>
      <c r="DG584" s="104"/>
      <c r="DH584" s="104"/>
      <c r="DI584" s="104"/>
      <c r="DJ584" s="104"/>
      <c r="DK584" s="104"/>
      <c r="DL584" s="104"/>
      <c r="DM584" s="104"/>
      <c r="DN584" s="104"/>
      <c r="DO584" s="104"/>
      <c r="DP584" s="104"/>
      <c r="DQ584" s="104"/>
      <c r="DR584" s="104"/>
      <c r="DS584" s="104"/>
      <c r="DT584" s="104"/>
      <c r="DU584" s="104"/>
      <c r="DV584" s="104"/>
      <c r="DW584" s="104"/>
      <c r="DX584" s="104"/>
      <c r="DY584" s="104"/>
      <c r="DZ584" s="104"/>
    </row>
    <row r="585" spans="1:130">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c r="AG585" s="104"/>
      <c r="AH585" s="104"/>
      <c r="AI585" s="104"/>
      <c r="AJ585" s="104"/>
      <c r="AK585" s="104"/>
      <c r="AL585" s="104"/>
      <c r="AM585" s="104"/>
      <c r="AN585" s="104"/>
      <c r="AO585" s="104"/>
      <c r="AP585" s="104"/>
      <c r="AQ585" s="104"/>
      <c r="AR585" s="104"/>
      <c r="AS585" s="104"/>
      <c r="AT585" s="104"/>
      <c r="AU585" s="104"/>
      <c r="AV585" s="104"/>
      <c r="AW585" s="104"/>
      <c r="AX585" s="104"/>
      <c r="AY585" s="104"/>
      <c r="AZ585" s="104"/>
      <c r="BA585" s="104"/>
      <c r="BB585" s="104"/>
      <c r="BC585" s="104"/>
      <c r="BD585" s="104"/>
      <c r="BE585" s="104"/>
      <c r="BF585" s="104"/>
      <c r="BG585" s="104"/>
      <c r="BH585" s="104"/>
      <c r="BI585" s="104"/>
      <c r="BJ585" s="104"/>
      <c r="BK585" s="104"/>
      <c r="BL585" s="104"/>
      <c r="BM585" s="104"/>
      <c r="BN585" s="104"/>
      <c r="BO585" s="104"/>
      <c r="BP585" s="104"/>
      <c r="BQ585" s="104"/>
      <c r="BR585" s="104"/>
      <c r="BS585" s="104"/>
      <c r="BT585" s="104"/>
      <c r="BU585" s="104"/>
      <c r="BV585" s="104"/>
      <c r="BW585" s="104"/>
      <c r="BX585" s="104"/>
      <c r="BY585" s="104"/>
      <c r="BZ585" s="104"/>
      <c r="CA585" s="104"/>
      <c r="CB585" s="104"/>
      <c r="CC585" s="104"/>
      <c r="CD585" s="104"/>
      <c r="CE585" s="104"/>
      <c r="CF585" s="104"/>
      <c r="CG585" s="104"/>
      <c r="CH585" s="104"/>
      <c r="CI585" s="104"/>
      <c r="CJ585" s="104"/>
      <c r="CK585" s="104"/>
      <c r="CL585" s="104"/>
      <c r="CM585" s="104"/>
      <c r="CN585" s="104"/>
      <c r="CO585" s="104"/>
      <c r="CP585" s="104"/>
      <c r="CQ585" s="104"/>
      <c r="CR585" s="104"/>
      <c r="CS585" s="104"/>
      <c r="CT585" s="104"/>
      <c r="CU585" s="104"/>
      <c r="CV585" s="104"/>
      <c r="CW585" s="104"/>
      <c r="CX585" s="104"/>
      <c r="CY585" s="104"/>
      <c r="CZ585" s="104"/>
      <c r="DA585" s="104"/>
      <c r="DB585" s="104"/>
      <c r="DC585" s="104"/>
      <c r="DD585" s="104"/>
      <c r="DE585" s="104"/>
      <c r="DF585" s="104"/>
      <c r="DG585" s="104"/>
      <c r="DH585" s="104"/>
      <c r="DI585" s="104"/>
      <c r="DJ585" s="104"/>
      <c r="DK585" s="104"/>
      <c r="DL585" s="104"/>
      <c r="DM585" s="104"/>
      <c r="DN585" s="104"/>
      <c r="DO585" s="104"/>
      <c r="DP585" s="104"/>
      <c r="DQ585" s="104"/>
      <c r="DR585" s="104"/>
      <c r="DS585" s="104"/>
      <c r="DT585" s="104"/>
      <c r="DU585" s="104"/>
      <c r="DV585" s="104"/>
      <c r="DW585" s="104"/>
      <c r="DX585" s="104"/>
      <c r="DY585" s="104"/>
      <c r="DZ585" s="104"/>
    </row>
    <row r="586" spans="1:130">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c r="AG586" s="104"/>
      <c r="AH586" s="104"/>
      <c r="AI586" s="104"/>
      <c r="AJ586" s="104"/>
      <c r="AK586" s="104"/>
      <c r="AL586" s="104"/>
      <c r="AM586" s="104"/>
      <c r="AN586" s="104"/>
      <c r="AO586" s="104"/>
      <c r="AP586" s="104"/>
      <c r="AQ586" s="104"/>
      <c r="AR586" s="104"/>
      <c r="AS586" s="104"/>
      <c r="AT586" s="104"/>
      <c r="AU586" s="104"/>
      <c r="AV586" s="104"/>
      <c r="AW586" s="104"/>
      <c r="AX586" s="104"/>
      <c r="AY586" s="104"/>
      <c r="AZ586" s="104"/>
      <c r="BA586" s="104"/>
      <c r="BB586" s="104"/>
      <c r="BC586" s="104"/>
      <c r="BD586" s="104"/>
      <c r="BE586" s="104"/>
      <c r="BF586" s="104"/>
      <c r="BG586" s="104"/>
      <c r="BH586" s="104"/>
      <c r="BI586" s="104"/>
      <c r="BJ586" s="104"/>
      <c r="BK586" s="104"/>
      <c r="BL586" s="104"/>
      <c r="BM586" s="104"/>
      <c r="BN586" s="104"/>
      <c r="BO586" s="104"/>
      <c r="BP586" s="104"/>
      <c r="BQ586" s="104"/>
      <c r="BR586" s="104"/>
      <c r="BS586" s="104"/>
      <c r="BT586" s="104"/>
      <c r="BU586" s="104"/>
      <c r="BV586" s="104"/>
      <c r="BW586" s="104"/>
      <c r="BX586" s="104"/>
      <c r="BY586" s="104"/>
      <c r="BZ586" s="104"/>
      <c r="CA586" s="104"/>
      <c r="CB586" s="104"/>
      <c r="CC586" s="104"/>
      <c r="CD586" s="104"/>
      <c r="CE586" s="104"/>
      <c r="CF586" s="104"/>
      <c r="CG586" s="104"/>
      <c r="CH586" s="104"/>
      <c r="CI586" s="104"/>
      <c r="CJ586" s="104"/>
      <c r="CK586" s="104"/>
      <c r="CL586" s="104"/>
      <c r="CM586" s="104"/>
      <c r="CN586" s="104"/>
      <c r="CO586" s="104"/>
      <c r="CP586" s="104"/>
      <c r="CQ586" s="104"/>
      <c r="CR586" s="104"/>
      <c r="CS586" s="104"/>
      <c r="CT586" s="104"/>
      <c r="CU586" s="104"/>
      <c r="CV586" s="104"/>
      <c r="CW586" s="104"/>
      <c r="CX586" s="104"/>
      <c r="CY586" s="104"/>
      <c r="CZ586" s="104"/>
      <c r="DA586" s="104"/>
      <c r="DB586" s="104"/>
      <c r="DC586" s="104"/>
      <c r="DD586" s="104"/>
      <c r="DE586" s="104"/>
      <c r="DF586" s="104"/>
      <c r="DG586" s="104"/>
      <c r="DH586" s="104"/>
      <c r="DI586" s="104"/>
      <c r="DJ586" s="104"/>
      <c r="DK586" s="104"/>
      <c r="DL586" s="104"/>
      <c r="DM586" s="104"/>
      <c r="DN586" s="104"/>
      <c r="DO586" s="104"/>
      <c r="DP586" s="104"/>
      <c r="DQ586" s="104"/>
      <c r="DR586" s="104"/>
      <c r="DS586" s="104"/>
      <c r="DT586" s="104"/>
      <c r="DU586" s="104"/>
      <c r="DV586" s="104"/>
      <c r="DW586" s="104"/>
      <c r="DX586" s="104"/>
      <c r="DY586" s="104"/>
      <c r="DZ586" s="104"/>
    </row>
    <row r="587" spans="1:130">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c r="AG587" s="104"/>
      <c r="AH587" s="104"/>
      <c r="AI587" s="104"/>
      <c r="AJ587" s="104"/>
      <c r="AK587" s="104"/>
      <c r="AL587" s="104"/>
      <c r="AM587" s="104"/>
      <c r="AN587" s="104"/>
      <c r="AO587" s="104"/>
      <c r="AP587" s="104"/>
      <c r="AQ587" s="104"/>
      <c r="AR587" s="104"/>
      <c r="AS587" s="104"/>
      <c r="AT587" s="104"/>
      <c r="AU587" s="104"/>
      <c r="AV587" s="104"/>
      <c r="AW587" s="104"/>
      <c r="AX587" s="104"/>
      <c r="AY587" s="104"/>
      <c r="AZ587" s="104"/>
      <c r="BA587" s="104"/>
      <c r="BB587" s="104"/>
      <c r="BC587" s="104"/>
      <c r="BD587" s="104"/>
      <c r="BE587" s="104"/>
      <c r="BF587" s="104"/>
      <c r="BG587" s="104"/>
      <c r="BH587" s="104"/>
      <c r="BI587" s="104"/>
      <c r="BJ587" s="104"/>
      <c r="BK587" s="104"/>
      <c r="BL587" s="104"/>
      <c r="BM587" s="104"/>
      <c r="BN587" s="104"/>
      <c r="BO587" s="104"/>
      <c r="BP587" s="104"/>
      <c r="BQ587" s="104"/>
      <c r="BR587" s="104"/>
      <c r="BS587" s="104"/>
      <c r="BT587" s="104"/>
      <c r="BU587" s="104"/>
      <c r="BV587" s="104"/>
      <c r="BW587" s="104"/>
      <c r="BX587" s="104"/>
      <c r="BY587" s="104"/>
      <c r="BZ587" s="104"/>
      <c r="CA587" s="104"/>
      <c r="CB587" s="104"/>
      <c r="CC587" s="104"/>
      <c r="CD587" s="104"/>
      <c r="CE587" s="104"/>
      <c r="CF587" s="104"/>
      <c r="CG587" s="104"/>
      <c r="CH587" s="104"/>
      <c r="CI587" s="104"/>
      <c r="CJ587" s="104"/>
      <c r="CK587" s="104"/>
      <c r="CL587" s="104"/>
      <c r="CM587" s="104"/>
      <c r="CN587" s="104"/>
      <c r="CO587" s="104"/>
      <c r="CP587" s="104"/>
      <c r="CQ587" s="104"/>
      <c r="CR587" s="104"/>
      <c r="CS587" s="104"/>
      <c r="CT587" s="104"/>
      <c r="CU587" s="104"/>
      <c r="CV587" s="104"/>
      <c r="CW587" s="104"/>
      <c r="CX587" s="104"/>
      <c r="CY587" s="104"/>
      <c r="CZ587" s="104"/>
      <c r="DA587" s="104"/>
      <c r="DB587" s="104"/>
      <c r="DC587" s="104"/>
      <c r="DD587" s="104"/>
      <c r="DE587" s="104"/>
      <c r="DF587" s="104"/>
      <c r="DG587" s="104"/>
      <c r="DH587" s="104"/>
      <c r="DI587" s="104"/>
      <c r="DJ587" s="104"/>
      <c r="DK587" s="104"/>
      <c r="DL587" s="104"/>
      <c r="DM587" s="104"/>
      <c r="DN587" s="104"/>
      <c r="DO587" s="104"/>
      <c r="DP587" s="104"/>
      <c r="DQ587" s="104"/>
      <c r="DR587" s="104"/>
      <c r="DS587" s="104"/>
      <c r="DT587" s="104"/>
      <c r="DU587" s="104"/>
      <c r="DV587" s="104"/>
      <c r="DW587" s="104"/>
      <c r="DX587" s="104"/>
      <c r="DY587" s="104"/>
      <c r="DZ587" s="104"/>
    </row>
    <row r="588" spans="1:130">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c r="AG588" s="104"/>
      <c r="AH588" s="104"/>
      <c r="AI588" s="104"/>
      <c r="AJ588" s="104"/>
      <c r="AK588" s="104"/>
      <c r="AL588" s="104"/>
      <c r="AM588" s="104"/>
      <c r="AN588" s="104"/>
      <c r="AO588" s="104"/>
      <c r="AP588" s="104"/>
      <c r="AQ588" s="104"/>
      <c r="AR588" s="104"/>
      <c r="AS588" s="104"/>
      <c r="AT588" s="104"/>
      <c r="AU588" s="104"/>
      <c r="AV588" s="104"/>
      <c r="AW588" s="104"/>
      <c r="AX588" s="104"/>
      <c r="AY588" s="104"/>
      <c r="AZ588" s="104"/>
      <c r="BA588" s="104"/>
      <c r="BB588" s="104"/>
      <c r="BC588" s="104"/>
      <c r="BD588" s="104"/>
      <c r="BE588" s="104"/>
      <c r="BF588" s="104"/>
      <c r="BG588" s="104"/>
      <c r="BH588" s="104"/>
      <c r="BI588" s="104"/>
      <c r="BJ588" s="104"/>
      <c r="BK588" s="104"/>
      <c r="BL588" s="104"/>
      <c r="BM588" s="104"/>
      <c r="BN588" s="104"/>
      <c r="BO588" s="104"/>
      <c r="BP588" s="104"/>
      <c r="BQ588" s="104"/>
      <c r="BR588" s="104"/>
      <c r="BS588" s="104"/>
      <c r="BT588" s="104"/>
      <c r="BU588" s="104"/>
      <c r="BV588" s="104"/>
      <c r="BW588" s="104"/>
      <c r="BX588" s="104"/>
      <c r="BY588" s="104"/>
      <c r="BZ588" s="104"/>
      <c r="CA588" s="104"/>
      <c r="CB588" s="104"/>
      <c r="CC588" s="104"/>
      <c r="CD588" s="104"/>
      <c r="CE588" s="104"/>
      <c r="CF588" s="104"/>
      <c r="CG588" s="104"/>
      <c r="CH588" s="104"/>
      <c r="CI588" s="104"/>
      <c r="CJ588" s="104"/>
      <c r="CK588" s="104"/>
      <c r="CL588" s="104"/>
      <c r="CM588" s="104"/>
      <c r="CN588" s="104"/>
      <c r="CO588" s="104"/>
      <c r="CP588" s="104"/>
      <c r="CQ588" s="104"/>
      <c r="CR588" s="104"/>
      <c r="CS588" s="104"/>
      <c r="CT588" s="104"/>
      <c r="CU588" s="104"/>
      <c r="CV588" s="104"/>
      <c r="CW588" s="104"/>
      <c r="CX588" s="104"/>
      <c r="CY588" s="104"/>
      <c r="CZ588" s="104"/>
      <c r="DA588" s="104"/>
      <c r="DB588" s="104"/>
      <c r="DC588" s="104"/>
      <c r="DD588" s="104"/>
      <c r="DE588" s="104"/>
      <c r="DF588" s="104"/>
      <c r="DG588" s="104"/>
      <c r="DH588" s="104"/>
      <c r="DI588" s="104"/>
      <c r="DJ588" s="104"/>
      <c r="DK588" s="104"/>
      <c r="DL588" s="104"/>
      <c r="DM588" s="104"/>
      <c r="DN588" s="104"/>
      <c r="DO588" s="104"/>
      <c r="DP588" s="104"/>
      <c r="DQ588" s="104"/>
      <c r="DR588" s="104"/>
      <c r="DS588" s="104"/>
      <c r="DT588" s="104"/>
      <c r="DU588" s="104"/>
      <c r="DV588" s="104"/>
      <c r="DW588" s="104"/>
      <c r="DX588" s="104"/>
      <c r="DY588" s="104"/>
      <c r="DZ588" s="104"/>
    </row>
    <row r="589" spans="1:130">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4"/>
      <c r="AY589" s="104"/>
      <c r="AZ589" s="104"/>
      <c r="BA589" s="104"/>
      <c r="BB589" s="104"/>
      <c r="BC589" s="104"/>
      <c r="BD589" s="104"/>
      <c r="BE589" s="104"/>
      <c r="BF589" s="104"/>
      <c r="BG589" s="104"/>
      <c r="BH589" s="104"/>
      <c r="BI589" s="104"/>
      <c r="BJ589" s="104"/>
      <c r="BK589" s="104"/>
      <c r="BL589" s="104"/>
      <c r="BM589" s="104"/>
      <c r="BN589" s="104"/>
      <c r="BO589" s="104"/>
      <c r="BP589" s="104"/>
      <c r="BQ589" s="104"/>
      <c r="BR589" s="104"/>
      <c r="BS589" s="104"/>
      <c r="BT589" s="104"/>
      <c r="BU589" s="104"/>
      <c r="BV589" s="104"/>
      <c r="BW589" s="104"/>
      <c r="BX589" s="104"/>
      <c r="BY589" s="104"/>
      <c r="BZ589" s="104"/>
      <c r="CA589" s="104"/>
      <c r="CB589" s="104"/>
      <c r="CC589" s="104"/>
      <c r="CD589" s="104"/>
      <c r="CE589" s="104"/>
      <c r="CF589" s="104"/>
      <c r="CG589" s="104"/>
      <c r="CH589" s="104"/>
      <c r="CI589" s="104"/>
      <c r="CJ589" s="104"/>
      <c r="CK589" s="104"/>
      <c r="CL589" s="104"/>
      <c r="CM589" s="104"/>
      <c r="CN589" s="104"/>
      <c r="CO589" s="104"/>
      <c r="CP589" s="104"/>
      <c r="CQ589" s="104"/>
      <c r="CR589" s="104"/>
      <c r="CS589" s="104"/>
      <c r="CT589" s="104"/>
      <c r="CU589" s="104"/>
      <c r="CV589" s="104"/>
      <c r="CW589" s="104"/>
      <c r="CX589" s="104"/>
      <c r="CY589" s="104"/>
      <c r="CZ589" s="104"/>
      <c r="DA589" s="104"/>
      <c r="DB589" s="104"/>
      <c r="DC589" s="104"/>
      <c r="DD589" s="104"/>
      <c r="DE589" s="104"/>
      <c r="DF589" s="104"/>
      <c r="DG589" s="104"/>
      <c r="DH589" s="104"/>
      <c r="DI589" s="104"/>
      <c r="DJ589" s="104"/>
      <c r="DK589" s="104"/>
      <c r="DL589" s="104"/>
      <c r="DM589" s="104"/>
      <c r="DN589" s="104"/>
      <c r="DO589" s="104"/>
      <c r="DP589" s="104"/>
      <c r="DQ589" s="104"/>
      <c r="DR589" s="104"/>
      <c r="DS589" s="104"/>
      <c r="DT589" s="104"/>
      <c r="DU589" s="104"/>
      <c r="DV589" s="104"/>
      <c r="DW589" s="104"/>
      <c r="DX589" s="104"/>
      <c r="DY589" s="104"/>
      <c r="DZ589" s="104"/>
    </row>
    <row r="590" spans="1:130">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104"/>
      <c r="BU590" s="104"/>
      <c r="BV590" s="104"/>
      <c r="BW590" s="104"/>
      <c r="BX590" s="104"/>
      <c r="BY590" s="104"/>
      <c r="BZ590" s="104"/>
      <c r="CA590" s="104"/>
      <c r="CB590" s="104"/>
      <c r="CC590" s="104"/>
      <c r="CD590" s="104"/>
      <c r="CE590" s="104"/>
      <c r="CF590" s="104"/>
      <c r="CG590" s="104"/>
      <c r="CH590" s="104"/>
      <c r="CI590" s="104"/>
      <c r="CJ590" s="104"/>
      <c r="CK590" s="104"/>
      <c r="CL590" s="104"/>
      <c r="CM590" s="104"/>
      <c r="CN590" s="104"/>
      <c r="CO590" s="104"/>
      <c r="CP590" s="104"/>
      <c r="CQ590" s="104"/>
      <c r="CR590" s="104"/>
      <c r="CS590" s="104"/>
      <c r="CT590" s="104"/>
      <c r="CU590" s="104"/>
      <c r="CV590" s="104"/>
      <c r="CW590" s="104"/>
      <c r="CX590" s="104"/>
      <c r="CY590" s="104"/>
      <c r="CZ590" s="104"/>
      <c r="DA590" s="104"/>
      <c r="DB590" s="104"/>
      <c r="DC590" s="104"/>
      <c r="DD590" s="104"/>
      <c r="DE590" s="104"/>
      <c r="DF590" s="104"/>
      <c r="DG590" s="104"/>
      <c r="DH590" s="104"/>
      <c r="DI590" s="104"/>
      <c r="DJ590" s="104"/>
      <c r="DK590" s="104"/>
      <c r="DL590" s="104"/>
      <c r="DM590" s="104"/>
      <c r="DN590" s="104"/>
      <c r="DO590" s="104"/>
      <c r="DP590" s="104"/>
      <c r="DQ590" s="104"/>
      <c r="DR590" s="104"/>
      <c r="DS590" s="104"/>
      <c r="DT590" s="104"/>
      <c r="DU590" s="104"/>
      <c r="DV590" s="104"/>
      <c r="DW590" s="104"/>
      <c r="DX590" s="104"/>
      <c r="DY590" s="104"/>
      <c r="DZ590" s="104"/>
    </row>
    <row r="591" spans="1:130">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104"/>
      <c r="BU591" s="104"/>
      <c r="BV591" s="104"/>
      <c r="BW591" s="104"/>
      <c r="BX591" s="104"/>
      <c r="BY591" s="104"/>
      <c r="BZ591" s="104"/>
      <c r="CA591" s="104"/>
      <c r="CB591" s="104"/>
      <c r="CC591" s="104"/>
      <c r="CD591" s="104"/>
      <c r="CE591" s="104"/>
      <c r="CF591" s="104"/>
      <c r="CG591" s="104"/>
      <c r="CH591" s="104"/>
      <c r="CI591" s="104"/>
      <c r="CJ591" s="104"/>
      <c r="CK591" s="104"/>
      <c r="CL591" s="104"/>
      <c r="CM591" s="104"/>
      <c r="CN591" s="104"/>
      <c r="CO591" s="104"/>
      <c r="CP591" s="104"/>
      <c r="CQ591" s="104"/>
      <c r="CR591" s="104"/>
      <c r="CS591" s="104"/>
      <c r="CT591" s="104"/>
      <c r="CU591" s="104"/>
      <c r="CV591" s="104"/>
      <c r="CW591" s="104"/>
      <c r="CX591" s="104"/>
      <c r="CY591" s="104"/>
      <c r="CZ591" s="104"/>
      <c r="DA591" s="104"/>
      <c r="DB591" s="104"/>
      <c r="DC591" s="104"/>
      <c r="DD591" s="104"/>
      <c r="DE591" s="104"/>
      <c r="DF591" s="104"/>
      <c r="DG591" s="104"/>
      <c r="DH591" s="104"/>
      <c r="DI591" s="104"/>
      <c r="DJ591" s="104"/>
      <c r="DK591" s="104"/>
      <c r="DL591" s="104"/>
      <c r="DM591" s="104"/>
      <c r="DN591" s="104"/>
      <c r="DO591" s="104"/>
      <c r="DP591" s="104"/>
      <c r="DQ591" s="104"/>
      <c r="DR591" s="104"/>
      <c r="DS591" s="104"/>
      <c r="DT591" s="104"/>
      <c r="DU591" s="104"/>
      <c r="DV591" s="104"/>
      <c r="DW591" s="104"/>
      <c r="DX591" s="104"/>
      <c r="DY591" s="104"/>
      <c r="DZ591" s="104"/>
    </row>
    <row r="592" spans="1:130">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c r="AG592" s="104"/>
      <c r="AH592" s="104"/>
      <c r="AI592" s="104"/>
      <c r="AJ592" s="104"/>
      <c r="AK592" s="104"/>
      <c r="AL592" s="104"/>
      <c r="AM592" s="104"/>
      <c r="AN592" s="104"/>
      <c r="AO592" s="104"/>
      <c r="AP592" s="104"/>
      <c r="AQ592" s="104"/>
      <c r="AR592" s="104"/>
      <c r="AS592" s="104"/>
      <c r="AT592" s="104"/>
      <c r="AU592" s="104"/>
      <c r="AV592" s="104"/>
      <c r="AW592" s="104"/>
      <c r="AX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104"/>
      <c r="BU592" s="104"/>
      <c r="BV592" s="104"/>
      <c r="BW592" s="104"/>
      <c r="BX592" s="104"/>
      <c r="BY592" s="104"/>
      <c r="BZ592" s="104"/>
      <c r="CA592" s="104"/>
      <c r="CB592" s="104"/>
      <c r="CC592" s="104"/>
      <c r="CD592" s="104"/>
      <c r="CE592" s="104"/>
      <c r="CF592" s="104"/>
      <c r="CG592" s="104"/>
      <c r="CH592" s="104"/>
      <c r="CI592" s="104"/>
      <c r="CJ592" s="104"/>
      <c r="CK592" s="104"/>
      <c r="CL592" s="104"/>
      <c r="CM592" s="104"/>
      <c r="CN592" s="104"/>
      <c r="CO592" s="104"/>
      <c r="CP592" s="104"/>
      <c r="CQ592" s="104"/>
      <c r="CR592" s="104"/>
      <c r="CS592" s="104"/>
      <c r="CT592" s="104"/>
      <c r="CU592" s="104"/>
      <c r="CV592" s="104"/>
      <c r="CW592" s="104"/>
      <c r="CX592" s="104"/>
      <c r="CY592" s="104"/>
      <c r="CZ592" s="104"/>
      <c r="DA592" s="104"/>
      <c r="DB592" s="104"/>
      <c r="DC592" s="104"/>
      <c r="DD592" s="104"/>
      <c r="DE592" s="104"/>
      <c r="DF592" s="104"/>
      <c r="DG592" s="104"/>
      <c r="DH592" s="104"/>
      <c r="DI592" s="104"/>
      <c r="DJ592" s="104"/>
      <c r="DK592" s="104"/>
      <c r="DL592" s="104"/>
      <c r="DM592" s="104"/>
      <c r="DN592" s="104"/>
      <c r="DO592" s="104"/>
      <c r="DP592" s="104"/>
      <c r="DQ592" s="104"/>
      <c r="DR592" s="104"/>
      <c r="DS592" s="104"/>
      <c r="DT592" s="104"/>
      <c r="DU592" s="104"/>
      <c r="DV592" s="104"/>
      <c r="DW592" s="104"/>
      <c r="DX592" s="104"/>
      <c r="DY592" s="104"/>
      <c r="DZ592" s="104"/>
    </row>
    <row r="593" spans="1:130">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c r="AG593" s="104"/>
      <c r="AH593" s="104"/>
      <c r="AI593" s="104"/>
      <c r="AJ593" s="104"/>
      <c r="AK593" s="104"/>
      <c r="AL593" s="104"/>
      <c r="AM593" s="104"/>
      <c r="AN593" s="104"/>
      <c r="AO593" s="104"/>
      <c r="AP593" s="104"/>
      <c r="AQ593" s="104"/>
      <c r="AR593" s="104"/>
      <c r="AS593" s="104"/>
      <c r="AT593" s="104"/>
      <c r="AU593" s="104"/>
      <c r="AV593" s="104"/>
      <c r="AW593" s="104"/>
      <c r="AX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104"/>
      <c r="BU593" s="104"/>
      <c r="BV593" s="104"/>
      <c r="BW593" s="104"/>
      <c r="BX593" s="104"/>
      <c r="BY593" s="104"/>
      <c r="BZ593" s="104"/>
      <c r="CA593" s="104"/>
      <c r="CB593" s="104"/>
      <c r="CC593" s="104"/>
      <c r="CD593" s="104"/>
      <c r="CE593" s="104"/>
      <c r="CF593" s="104"/>
      <c r="CG593" s="104"/>
      <c r="CH593" s="104"/>
      <c r="CI593" s="104"/>
      <c r="CJ593" s="104"/>
      <c r="CK593" s="104"/>
      <c r="CL593" s="104"/>
      <c r="CM593" s="104"/>
      <c r="CN593" s="104"/>
      <c r="CO593" s="104"/>
      <c r="CP593" s="104"/>
      <c r="CQ593" s="104"/>
      <c r="CR593" s="104"/>
      <c r="CS593" s="104"/>
      <c r="CT593" s="104"/>
      <c r="CU593" s="104"/>
      <c r="CV593" s="104"/>
      <c r="CW593" s="104"/>
      <c r="CX593" s="104"/>
      <c r="CY593" s="104"/>
      <c r="CZ593" s="104"/>
      <c r="DA593" s="104"/>
      <c r="DB593" s="104"/>
      <c r="DC593" s="104"/>
      <c r="DD593" s="104"/>
      <c r="DE593" s="104"/>
      <c r="DF593" s="104"/>
      <c r="DG593" s="104"/>
      <c r="DH593" s="104"/>
      <c r="DI593" s="104"/>
      <c r="DJ593" s="104"/>
      <c r="DK593" s="104"/>
      <c r="DL593" s="104"/>
      <c r="DM593" s="104"/>
      <c r="DN593" s="104"/>
      <c r="DO593" s="104"/>
      <c r="DP593" s="104"/>
      <c r="DQ593" s="104"/>
      <c r="DR593" s="104"/>
      <c r="DS593" s="104"/>
      <c r="DT593" s="104"/>
      <c r="DU593" s="104"/>
      <c r="DV593" s="104"/>
      <c r="DW593" s="104"/>
      <c r="DX593" s="104"/>
      <c r="DY593" s="104"/>
      <c r="DZ593" s="104"/>
    </row>
    <row r="594" spans="1:130">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c r="AG594" s="104"/>
      <c r="AH594" s="104"/>
      <c r="AI594" s="104"/>
      <c r="AJ594" s="104"/>
      <c r="AK594" s="104"/>
      <c r="AL594" s="104"/>
      <c r="AM594" s="104"/>
      <c r="AN594" s="104"/>
      <c r="AO594" s="104"/>
      <c r="AP594" s="104"/>
      <c r="AQ594" s="104"/>
      <c r="AR594" s="104"/>
      <c r="AS594" s="104"/>
      <c r="AT594" s="104"/>
      <c r="AU594" s="104"/>
      <c r="AV594" s="104"/>
      <c r="AW594" s="104"/>
      <c r="AX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104"/>
      <c r="BU594" s="104"/>
      <c r="BV594" s="104"/>
      <c r="BW594" s="104"/>
      <c r="BX594" s="104"/>
      <c r="BY594" s="104"/>
      <c r="BZ594" s="104"/>
      <c r="CA594" s="104"/>
      <c r="CB594" s="104"/>
      <c r="CC594" s="104"/>
      <c r="CD594" s="104"/>
      <c r="CE594" s="104"/>
      <c r="CF594" s="104"/>
      <c r="CG594" s="104"/>
      <c r="CH594" s="104"/>
      <c r="CI594" s="104"/>
      <c r="CJ594" s="104"/>
      <c r="CK594" s="104"/>
      <c r="CL594" s="104"/>
      <c r="CM594" s="104"/>
      <c r="CN594" s="104"/>
      <c r="CO594" s="104"/>
      <c r="CP594" s="104"/>
      <c r="CQ594" s="104"/>
      <c r="CR594" s="104"/>
      <c r="CS594" s="104"/>
      <c r="CT594" s="104"/>
      <c r="CU594" s="104"/>
      <c r="CV594" s="104"/>
      <c r="CW594" s="104"/>
      <c r="CX594" s="104"/>
      <c r="CY594" s="104"/>
      <c r="CZ594" s="104"/>
      <c r="DA594" s="104"/>
      <c r="DB594" s="104"/>
      <c r="DC594" s="104"/>
      <c r="DD594" s="104"/>
      <c r="DE594" s="104"/>
      <c r="DF594" s="104"/>
      <c r="DG594" s="104"/>
      <c r="DH594" s="104"/>
      <c r="DI594" s="104"/>
      <c r="DJ594" s="104"/>
      <c r="DK594" s="104"/>
      <c r="DL594" s="104"/>
      <c r="DM594" s="104"/>
      <c r="DN594" s="104"/>
      <c r="DO594" s="104"/>
      <c r="DP594" s="104"/>
      <c r="DQ594" s="104"/>
      <c r="DR594" s="104"/>
      <c r="DS594" s="104"/>
      <c r="DT594" s="104"/>
      <c r="DU594" s="104"/>
      <c r="DV594" s="104"/>
      <c r="DW594" s="104"/>
      <c r="DX594" s="104"/>
      <c r="DY594" s="104"/>
      <c r="DZ594" s="104"/>
    </row>
    <row r="595" spans="1:130">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c r="AG595" s="104"/>
      <c r="AH595" s="104"/>
      <c r="AI595" s="104"/>
      <c r="AJ595" s="104"/>
      <c r="AK595" s="104"/>
      <c r="AL595" s="104"/>
      <c r="AM595" s="104"/>
      <c r="AN595" s="104"/>
      <c r="AO595" s="104"/>
      <c r="AP595" s="104"/>
      <c r="AQ595" s="104"/>
      <c r="AR595" s="104"/>
      <c r="AS595" s="104"/>
      <c r="AT595" s="104"/>
      <c r="AU595" s="104"/>
      <c r="AV595" s="104"/>
      <c r="AW595" s="104"/>
      <c r="AX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104"/>
      <c r="BU595" s="104"/>
      <c r="BV595" s="104"/>
      <c r="BW595" s="104"/>
      <c r="BX595" s="104"/>
      <c r="BY595" s="104"/>
      <c r="BZ595" s="104"/>
      <c r="CA595" s="104"/>
      <c r="CB595" s="104"/>
      <c r="CC595" s="104"/>
      <c r="CD595" s="104"/>
      <c r="CE595" s="104"/>
      <c r="CF595" s="104"/>
      <c r="CG595" s="104"/>
      <c r="CH595" s="104"/>
      <c r="CI595" s="104"/>
      <c r="CJ595" s="104"/>
      <c r="CK595" s="104"/>
      <c r="CL595" s="104"/>
      <c r="CM595" s="104"/>
      <c r="CN595" s="104"/>
      <c r="CO595" s="104"/>
      <c r="CP595" s="104"/>
      <c r="CQ595" s="104"/>
      <c r="CR595" s="104"/>
      <c r="CS595" s="104"/>
      <c r="CT595" s="104"/>
      <c r="CU595" s="104"/>
      <c r="CV595" s="104"/>
      <c r="CW595" s="104"/>
      <c r="CX595" s="104"/>
      <c r="CY595" s="104"/>
      <c r="CZ595" s="104"/>
      <c r="DA595" s="104"/>
      <c r="DB595" s="104"/>
      <c r="DC595" s="104"/>
      <c r="DD595" s="104"/>
      <c r="DE595" s="104"/>
      <c r="DF595" s="104"/>
      <c r="DG595" s="104"/>
      <c r="DH595" s="104"/>
      <c r="DI595" s="104"/>
      <c r="DJ595" s="104"/>
      <c r="DK595" s="104"/>
      <c r="DL595" s="104"/>
      <c r="DM595" s="104"/>
      <c r="DN595" s="104"/>
      <c r="DO595" s="104"/>
      <c r="DP595" s="104"/>
      <c r="DQ595" s="104"/>
      <c r="DR595" s="104"/>
      <c r="DS595" s="104"/>
      <c r="DT595" s="104"/>
      <c r="DU595" s="104"/>
      <c r="DV595" s="104"/>
      <c r="DW595" s="104"/>
      <c r="DX595" s="104"/>
      <c r="DY595" s="104"/>
      <c r="DZ595" s="104"/>
    </row>
    <row r="596" spans="1:130">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c r="AG596" s="104"/>
      <c r="AH596" s="104"/>
      <c r="AI596" s="104"/>
      <c r="AJ596" s="104"/>
      <c r="AK596" s="104"/>
      <c r="AL596" s="104"/>
      <c r="AM596" s="104"/>
      <c r="AN596" s="104"/>
      <c r="AO596" s="104"/>
      <c r="AP596" s="104"/>
      <c r="AQ596" s="104"/>
      <c r="AR596" s="104"/>
      <c r="AS596" s="104"/>
      <c r="AT596" s="104"/>
      <c r="AU596" s="104"/>
      <c r="AV596" s="104"/>
      <c r="AW596" s="104"/>
      <c r="AX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104"/>
      <c r="BU596" s="104"/>
      <c r="BV596" s="104"/>
      <c r="BW596" s="104"/>
      <c r="BX596" s="104"/>
      <c r="BY596" s="104"/>
      <c r="BZ596" s="104"/>
      <c r="CA596" s="104"/>
      <c r="CB596" s="104"/>
      <c r="CC596" s="104"/>
      <c r="CD596" s="104"/>
      <c r="CE596" s="104"/>
      <c r="CF596" s="104"/>
      <c r="CG596" s="104"/>
      <c r="CH596" s="104"/>
      <c r="CI596" s="104"/>
      <c r="CJ596" s="104"/>
      <c r="CK596" s="104"/>
      <c r="CL596" s="104"/>
      <c r="CM596" s="104"/>
      <c r="CN596" s="104"/>
      <c r="CO596" s="104"/>
      <c r="CP596" s="104"/>
      <c r="CQ596" s="104"/>
      <c r="CR596" s="104"/>
      <c r="CS596" s="104"/>
      <c r="CT596" s="104"/>
      <c r="CU596" s="104"/>
      <c r="CV596" s="104"/>
      <c r="CW596" s="104"/>
      <c r="CX596" s="104"/>
      <c r="CY596" s="104"/>
      <c r="CZ596" s="104"/>
      <c r="DA596" s="104"/>
      <c r="DB596" s="104"/>
      <c r="DC596" s="104"/>
      <c r="DD596" s="104"/>
      <c r="DE596" s="104"/>
      <c r="DF596" s="104"/>
      <c r="DG596" s="104"/>
      <c r="DH596" s="104"/>
      <c r="DI596" s="104"/>
      <c r="DJ596" s="104"/>
      <c r="DK596" s="104"/>
      <c r="DL596" s="104"/>
      <c r="DM596" s="104"/>
      <c r="DN596" s="104"/>
      <c r="DO596" s="104"/>
      <c r="DP596" s="104"/>
      <c r="DQ596" s="104"/>
      <c r="DR596" s="104"/>
      <c r="DS596" s="104"/>
      <c r="DT596" s="104"/>
      <c r="DU596" s="104"/>
      <c r="DV596" s="104"/>
      <c r="DW596" s="104"/>
      <c r="DX596" s="104"/>
      <c r="DY596" s="104"/>
      <c r="DZ596" s="104"/>
    </row>
    <row r="597" spans="1:130">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c r="AG597" s="104"/>
      <c r="AH597" s="104"/>
      <c r="AI597" s="104"/>
      <c r="AJ597" s="104"/>
      <c r="AK597" s="104"/>
      <c r="AL597" s="104"/>
      <c r="AM597" s="104"/>
      <c r="AN597" s="104"/>
      <c r="AO597" s="104"/>
      <c r="AP597" s="104"/>
      <c r="AQ597" s="104"/>
      <c r="AR597" s="104"/>
      <c r="AS597" s="104"/>
      <c r="AT597" s="104"/>
      <c r="AU597" s="104"/>
      <c r="AV597" s="104"/>
      <c r="AW597" s="104"/>
      <c r="AX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104"/>
      <c r="BU597" s="104"/>
      <c r="BV597" s="104"/>
      <c r="BW597" s="104"/>
      <c r="BX597" s="104"/>
      <c r="BY597" s="104"/>
      <c r="BZ597" s="104"/>
      <c r="CA597" s="104"/>
      <c r="CB597" s="104"/>
      <c r="CC597" s="104"/>
      <c r="CD597" s="104"/>
      <c r="CE597" s="104"/>
      <c r="CF597" s="104"/>
      <c r="CG597" s="104"/>
      <c r="CH597" s="104"/>
      <c r="CI597" s="104"/>
      <c r="CJ597" s="104"/>
      <c r="CK597" s="104"/>
      <c r="CL597" s="104"/>
      <c r="CM597" s="104"/>
      <c r="CN597" s="104"/>
      <c r="CO597" s="104"/>
      <c r="CP597" s="104"/>
      <c r="CQ597" s="104"/>
      <c r="CR597" s="104"/>
      <c r="CS597" s="104"/>
      <c r="CT597" s="104"/>
      <c r="CU597" s="104"/>
      <c r="CV597" s="104"/>
      <c r="CW597" s="104"/>
      <c r="CX597" s="104"/>
      <c r="CY597" s="104"/>
      <c r="CZ597" s="104"/>
      <c r="DA597" s="104"/>
      <c r="DB597" s="104"/>
      <c r="DC597" s="104"/>
      <c r="DD597" s="104"/>
      <c r="DE597" s="104"/>
      <c r="DF597" s="104"/>
      <c r="DG597" s="104"/>
      <c r="DH597" s="104"/>
      <c r="DI597" s="104"/>
      <c r="DJ597" s="104"/>
      <c r="DK597" s="104"/>
      <c r="DL597" s="104"/>
      <c r="DM597" s="104"/>
      <c r="DN597" s="104"/>
      <c r="DO597" s="104"/>
      <c r="DP597" s="104"/>
      <c r="DQ597" s="104"/>
      <c r="DR597" s="104"/>
      <c r="DS597" s="104"/>
      <c r="DT597" s="104"/>
      <c r="DU597" s="104"/>
      <c r="DV597" s="104"/>
      <c r="DW597" s="104"/>
      <c r="DX597" s="104"/>
      <c r="DY597" s="104"/>
      <c r="DZ597" s="104"/>
    </row>
    <row r="598" spans="1:130">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c r="AG598" s="104"/>
      <c r="AH598" s="104"/>
      <c r="AI598" s="104"/>
      <c r="AJ598" s="104"/>
      <c r="AK598" s="104"/>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104"/>
      <c r="BU598" s="104"/>
      <c r="BV598" s="104"/>
      <c r="BW598" s="104"/>
      <c r="BX598" s="104"/>
      <c r="BY598" s="104"/>
      <c r="BZ598" s="104"/>
      <c r="CA598" s="104"/>
      <c r="CB598" s="104"/>
      <c r="CC598" s="104"/>
      <c r="CD598" s="104"/>
      <c r="CE598" s="104"/>
      <c r="CF598" s="104"/>
      <c r="CG598" s="104"/>
      <c r="CH598" s="104"/>
      <c r="CI598" s="104"/>
      <c r="CJ598" s="104"/>
      <c r="CK598" s="104"/>
      <c r="CL598" s="104"/>
      <c r="CM598" s="104"/>
      <c r="CN598" s="104"/>
      <c r="CO598" s="104"/>
      <c r="CP598" s="104"/>
      <c r="CQ598" s="104"/>
      <c r="CR598" s="104"/>
      <c r="CS598" s="104"/>
      <c r="CT598" s="104"/>
      <c r="CU598" s="104"/>
      <c r="CV598" s="104"/>
      <c r="CW598" s="104"/>
      <c r="CX598" s="104"/>
      <c r="CY598" s="104"/>
      <c r="CZ598" s="104"/>
      <c r="DA598" s="104"/>
      <c r="DB598" s="104"/>
      <c r="DC598" s="104"/>
      <c r="DD598" s="104"/>
      <c r="DE598" s="104"/>
      <c r="DF598" s="104"/>
      <c r="DG598" s="104"/>
      <c r="DH598" s="104"/>
      <c r="DI598" s="104"/>
      <c r="DJ598" s="104"/>
      <c r="DK598" s="104"/>
      <c r="DL598" s="104"/>
      <c r="DM598" s="104"/>
      <c r="DN598" s="104"/>
      <c r="DO598" s="104"/>
      <c r="DP598" s="104"/>
      <c r="DQ598" s="104"/>
      <c r="DR598" s="104"/>
      <c r="DS598" s="104"/>
      <c r="DT598" s="104"/>
      <c r="DU598" s="104"/>
      <c r="DV598" s="104"/>
      <c r="DW598" s="104"/>
      <c r="DX598" s="104"/>
      <c r="DY598" s="104"/>
      <c r="DZ598" s="104"/>
    </row>
    <row r="599" spans="1:130">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c r="AG599" s="104"/>
      <c r="AH599" s="104"/>
      <c r="AI599" s="104"/>
      <c r="AJ599" s="104"/>
      <c r="AK599" s="104"/>
      <c r="AL599" s="104"/>
      <c r="AM599" s="104"/>
      <c r="AN599" s="104"/>
      <c r="AO599" s="104"/>
      <c r="AP599" s="104"/>
      <c r="AQ599" s="104"/>
      <c r="AR599" s="104"/>
      <c r="AS599" s="104"/>
      <c r="AT599" s="104"/>
      <c r="AU599" s="104"/>
      <c r="AV599" s="104"/>
      <c r="AW599" s="104"/>
      <c r="AX599" s="104"/>
      <c r="AY599" s="104"/>
      <c r="AZ599" s="104"/>
      <c r="BA599" s="104"/>
      <c r="BB599" s="104"/>
      <c r="BC599" s="104"/>
      <c r="BD599" s="104"/>
      <c r="BE599" s="104"/>
      <c r="BF599" s="104"/>
      <c r="BG599" s="104"/>
      <c r="BH599" s="104"/>
      <c r="BI599" s="104"/>
      <c r="BJ599" s="104"/>
      <c r="BK599" s="104"/>
      <c r="BL599" s="104"/>
      <c r="BM599" s="104"/>
      <c r="BN599" s="104"/>
      <c r="BO599" s="104"/>
      <c r="BP599" s="104"/>
      <c r="BQ599" s="104"/>
      <c r="BR599" s="104"/>
      <c r="BS599" s="104"/>
      <c r="BT599" s="104"/>
      <c r="BU599" s="104"/>
      <c r="BV599" s="104"/>
      <c r="BW599" s="104"/>
      <c r="BX599" s="104"/>
      <c r="BY599" s="104"/>
      <c r="BZ599" s="104"/>
      <c r="CA599" s="104"/>
      <c r="CB599" s="104"/>
      <c r="CC599" s="104"/>
      <c r="CD599" s="104"/>
      <c r="CE599" s="104"/>
      <c r="CF599" s="104"/>
      <c r="CG599" s="104"/>
      <c r="CH599" s="104"/>
      <c r="CI599" s="104"/>
      <c r="CJ599" s="104"/>
      <c r="CK599" s="104"/>
      <c r="CL599" s="104"/>
      <c r="CM599" s="104"/>
      <c r="CN599" s="104"/>
      <c r="CO599" s="104"/>
      <c r="CP599" s="104"/>
      <c r="CQ599" s="104"/>
      <c r="CR599" s="104"/>
      <c r="CS599" s="104"/>
      <c r="CT599" s="104"/>
      <c r="CU599" s="104"/>
      <c r="CV599" s="104"/>
      <c r="CW599" s="104"/>
      <c r="CX599" s="104"/>
      <c r="CY599" s="104"/>
      <c r="CZ599" s="104"/>
      <c r="DA599" s="104"/>
      <c r="DB599" s="104"/>
      <c r="DC599" s="104"/>
      <c r="DD599" s="104"/>
      <c r="DE599" s="104"/>
      <c r="DF599" s="104"/>
      <c r="DG599" s="104"/>
      <c r="DH599" s="104"/>
      <c r="DI599" s="104"/>
      <c r="DJ599" s="104"/>
      <c r="DK599" s="104"/>
      <c r="DL599" s="104"/>
      <c r="DM599" s="104"/>
      <c r="DN599" s="104"/>
      <c r="DO599" s="104"/>
      <c r="DP599" s="104"/>
      <c r="DQ599" s="104"/>
      <c r="DR599" s="104"/>
      <c r="DS599" s="104"/>
      <c r="DT599" s="104"/>
      <c r="DU599" s="104"/>
      <c r="DV599" s="104"/>
      <c r="DW599" s="104"/>
      <c r="DX599" s="104"/>
      <c r="DY599" s="104"/>
      <c r="DZ599" s="104"/>
    </row>
    <row r="600" spans="1:130">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c r="AG600" s="104"/>
      <c r="AH600" s="104"/>
      <c r="AI600" s="104"/>
      <c r="AJ600" s="104"/>
      <c r="AK600" s="104"/>
      <c r="AL600" s="104"/>
      <c r="AM600" s="104"/>
      <c r="AN600" s="104"/>
      <c r="AO600" s="104"/>
      <c r="AP600" s="104"/>
      <c r="AQ600" s="104"/>
      <c r="AR600" s="104"/>
      <c r="AS600" s="104"/>
      <c r="AT600" s="104"/>
      <c r="AU600" s="104"/>
      <c r="AV600" s="104"/>
      <c r="AW600" s="104"/>
      <c r="AX600" s="104"/>
      <c r="AY600" s="104"/>
      <c r="AZ600" s="104"/>
      <c r="BA600" s="104"/>
      <c r="BB600" s="104"/>
      <c r="BC600" s="104"/>
      <c r="BD600" s="104"/>
      <c r="BE600" s="104"/>
      <c r="BF600" s="104"/>
      <c r="BG600" s="104"/>
      <c r="BH600" s="104"/>
      <c r="BI600" s="104"/>
      <c r="BJ600" s="104"/>
      <c r="BK600" s="104"/>
      <c r="BL600" s="104"/>
      <c r="BM600" s="104"/>
      <c r="BN600" s="104"/>
      <c r="BO600" s="104"/>
      <c r="BP600" s="104"/>
      <c r="BQ600" s="104"/>
      <c r="BR600" s="104"/>
      <c r="BS600" s="104"/>
      <c r="BT600" s="104"/>
      <c r="BU600" s="104"/>
      <c r="BV600" s="104"/>
      <c r="BW600" s="104"/>
      <c r="BX600" s="104"/>
      <c r="BY600" s="104"/>
      <c r="BZ600" s="104"/>
      <c r="CA600" s="104"/>
      <c r="CB600" s="104"/>
      <c r="CC600" s="104"/>
      <c r="CD600" s="104"/>
      <c r="CE600" s="104"/>
      <c r="CF600" s="104"/>
      <c r="CG600" s="104"/>
      <c r="CH600" s="104"/>
      <c r="CI600" s="104"/>
      <c r="CJ600" s="104"/>
      <c r="CK600" s="104"/>
      <c r="CL600" s="104"/>
      <c r="CM600" s="104"/>
      <c r="CN600" s="104"/>
      <c r="CO600" s="104"/>
      <c r="CP600" s="104"/>
      <c r="CQ600" s="104"/>
      <c r="CR600" s="104"/>
      <c r="CS600" s="104"/>
      <c r="CT600" s="104"/>
      <c r="CU600" s="104"/>
      <c r="CV600" s="104"/>
      <c r="CW600" s="104"/>
      <c r="CX600" s="104"/>
      <c r="CY600" s="104"/>
      <c r="CZ600" s="104"/>
      <c r="DA600" s="104"/>
      <c r="DB600" s="104"/>
      <c r="DC600" s="104"/>
      <c r="DD600" s="104"/>
      <c r="DE600" s="104"/>
      <c r="DF600" s="104"/>
      <c r="DG600" s="104"/>
      <c r="DH600" s="104"/>
      <c r="DI600" s="104"/>
      <c r="DJ600" s="104"/>
      <c r="DK600" s="104"/>
      <c r="DL600" s="104"/>
      <c r="DM600" s="104"/>
      <c r="DN600" s="104"/>
      <c r="DO600" s="104"/>
      <c r="DP600" s="104"/>
      <c r="DQ600" s="104"/>
      <c r="DR600" s="104"/>
      <c r="DS600" s="104"/>
      <c r="DT600" s="104"/>
      <c r="DU600" s="104"/>
      <c r="DV600" s="104"/>
      <c r="DW600" s="104"/>
      <c r="DX600" s="104"/>
      <c r="DY600" s="104"/>
      <c r="DZ600" s="104"/>
    </row>
    <row r="601" spans="1:130">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c r="AG601" s="104"/>
      <c r="AH601" s="104"/>
      <c r="AI601" s="104"/>
      <c r="AJ601" s="104"/>
      <c r="AK601" s="104"/>
      <c r="AL601" s="104"/>
      <c r="AM601" s="104"/>
      <c r="AN601" s="104"/>
      <c r="AO601" s="104"/>
      <c r="AP601" s="104"/>
      <c r="AQ601" s="104"/>
      <c r="AR601" s="104"/>
      <c r="AS601" s="104"/>
      <c r="AT601" s="104"/>
      <c r="AU601" s="104"/>
      <c r="AV601" s="104"/>
      <c r="AW601" s="104"/>
      <c r="AX601" s="104"/>
      <c r="AY601" s="104"/>
      <c r="AZ601" s="104"/>
      <c r="BA601" s="104"/>
      <c r="BB601" s="104"/>
      <c r="BC601" s="104"/>
      <c r="BD601" s="104"/>
      <c r="BE601" s="104"/>
      <c r="BF601" s="104"/>
      <c r="BG601" s="104"/>
      <c r="BH601" s="104"/>
      <c r="BI601" s="104"/>
      <c r="BJ601" s="104"/>
      <c r="BK601" s="104"/>
      <c r="BL601" s="104"/>
      <c r="BM601" s="104"/>
      <c r="BN601" s="104"/>
      <c r="BO601" s="104"/>
      <c r="BP601" s="104"/>
      <c r="BQ601" s="104"/>
      <c r="BR601" s="104"/>
      <c r="BS601" s="104"/>
      <c r="BT601" s="104"/>
      <c r="BU601" s="104"/>
      <c r="BV601" s="104"/>
      <c r="BW601" s="104"/>
      <c r="BX601" s="104"/>
      <c r="BY601" s="104"/>
      <c r="BZ601" s="104"/>
      <c r="CA601" s="104"/>
      <c r="CB601" s="104"/>
      <c r="CC601" s="104"/>
      <c r="CD601" s="104"/>
      <c r="CE601" s="104"/>
      <c r="CF601" s="104"/>
      <c r="CG601" s="104"/>
      <c r="CH601" s="104"/>
      <c r="CI601" s="104"/>
      <c r="CJ601" s="104"/>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c r="DJ601" s="104"/>
      <c r="DK601" s="104"/>
      <c r="DL601" s="104"/>
      <c r="DM601" s="104"/>
      <c r="DN601" s="104"/>
      <c r="DO601" s="104"/>
      <c r="DP601" s="104"/>
      <c r="DQ601" s="104"/>
      <c r="DR601" s="104"/>
      <c r="DS601" s="104"/>
      <c r="DT601" s="104"/>
      <c r="DU601" s="104"/>
      <c r="DV601" s="104"/>
      <c r="DW601" s="104"/>
      <c r="DX601" s="104"/>
      <c r="DY601" s="104"/>
      <c r="DZ601" s="104"/>
    </row>
    <row r="602" spans="1:130">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4"/>
      <c r="AT602" s="104"/>
      <c r="AU602" s="104"/>
      <c r="AV602" s="104"/>
      <c r="AW602" s="104"/>
      <c r="AX602" s="104"/>
      <c r="AY602" s="104"/>
      <c r="AZ602" s="104"/>
      <c r="BA602" s="104"/>
      <c r="BB602" s="104"/>
      <c r="BC602" s="104"/>
      <c r="BD602" s="104"/>
      <c r="BE602" s="104"/>
      <c r="BF602" s="104"/>
      <c r="BG602" s="104"/>
      <c r="BH602" s="104"/>
      <c r="BI602" s="104"/>
      <c r="BJ602" s="104"/>
      <c r="BK602" s="104"/>
      <c r="BL602" s="104"/>
      <c r="BM602" s="104"/>
      <c r="BN602" s="104"/>
      <c r="BO602" s="104"/>
      <c r="BP602" s="104"/>
      <c r="BQ602" s="104"/>
      <c r="BR602" s="104"/>
      <c r="BS602" s="104"/>
      <c r="BT602" s="104"/>
      <c r="BU602" s="104"/>
      <c r="BV602" s="104"/>
      <c r="BW602" s="104"/>
      <c r="BX602" s="104"/>
      <c r="BY602" s="104"/>
      <c r="BZ602" s="104"/>
      <c r="CA602" s="104"/>
      <c r="CB602" s="104"/>
      <c r="CC602" s="104"/>
      <c r="CD602" s="104"/>
      <c r="CE602" s="104"/>
      <c r="CF602" s="104"/>
      <c r="CG602" s="104"/>
      <c r="CH602" s="104"/>
      <c r="CI602" s="104"/>
      <c r="CJ602" s="104"/>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c r="DJ602" s="104"/>
      <c r="DK602" s="104"/>
      <c r="DL602" s="104"/>
      <c r="DM602" s="104"/>
      <c r="DN602" s="104"/>
      <c r="DO602" s="104"/>
      <c r="DP602" s="104"/>
      <c r="DQ602" s="104"/>
      <c r="DR602" s="104"/>
      <c r="DS602" s="104"/>
      <c r="DT602" s="104"/>
      <c r="DU602" s="104"/>
      <c r="DV602" s="104"/>
      <c r="DW602" s="104"/>
      <c r="DX602" s="104"/>
      <c r="DY602" s="104"/>
      <c r="DZ602" s="104"/>
    </row>
    <row r="603" spans="1:130">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c r="AG603" s="104"/>
      <c r="AH603" s="104"/>
      <c r="AI603" s="104"/>
      <c r="AJ603" s="104"/>
      <c r="AK603" s="104"/>
      <c r="AL603" s="104"/>
      <c r="AM603" s="104"/>
      <c r="AN603" s="104"/>
      <c r="AO603" s="104"/>
      <c r="AP603" s="104"/>
      <c r="AQ603" s="104"/>
      <c r="AR603" s="104"/>
      <c r="AS603" s="104"/>
      <c r="AT603" s="104"/>
      <c r="AU603" s="104"/>
      <c r="AV603" s="104"/>
      <c r="AW603" s="104"/>
      <c r="AX603" s="104"/>
      <c r="AY603" s="104"/>
      <c r="AZ603" s="104"/>
      <c r="BA603" s="104"/>
      <c r="BB603" s="104"/>
      <c r="BC603" s="104"/>
      <c r="BD603" s="104"/>
      <c r="BE603" s="104"/>
      <c r="BF603" s="104"/>
      <c r="BG603" s="104"/>
      <c r="BH603" s="104"/>
      <c r="BI603" s="104"/>
      <c r="BJ603" s="104"/>
      <c r="BK603" s="104"/>
      <c r="BL603" s="104"/>
      <c r="BM603" s="104"/>
      <c r="BN603" s="104"/>
      <c r="BO603" s="104"/>
      <c r="BP603" s="104"/>
      <c r="BQ603" s="104"/>
      <c r="BR603" s="104"/>
      <c r="BS603" s="104"/>
      <c r="BT603" s="104"/>
      <c r="BU603" s="104"/>
      <c r="BV603" s="104"/>
      <c r="BW603" s="104"/>
      <c r="BX603" s="104"/>
      <c r="BY603" s="104"/>
      <c r="BZ603" s="104"/>
      <c r="CA603" s="104"/>
      <c r="CB603" s="104"/>
      <c r="CC603" s="104"/>
      <c r="CD603" s="104"/>
      <c r="CE603" s="104"/>
      <c r="CF603" s="104"/>
      <c r="CG603" s="104"/>
      <c r="CH603" s="104"/>
      <c r="CI603" s="104"/>
      <c r="CJ603" s="104"/>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c r="DJ603" s="104"/>
      <c r="DK603" s="104"/>
      <c r="DL603" s="104"/>
      <c r="DM603" s="104"/>
      <c r="DN603" s="104"/>
      <c r="DO603" s="104"/>
      <c r="DP603" s="104"/>
      <c r="DQ603" s="104"/>
      <c r="DR603" s="104"/>
      <c r="DS603" s="104"/>
      <c r="DT603" s="104"/>
      <c r="DU603" s="104"/>
      <c r="DV603" s="104"/>
      <c r="DW603" s="104"/>
      <c r="DX603" s="104"/>
      <c r="DY603" s="104"/>
      <c r="DZ603" s="104"/>
    </row>
    <row r="604" spans="1:130">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c r="AG604" s="104"/>
      <c r="AH604" s="104"/>
      <c r="AI604" s="104"/>
      <c r="AJ604" s="104"/>
      <c r="AK604" s="104"/>
      <c r="AL604" s="104"/>
      <c r="AM604" s="104"/>
      <c r="AN604" s="104"/>
      <c r="AO604" s="104"/>
      <c r="AP604" s="104"/>
      <c r="AQ604" s="104"/>
      <c r="AR604" s="104"/>
      <c r="AS604" s="104"/>
      <c r="AT604" s="104"/>
      <c r="AU604" s="104"/>
      <c r="AV604" s="104"/>
      <c r="AW604" s="104"/>
      <c r="AX604" s="104"/>
      <c r="AY604" s="104"/>
      <c r="AZ604" s="104"/>
      <c r="BA604" s="104"/>
      <c r="BB604" s="104"/>
      <c r="BC604" s="104"/>
      <c r="BD604" s="104"/>
      <c r="BE604" s="104"/>
      <c r="BF604" s="104"/>
      <c r="BG604" s="104"/>
      <c r="BH604" s="104"/>
      <c r="BI604" s="104"/>
      <c r="BJ604" s="104"/>
      <c r="BK604" s="104"/>
      <c r="BL604" s="104"/>
      <c r="BM604" s="104"/>
      <c r="BN604" s="104"/>
      <c r="BO604" s="104"/>
      <c r="BP604" s="104"/>
      <c r="BQ604" s="104"/>
      <c r="BR604" s="104"/>
      <c r="BS604" s="104"/>
      <c r="BT604" s="104"/>
      <c r="BU604" s="104"/>
      <c r="BV604" s="104"/>
      <c r="BW604" s="104"/>
      <c r="BX604" s="104"/>
      <c r="BY604" s="104"/>
      <c r="BZ604" s="104"/>
      <c r="CA604" s="104"/>
      <c r="CB604" s="104"/>
      <c r="CC604" s="104"/>
      <c r="CD604" s="104"/>
      <c r="CE604" s="104"/>
      <c r="CF604" s="104"/>
      <c r="CG604" s="104"/>
      <c r="CH604" s="104"/>
      <c r="CI604" s="104"/>
      <c r="CJ604" s="104"/>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c r="DJ604" s="104"/>
      <c r="DK604" s="104"/>
      <c r="DL604" s="104"/>
      <c r="DM604" s="104"/>
      <c r="DN604" s="104"/>
      <c r="DO604" s="104"/>
      <c r="DP604" s="104"/>
      <c r="DQ604" s="104"/>
      <c r="DR604" s="104"/>
      <c r="DS604" s="104"/>
      <c r="DT604" s="104"/>
      <c r="DU604" s="104"/>
      <c r="DV604" s="104"/>
      <c r="DW604" s="104"/>
      <c r="DX604" s="104"/>
      <c r="DY604" s="104"/>
      <c r="DZ604" s="104"/>
    </row>
    <row r="605" spans="1:130">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c r="AG605" s="104"/>
      <c r="AH605" s="104"/>
      <c r="AI605" s="104"/>
      <c r="AJ605" s="104"/>
      <c r="AK605" s="104"/>
      <c r="AL605" s="104"/>
      <c r="AM605" s="104"/>
      <c r="AN605" s="104"/>
      <c r="AO605" s="104"/>
      <c r="AP605" s="104"/>
      <c r="AQ605" s="104"/>
      <c r="AR605" s="104"/>
      <c r="AS605" s="104"/>
      <c r="AT605" s="104"/>
      <c r="AU605" s="104"/>
      <c r="AV605" s="104"/>
      <c r="AW605" s="104"/>
      <c r="AX605" s="104"/>
      <c r="AY605" s="104"/>
      <c r="AZ605" s="104"/>
      <c r="BA605" s="104"/>
      <c r="BB605" s="104"/>
      <c r="BC605" s="104"/>
      <c r="BD605" s="104"/>
      <c r="BE605" s="104"/>
      <c r="BF605" s="104"/>
      <c r="BG605" s="104"/>
      <c r="BH605" s="104"/>
      <c r="BI605" s="104"/>
      <c r="BJ605" s="104"/>
      <c r="BK605" s="104"/>
      <c r="BL605" s="104"/>
      <c r="BM605" s="104"/>
      <c r="BN605" s="104"/>
      <c r="BO605" s="104"/>
      <c r="BP605" s="104"/>
      <c r="BQ605" s="104"/>
      <c r="BR605" s="104"/>
      <c r="BS605" s="104"/>
      <c r="BT605" s="104"/>
      <c r="BU605" s="104"/>
      <c r="BV605" s="104"/>
      <c r="BW605" s="104"/>
      <c r="BX605" s="104"/>
      <c r="BY605" s="104"/>
      <c r="BZ605" s="104"/>
      <c r="CA605" s="104"/>
      <c r="CB605" s="104"/>
      <c r="CC605" s="104"/>
      <c r="CD605" s="104"/>
      <c r="CE605" s="104"/>
      <c r="CF605" s="104"/>
      <c r="CG605" s="104"/>
      <c r="CH605" s="104"/>
      <c r="CI605" s="104"/>
      <c r="CJ605" s="104"/>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c r="DJ605" s="104"/>
      <c r="DK605" s="104"/>
      <c r="DL605" s="104"/>
      <c r="DM605" s="104"/>
      <c r="DN605" s="104"/>
      <c r="DO605" s="104"/>
      <c r="DP605" s="104"/>
      <c r="DQ605" s="104"/>
      <c r="DR605" s="104"/>
      <c r="DS605" s="104"/>
      <c r="DT605" s="104"/>
      <c r="DU605" s="104"/>
      <c r="DV605" s="104"/>
      <c r="DW605" s="104"/>
      <c r="DX605" s="104"/>
      <c r="DY605" s="104"/>
      <c r="DZ605" s="104"/>
    </row>
    <row r="606" spans="1:130">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c r="AG606" s="104"/>
      <c r="AH606" s="104"/>
      <c r="AI606" s="104"/>
      <c r="AJ606" s="104"/>
      <c r="AK606" s="104"/>
      <c r="AL606" s="104"/>
      <c r="AM606" s="104"/>
      <c r="AN606" s="104"/>
      <c r="AO606" s="104"/>
      <c r="AP606" s="104"/>
      <c r="AQ606" s="104"/>
      <c r="AR606" s="104"/>
      <c r="AS606" s="104"/>
      <c r="AT606" s="104"/>
      <c r="AU606" s="104"/>
      <c r="AV606" s="104"/>
      <c r="AW606" s="104"/>
      <c r="AX606" s="104"/>
      <c r="AY606" s="104"/>
      <c r="AZ606" s="104"/>
      <c r="BA606" s="104"/>
      <c r="BB606" s="104"/>
      <c r="BC606" s="104"/>
      <c r="BD606" s="104"/>
      <c r="BE606" s="104"/>
      <c r="BF606" s="104"/>
      <c r="BG606" s="104"/>
      <c r="BH606" s="104"/>
      <c r="BI606" s="104"/>
      <c r="BJ606" s="104"/>
      <c r="BK606" s="104"/>
      <c r="BL606" s="104"/>
      <c r="BM606" s="104"/>
      <c r="BN606" s="104"/>
      <c r="BO606" s="104"/>
      <c r="BP606" s="104"/>
      <c r="BQ606" s="104"/>
      <c r="BR606" s="104"/>
      <c r="BS606" s="104"/>
      <c r="BT606" s="104"/>
      <c r="BU606" s="104"/>
      <c r="BV606" s="104"/>
      <c r="BW606" s="104"/>
      <c r="BX606" s="104"/>
      <c r="BY606" s="104"/>
      <c r="BZ606" s="104"/>
      <c r="CA606" s="104"/>
      <c r="CB606" s="104"/>
      <c r="CC606" s="104"/>
      <c r="CD606" s="104"/>
      <c r="CE606" s="104"/>
      <c r="CF606" s="104"/>
      <c r="CG606" s="104"/>
      <c r="CH606" s="104"/>
      <c r="CI606" s="104"/>
      <c r="CJ606" s="104"/>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c r="DJ606" s="104"/>
      <c r="DK606" s="104"/>
      <c r="DL606" s="104"/>
      <c r="DM606" s="104"/>
      <c r="DN606" s="104"/>
      <c r="DO606" s="104"/>
      <c r="DP606" s="104"/>
      <c r="DQ606" s="104"/>
      <c r="DR606" s="104"/>
      <c r="DS606" s="104"/>
      <c r="DT606" s="104"/>
      <c r="DU606" s="104"/>
      <c r="DV606" s="104"/>
      <c r="DW606" s="104"/>
      <c r="DX606" s="104"/>
      <c r="DY606" s="104"/>
      <c r="DZ606" s="104"/>
    </row>
    <row r="607" spans="1:130">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c r="AG607" s="104"/>
      <c r="AH607" s="104"/>
      <c r="AI607" s="104"/>
      <c r="AJ607" s="104"/>
      <c r="AK607" s="104"/>
      <c r="AL607" s="104"/>
      <c r="AM607" s="104"/>
      <c r="AN607" s="104"/>
      <c r="AO607" s="104"/>
      <c r="AP607" s="104"/>
      <c r="AQ607" s="104"/>
      <c r="AR607" s="104"/>
      <c r="AS607" s="104"/>
      <c r="AT607" s="104"/>
      <c r="AU607" s="104"/>
      <c r="AV607" s="104"/>
      <c r="AW607" s="104"/>
      <c r="AX607" s="104"/>
      <c r="AY607" s="104"/>
      <c r="AZ607" s="104"/>
      <c r="BA607" s="104"/>
      <c r="BB607" s="104"/>
      <c r="BC607" s="104"/>
      <c r="BD607" s="104"/>
      <c r="BE607" s="104"/>
      <c r="BF607" s="104"/>
      <c r="BG607" s="104"/>
      <c r="BH607" s="104"/>
      <c r="BI607" s="104"/>
      <c r="BJ607" s="104"/>
      <c r="BK607" s="104"/>
      <c r="BL607" s="104"/>
      <c r="BM607" s="104"/>
      <c r="BN607" s="104"/>
      <c r="BO607" s="104"/>
      <c r="BP607" s="104"/>
      <c r="BQ607" s="104"/>
      <c r="BR607" s="104"/>
      <c r="BS607" s="104"/>
      <c r="BT607" s="104"/>
      <c r="BU607" s="104"/>
      <c r="BV607" s="104"/>
      <c r="BW607" s="104"/>
      <c r="BX607" s="104"/>
      <c r="BY607" s="104"/>
      <c r="BZ607" s="104"/>
      <c r="CA607" s="104"/>
      <c r="CB607" s="104"/>
      <c r="CC607" s="104"/>
      <c r="CD607" s="104"/>
      <c r="CE607" s="104"/>
      <c r="CF607" s="104"/>
      <c r="CG607" s="104"/>
      <c r="CH607" s="104"/>
      <c r="CI607" s="104"/>
      <c r="CJ607" s="104"/>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c r="DJ607" s="104"/>
      <c r="DK607" s="104"/>
      <c r="DL607" s="104"/>
      <c r="DM607" s="104"/>
      <c r="DN607" s="104"/>
      <c r="DO607" s="104"/>
      <c r="DP607" s="104"/>
      <c r="DQ607" s="104"/>
      <c r="DR607" s="104"/>
      <c r="DS607" s="104"/>
      <c r="DT607" s="104"/>
      <c r="DU607" s="104"/>
      <c r="DV607" s="104"/>
      <c r="DW607" s="104"/>
      <c r="DX607" s="104"/>
      <c r="DY607" s="104"/>
      <c r="DZ607" s="104"/>
    </row>
    <row r="608" spans="1:130">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c r="AG608" s="104"/>
      <c r="AH608" s="104"/>
      <c r="AI608" s="104"/>
      <c r="AJ608" s="104"/>
      <c r="AK608" s="104"/>
      <c r="AL608" s="104"/>
      <c r="AM608" s="104"/>
      <c r="AN608" s="104"/>
      <c r="AO608" s="104"/>
      <c r="AP608" s="104"/>
      <c r="AQ608" s="104"/>
      <c r="AR608" s="104"/>
      <c r="AS608" s="104"/>
      <c r="AT608" s="104"/>
      <c r="AU608" s="104"/>
      <c r="AV608" s="104"/>
      <c r="AW608" s="104"/>
      <c r="AX608" s="104"/>
      <c r="AY608" s="104"/>
      <c r="AZ608" s="104"/>
      <c r="BA608" s="104"/>
      <c r="BB608" s="104"/>
      <c r="BC608" s="104"/>
      <c r="BD608" s="104"/>
      <c r="BE608" s="104"/>
      <c r="BF608" s="104"/>
      <c r="BG608" s="104"/>
      <c r="BH608" s="104"/>
      <c r="BI608" s="104"/>
      <c r="BJ608" s="104"/>
      <c r="BK608" s="104"/>
      <c r="BL608" s="104"/>
      <c r="BM608" s="104"/>
      <c r="BN608" s="104"/>
      <c r="BO608" s="104"/>
      <c r="BP608" s="104"/>
      <c r="BQ608" s="104"/>
      <c r="BR608" s="104"/>
      <c r="BS608" s="104"/>
      <c r="BT608" s="104"/>
      <c r="BU608" s="104"/>
      <c r="BV608" s="104"/>
      <c r="BW608" s="104"/>
      <c r="BX608" s="104"/>
      <c r="BY608" s="104"/>
      <c r="BZ608" s="104"/>
      <c r="CA608" s="104"/>
      <c r="CB608" s="104"/>
      <c r="CC608" s="104"/>
      <c r="CD608" s="104"/>
      <c r="CE608" s="104"/>
      <c r="CF608" s="104"/>
      <c r="CG608" s="104"/>
      <c r="CH608" s="104"/>
      <c r="CI608" s="104"/>
      <c r="CJ608" s="104"/>
      <c r="CK608" s="104"/>
      <c r="CL608" s="104"/>
      <c r="CM608" s="104"/>
      <c r="CN608" s="104"/>
      <c r="CO608" s="104"/>
      <c r="CP608" s="104"/>
      <c r="CQ608" s="104"/>
      <c r="CR608" s="104"/>
      <c r="CS608" s="104"/>
      <c r="CT608" s="104"/>
      <c r="CU608" s="104"/>
      <c r="CV608" s="104"/>
      <c r="CW608" s="104"/>
      <c r="CX608" s="104"/>
      <c r="CY608" s="104"/>
      <c r="CZ608" s="104"/>
      <c r="DA608" s="104"/>
      <c r="DB608" s="104"/>
      <c r="DC608" s="104"/>
      <c r="DD608" s="104"/>
      <c r="DE608" s="104"/>
      <c r="DF608" s="104"/>
      <c r="DG608" s="104"/>
      <c r="DH608" s="104"/>
      <c r="DI608" s="104"/>
      <c r="DJ608" s="104"/>
      <c r="DK608" s="104"/>
      <c r="DL608" s="104"/>
      <c r="DM608" s="104"/>
      <c r="DN608" s="104"/>
      <c r="DO608" s="104"/>
      <c r="DP608" s="104"/>
      <c r="DQ608" s="104"/>
      <c r="DR608" s="104"/>
      <c r="DS608" s="104"/>
      <c r="DT608" s="104"/>
      <c r="DU608" s="104"/>
      <c r="DV608" s="104"/>
      <c r="DW608" s="104"/>
      <c r="DX608" s="104"/>
      <c r="DY608" s="104"/>
      <c r="DZ608" s="104"/>
    </row>
    <row r="609" spans="1:130">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c r="AG609" s="104"/>
      <c r="AH609" s="104"/>
      <c r="AI609" s="104"/>
      <c r="AJ609" s="104"/>
      <c r="AK609" s="104"/>
      <c r="AL609" s="104"/>
      <c r="AM609" s="104"/>
      <c r="AN609" s="104"/>
      <c r="AO609" s="104"/>
      <c r="AP609" s="104"/>
      <c r="AQ609" s="104"/>
      <c r="AR609" s="104"/>
      <c r="AS609" s="104"/>
      <c r="AT609" s="104"/>
      <c r="AU609" s="104"/>
      <c r="AV609" s="104"/>
      <c r="AW609" s="104"/>
      <c r="AX609" s="104"/>
      <c r="AY609" s="104"/>
      <c r="AZ609" s="104"/>
      <c r="BA609" s="104"/>
      <c r="BB609" s="104"/>
      <c r="BC609" s="104"/>
      <c r="BD609" s="104"/>
      <c r="BE609" s="104"/>
      <c r="BF609" s="104"/>
      <c r="BG609" s="104"/>
      <c r="BH609" s="104"/>
      <c r="BI609" s="104"/>
      <c r="BJ609" s="104"/>
      <c r="BK609" s="104"/>
      <c r="BL609" s="104"/>
      <c r="BM609" s="104"/>
      <c r="BN609" s="104"/>
      <c r="BO609" s="104"/>
      <c r="BP609" s="104"/>
      <c r="BQ609" s="104"/>
      <c r="BR609" s="104"/>
      <c r="BS609" s="104"/>
      <c r="BT609" s="104"/>
      <c r="BU609" s="104"/>
      <c r="BV609" s="104"/>
      <c r="BW609" s="104"/>
      <c r="BX609" s="104"/>
      <c r="BY609" s="104"/>
      <c r="BZ609" s="104"/>
      <c r="CA609" s="104"/>
      <c r="CB609" s="104"/>
      <c r="CC609" s="104"/>
      <c r="CD609" s="104"/>
      <c r="CE609" s="104"/>
      <c r="CF609" s="104"/>
      <c r="CG609" s="104"/>
      <c r="CH609" s="104"/>
      <c r="CI609" s="104"/>
      <c r="CJ609" s="104"/>
      <c r="CK609" s="104"/>
      <c r="CL609" s="104"/>
      <c r="CM609" s="104"/>
      <c r="CN609" s="104"/>
      <c r="CO609" s="104"/>
      <c r="CP609" s="104"/>
      <c r="CQ609" s="104"/>
      <c r="CR609" s="104"/>
      <c r="CS609" s="104"/>
      <c r="CT609" s="104"/>
      <c r="CU609" s="104"/>
      <c r="CV609" s="104"/>
      <c r="CW609" s="104"/>
      <c r="CX609" s="104"/>
      <c r="CY609" s="104"/>
      <c r="CZ609" s="104"/>
      <c r="DA609" s="104"/>
      <c r="DB609" s="104"/>
      <c r="DC609" s="104"/>
      <c r="DD609" s="104"/>
      <c r="DE609" s="104"/>
      <c r="DF609" s="104"/>
      <c r="DG609" s="104"/>
      <c r="DH609" s="104"/>
      <c r="DI609" s="104"/>
      <c r="DJ609" s="104"/>
      <c r="DK609" s="104"/>
      <c r="DL609" s="104"/>
      <c r="DM609" s="104"/>
      <c r="DN609" s="104"/>
      <c r="DO609" s="104"/>
      <c r="DP609" s="104"/>
      <c r="DQ609" s="104"/>
      <c r="DR609" s="104"/>
      <c r="DS609" s="104"/>
      <c r="DT609" s="104"/>
      <c r="DU609" s="104"/>
      <c r="DV609" s="104"/>
      <c r="DW609" s="104"/>
      <c r="DX609" s="104"/>
      <c r="DY609" s="104"/>
      <c r="DZ609" s="104"/>
    </row>
    <row r="610" spans="1:130">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c r="AG610" s="104"/>
      <c r="AH610" s="104"/>
      <c r="AI610" s="104"/>
      <c r="AJ610" s="104"/>
      <c r="AK610" s="104"/>
      <c r="AL610" s="104"/>
      <c r="AM610" s="104"/>
      <c r="AN610" s="104"/>
      <c r="AO610" s="104"/>
      <c r="AP610" s="104"/>
      <c r="AQ610" s="104"/>
      <c r="AR610" s="104"/>
      <c r="AS610" s="104"/>
      <c r="AT610" s="104"/>
      <c r="AU610" s="104"/>
      <c r="AV610" s="104"/>
      <c r="AW610" s="104"/>
      <c r="AX610" s="104"/>
      <c r="AY610" s="104"/>
      <c r="AZ610" s="104"/>
      <c r="BA610" s="104"/>
      <c r="BB610" s="104"/>
      <c r="BC610" s="104"/>
      <c r="BD610" s="104"/>
      <c r="BE610" s="104"/>
      <c r="BF610" s="104"/>
      <c r="BG610" s="104"/>
      <c r="BH610" s="104"/>
      <c r="BI610" s="104"/>
      <c r="BJ610" s="104"/>
      <c r="BK610" s="104"/>
      <c r="BL610" s="104"/>
      <c r="BM610" s="104"/>
      <c r="BN610" s="104"/>
      <c r="BO610" s="104"/>
      <c r="BP610" s="104"/>
      <c r="BQ610" s="104"/>
      <c r="BR610" s="104"/>
      <c r="BS610" s="104"/>
      <c r="BT610" s="104"/>
      <c r="BU610" s="104"/>
      <c r="BV610" s="104"/>
      <c r="BW610" s="104"/>
      <c r="BX610" s="104"/>
      <c r="BY610" s="104"/>
      <c r="BZ610" s="104"/>
      <c r="CA610" s="104"/>
      <c r="CB610" s="104"/>
      <c r="CC610" s="104"/>
      <c r="CD610" s="104"/>
      <c r="CE610" s="104"/>
      <c r="CF610" s="104"/>
      <c r="CG610" s="104"/>
      <c r="CH610" s="104"/>
      <c r="CI610" s="104"/>
      <c r="CJ610" s="104"/>
      <c r="CK610" s="104"/>
      <c r="CL610" s="104"/>
      <c r="CM610" s="104"/>
      <c r="CN610" s="104"/>
      <c r="CO610" s="104"/>
      <c r="CP610" s="104"/>
      <c r="CQ610" s="104"/>
      <c r="CR610" s="104"/>
      <c r="CS610" s="104"/>
      <c r="CT610" s="104"/>
      <c r="CU610" s="104"/>
      <c r="CV610" s="104"/>
      <c r="CW610" s="104"/>
      <c r="CX610" s="104"/>
      <c r="CY610" s="104"/>
      <c r="CZ610" s="104"/>
      <c r="DA610" s="104"/>
      <c r="DB610" s="104"/>
      <c r="DC610" s="104"/>
      <c r="DD610" s="104"/>
      <c r="DE610" s="104"/>
      <c r="DF610" s="104"/>
      <c r="DG610" s="104"/>
      <c r="DH610" s="104"/>
      <c r="DI610" s="104"/>
      <c r="DJ610" s="104"/>
      <c r="DK610" s="104"/>
      <c r="DL610" s="104"/>
      <c r="DM610" s="104"/>
      <c r="DN610" s="104"/>
      <c r="DO610" s="104"/>
      <c r="DP610" s="104"/>
      <c r="DQ610" s="104"/>
      <c r="DR610" s="104"/>
      <c r="DS610" s="104"/>
      <c r="DT610" s="104"/>
      <c r="DU610" s="104"/>
      <c r="DV610" s="104"/>
      <c r="DW610" s="104"/>
      <c r="DX610" s="104"/>
      <c r="DY610" s="104"/>
      <c r="DZ610" s="104"/>
    </row>
    <row r="611" spans="1:130">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c r="AG611" s="104"/>
      <c r="AH611" s="104"/>
      <c r="AI611" s="104"/>
      <c r="AJ611" s="104"/>
      <c r="AK611" s="104"/>
      <c r="AL611" s="104"/>
      <c r="AM611" s="104"/>
      <c r="AN611" s="104"/>
      <c r="AO611" s="104"/>
      <c r="AP611" s="104"/>
      <c r="AQ611" s="104"/>
      <c r="AR611" s="104"/>
      <c r="AS611" s="104"/>
      <c r="AT611" s="104"/>
      <c r="AU611" s="104"/>
      <c r="AV611" s="104"/>
      <c r="AW611" s="104"/>
      <c r="AX611" s="104"/>
      <c r="AY611" s="104"/>
      <c r="AZ611" s="104"/>
      <c r="BA611" s="104"/>
      <c r="BB611" s="104"/>
      <c r="BC611" s="104"/>
      <c r="BD611" s="104"/>
      <c r="BE611" s="104"/>
      <c r="BF611" s="104"/>
      <c r="BG611" s="104"/>
      <c r="BH611" s="104"/>
      <c r="BI611" s="104"/>
      <c r="BJ611" s="104"/>
      <c r="BK611" s="104"/>
      <c r="BL611" s="104"/>
      <c r="BM611" s="104"/>
      <c r="BN611" s="104"/>
      <c r="BO611" s="104"/>
      <c r="BP611" s="104"/>
      <c r="BQ611" s="104"/>
      <c r="BR611" s="104"/>
      <c r="BS611" s="104"/>
      <c r="BT611" s="104"/>
      <c r="BU611" s="104"/>
      <c r="BV611" s="104"/>
      <c r="BW611" s="104"/>
      <c r="BX611" s="104"/>
      <c r="BY611" s="104"/>
      <c r="BZ611" s="104"/>
      <c r="CA611" s="104"/>
      <c r="CB611" s="104"/>
      <c r="CC611" s="104"/>
      <c r="CD611" s="104"/>
      <c r="CE611" s="104"/>
      <c r="CF611" s="104"/>
      <c r="CG611" s="104"/>
      <c r="CH611" s="104"/>
      <c r="CI611" s="104"/>
      <c r="CJ611" s="104"/>
      <c r="CK611" s="104"/>
      <c r="CL611" s="104"/>
      <c r="CM611" s="104"/>
      <c r="CN611" s="104"/>
      <c r="CO611" s="104"/>
      <c r="CP611" s="104"/>
      <c r="CQ611" s="104"/>
      <c r="CR611" s="104"/>
      <c r="CS611" s="104"/>
      <c r="CT611" s="104"/>
      <c r="CU611" s="104"/>
      <c r="CV611" s="104"/>
      <c r="CW611" s="104"/>
      <c r="CX611" s="104"/>
      <c r="CY611" s="104"/>
      <c r="CZ611" s="104"/>
      <c r="DA611" s="104"/>
      <c r="DB611" s="104"/>
      <c r="DC611" s="104"/>
      <c r="DD611" s="104"/>
      <c r="DE611" s="104"/>
      <c r="DF611" s="104"/>
      <c r="DG611" s="104"/>
      <c r="DH611" s="104"/>
      <c r="DI611" s="104"/>
      <c r="DJ611" s="104"/>
      <c r="DK611" s="104"/>
      <c r="DL611" s="104"/>
      <c r="DM611" s="104"/>
      <c r="DN611" s="104"/>
      <c r="DO611" s="104"/>
      <c r="DP611" s="104"/>
      <c r="DQ611" s="104"/>
      <c r="DR611" s="104"/>
      <c r="DS611" s="104"/>
      <c r="DT611" s="104"/>
      <c r="DU611" s="104"/>
      <c r="DV611" s="104"/>
      <c r="DW611" s="104"/>
      <c r="DX611" s="104"/>
      <c r="DY611" s="104"/>
      <c r="DZ611" s="104"/>
    </row>
    <row r="612" spans="1:130">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c r="AG612" s="104"/>
      <c r="AH612" s="104"/>
      <c r="AI612" s="104"/>
      <c r="AJ612" s="104"/>
      <c r="AK612" s="104"/>
      <c r="AL612" s="104"/>
      <c r="AM612" s="104"/>
      <c r="AN612" s="104"/>
      <c r="AO612" s="104"/>
      <c r="AP612" s="104"/>
      <c r="AQ612" s="104"/>
      <c r="AR612" s="104"/>
      <c r="AS612" s="104"/>
      <c r="AT612" s="104"/>
      <c r="AU612" s="104"/>
      <c r="AV612" s="104"/>
      <c r="AW612" s="104"/>
      <c r="AX612" s="104"/>
      <c r="AY612" s="104"/>
      <c r="AZ612" s="104"/>
      <c r="BA612" s="104"/>
      <c r="BB612" s="104"/>
      <c r="BC612" s="104"/>
      <c r="BD612" s="104"/>
      <c r="BE612" s="104"/>
      <c r="BF612" s="104"/>
      <c r="BG612" s="104"/>
      <c r="BH612" s="104"/>
      <c r="BI612" s="104"/>
      <c r="BJ612" s="104"/>
      <c r="BK612" s="104"/>
      <c r="BL612" s="104"/>
      <c r="BM612" s="104"/>
      <c r="BN612" s="104"/>
      <c r="BO612" s="104"/>
      <c r="BP612" s="104"/>
      <c r="BQ612" s="104"/>
      <c r="BR612" s="104"/>
      <c r="BS612" s="104"/>
      <c r="BT612" s="104"/>
      <c r="BU612" s="104"/>
      <c r="BV612" s="104"/>
      <c r="BW612" s="104"/>
      <c r="BX612" s="104"/>
      <c r="BY612" s="104"/>
      <c r="BZ612" s="104"/>
      <c r="CA612" s="104"/>
      <c r="CB612" s="104"/>
      <c r="CC612" s="104"/>
      <c r="CD612" s="104"/>
      <c r="CE612" s="104"/>
      <c r="CF612" s="104"/>
      <c r="CG612" s="104"/>
      <c r="CH612" s="104"/>
      <c r="CI612" s="104"/>
      <c r="CJ612" s="104"/>
      <c r="CK612" s="104"/>
      <c r="CL612" s="104"/>
      <c r="CM612" s="104"/>
      <c r="CN612" s="104"/>
      <c r="CO612" s="104"/>
      <c r="CP612" s="104"/>
      <c r="CQ612" s="104"/>
      <c r="CR612" s="104"/>
      <c r="CS612" s="104"/>
      <c r="CT612" s="104"/>
      <c r="CU612" s="104"/>
      <c r="CV612" s="104"/>
      <c r="CW612" s="104"/>
      <c r="CX612" s="104"/>
      <c r="CY612" s="104"/>
      <c r="CZ612" s="104"/>
      <c r="DA612" s="104"/>
      <c r="DB612" s="104"/>
      <c r="DC612" s="104"/>
      <c r="DD612" s="104"/>
      <c r="DE612" s="104"/>
      <c r="DF612" s="104"/>
      <c r="DG612" s="104"/>
      <c r="DH612" s="104"/>
      <c r="DI612" s="104"/>
      <c r="DJ612" s="104"/>
      <c r="DK612" s="104"/>
      <c r="DL612" s="104"/>
      <c r="DM612" s="104"/>
      <c r="DN612" s="104"/>
      <c r="DO612" s="104"/>
      <c r="DP612" s="104"/>
      <c r="DQ612" s="104"/>
      <c r="DR612" s="104"/>
      <c r="DS612" s="104"/>
      <c r="DT612" s="104"/>
      <c r="DU612" s="104"/>
      <c r="DV612" s="104"/>
      <c r="DW612" s="104"/>
      <c r="DX612" s="104"/>
      <c r="DY612" s="104"/>
      <c r="DZ612" s="104"/>
    </row>
    <row r="613" spans="1:130">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c r="AG613" s="104"/>
      <c r="AH613" s="104"/>
      <c r="AI613" s="104"/>
      <c r="AJ613" s="104"/>
      <c r="AK613" s="104"/>
      <c r="AL613" s="104"/>
      <c r="AM613" s="104"/>
      <c r="AN613" s="104"/>
      <c r="AO613" s="104"/>
      <c r="AP613" s="104"/>
      <c r="AQ613" s="104"/>
      <c r="AR613" s="104"/>
      <c r="AS613" s="104"/>
      <c r="AT613" s="104"/>
      <c r="AU613" s="104"/>
      <c r="AV613" s="104"/>
      <c r="AW613" s="104"/>
      <c r="AX613" s="104"/>
      <c r="AY613" s="104"/>
      <c r="AZ613" s="104"/>
      <c r="BA613" s="104"/>
      <c r="BB613" s="104"/>
      <c r="BC613" s="104"/>
      <c r="BD613" s="104"/>
      <c r="BE613" s="104"/>
      <c r="BF613" s="104"/>
      <c r="BG613" s="104"/>
      <c r="BH613" s="104"/>
      <c r="BI613" s="104"/>
      <c r="BJ613" s="104"/>
      <c r="BK613" s="104"/>
      <c r="BL613" s="104"/>
      <c r="BM613" s="104"/>
      <c r="BN613" s="104"/>
      <c r="BO613" s="104"/>
      <c r="BP613" s="104"/>
      <c r="BQ613" s="104"/>
      <c r="BR613" s="104"/>
      <c r="BS613" s="104"/>
      <c r="BT613" s="104"/>
      <c r="BU613" s="104"/>
      <c r="BV613" s="104"/>
      <c r="BW613" s="104"/>
      <c r="BX613" s="104"/>
      <c r="BY613" s="104"/>
      <c r="BZ613" s="104"/>
      <c r="CA613" s="104"/>
      <c r="CB613" s="104"/>
      <c r="CC613" s="104"/>
      <c r="CD613" s="104"/>
      <c r="CE613" s="104"/>
      <c r="CF613" s="104"/>
      <c r="CG613" s="104"/>
      <c r="CH613" s="104"/>
      <c r="CI613" s="104"/>
      <c r="CJ613" s="104"/>
      <c r="CK613" s="104"/>
      <c r="CL613" s="104"/>
      <c r="CM613" s="104"/>
      <c r="CN613" s="104"/>
      <c r="CO613" s="104"/>
      <c r="CP613" s="104"/>
      <c r="CQ613" s="104"/>
      <c r="CR613" s="104"/>
      <c r="CS613" s="104"/>
      <c r="CT613" s="104"/>
      <c r="CU613" s="104"/>
      <c r="CV613" s="104"/>
      <c r="CW613" s="104"/>
      <c r="CX613" s="104"/>
      <c r="CY613" s="104"/>
      <c r="CZ613" s="104"/>
      <c r="DA613" s="104"/>
      <c r="DB613" s="104"/>
      <c r="DC613" s="104"/>
      <c r="DD613" s="104"/>
      <c r="DE613" s="104"/>
      <c r="DF613" s="104"/>
      <c r="DG613" s="104"/>
      <c r="DH613" s="104"/>
      <c r="DI613" s="104"/>
      <c r="DJ613" s="104"/>
      <c r="DK613" s="104"/>
      <c r="DL613" s="104"/>
      <c r="DM613" s="104"/>
      <c r="DN613" s="104"/>
      <c r="DO613" s="104"/>
      <c r="DP613" s="104"/>
      <c r="DQ613" s="104"/>
      <c r="DR613" s="104"/>
      <c r="DS613" s="104"/>
      <c r="DT613" s="104"/>
      <c r="DU613" s="104"/>
      <c r="DV613" s="104"/>
      <c r="DW613" s="104"/>
      <c r="DX613" s="104"/>
      <c r="DY613" s="104"/>
      <c r="DZ613" s="104"/>
    </row>
    <row r="614" spans="1:130">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c r="AG614" s="104"/>
      <c r="AH614" s="104"/>
      <c r="AI614" s="104"/>
      <c r="AJ614" s="104"/>
      <c r="AK614" s="104"/>
      <c r="AL614" s="104"/>
      <c r="AM614" s="104"/>
      <c r="AN614" s="104"/>
      <c r="AO614" s="104"/>
      <c r="AP614" s="104"/>
      <c r="AQ614" s="104"/>
      <c r="AR614" s="104"/>
      <c r="AS614" s="104"/>
      <c r="AT614" s="104"/>
      <c r="AU614" s="104"/>
      <c r="AV614" s="104"/>
      <c r="AW614" s="104"/>
      <c r="AX614" s="104"/>
      <c r="AY614" s="104"/>
      <c r="AZ614" s="104"/>
      <c r="BA614" s="104"/>
      <c r="BB614" s="104"/>
      <c r="BC614" s="104"/>
      <c r="BD614" s="104"/>
      <c r="BE614" s="104"/>
      <c r="BF614" s="104"/>
      <c r="BG614" s="104"/>
      <c r="BH614" s="104"/>
      <c r="BI614" s="104"/>
      <c r="BJ614" s="104"/>
      <c r="BK614" s="104"/>
      <c r="BL614" s="104"/>
      <c r="BM614" s="104"/>
      <c r="BN614" s="104"/>
      <c r="BO614" s="104"/>
      <c r="BP614" s="104"/>
      <c r="BQ614" s="104"/>
      <c r="BR614" s="104"/>
      <c r="BS614" s="104"/>
      <c r="BT614" s="104"/>
      <c r="BU614" s="104"/>
      <c r="BV614" s="104"/>
      <c r="BW614" s="104"/>
      <c r="BX614" s="104"/>
      <c r="BY614" s="104"/>
      <c r="BZ614" s="104"/>
      <c r="CA614" s="104"/>
      <c r="CB614" s="104"/>
      <c r="CC614" s="104"/>
      <c r="CD614" s="104"/>
      <c r="CE614" s="104"/>
      <c r="CF614" s="104"/>
      <c r="CG614" s="104"/>
      <c r="CH614" s="104"/>
      <c r="CI614" s="104"/>
      <c r="CJ614" s="104"/>
      <c r="CK614" s="104"/>
      <c r="CL614" s="104"/>
      <c r="CM614" s="104"/>
      <c r="CN614" s="104"/>
      <c r="CO614" s="104"/>
      <c r="CP614" s="104"/>
      <c r="CQ614" s="104"/>
      <c r="CR614" s="104"/>
      <c r="CS614" s="104"/>
      <c r="CT614" s="104"/>
      <c r="CU614" s="104"/>
      <c r="CV614" s="104"/>
      <c r="CW614" s="104"/>
      <c r="CX614" s="104"/>
      <c r="CY614" s="104"/>
      <c r="CZ614" s="104"/>
      <c r="DA614" s="104"/>
      <c r="DB614" s="104"/>
      <c r="DC614" s="104"/>
      <c r="DD614" s="104"/>
      <c r="DE614" s="104"/>
      <c r="DF614" s="104"/>
      <c r="DG614" s="104"/>
      <c r="DH614" s="104"/>
      <c r="DI614" s="104"/>
      <c r="DJ614" s="104"/>
      <c r="DK614" s="104"/>
      <c r="DL614" s="104"/>
      <c r="DM614" s="104"/>
      <c r="DN614" s="104"/>
      <c r="DO614" s="104"/>
      <c r="DP614" s="104"/>
      <c r="DQ614" s="104"/>
      <c r="DR614" s="104"/>
      <c r="DS614" s="104"/>
      <c r="DT614" s="104"/>
      <c r="DU614" s="104"/>
      <c r="DV614" s="104"/>
      <c r="DW614" s="104"/>
      <c r="DX614" s="104"/>
      <c r="DY614" s="104"/>
      <c r="DZ614" s="104"/>
    </row>
    <row r="615" spans="1:130">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c r="AG615" s="104"/>
      <c r="AH615" s="104"/>
      <c r="AI615" s="104"/>
      <c r="AJ615" s="104"/>
      <c r="AK615" s="104"/>
      <c r="AL615" s="104"/>
      <c r="AM615" s="104"/>
      <c r="AN615" s="104"/>
      <c r="AO615" s="104"/>
      <c r="AP615" s="104"/>
      <c r="AQ615" s="104"/>
      <c r="AR615" s="104"/>
      <c r="AS615" s="104"/>
      <c r="AT615" s="104"/>
      <c r="AU615" s="104"/>
      <c r="AV615" s="104"/>
      <c r="AW615" s="104"/>
      <c r="AX615" s="104"/>
      <c r="AY615" s="104"/>
      <c r="AZ615" s="104"/>
      <c r="BA615" s="104"/>
      <c r="BB615" s="104"/>
      <c r="BC615" s="104"/>
      <c r="BD615" s="104"/>
      <c r="BE615" s="104"/>
      <c r="BF615" s="104"/>
      <c r="BG615" s="104"/>
      <c r="BH615" s="104"/>
      <c r="BI615" s="104"/>
      <c r="BJ615" s="104"/>
      <c r="BK615" s="104"/>
      <c r="BL615" s="104"/>
      <c r="BM615" s="104"/>
      <c r="BN615" s="104"/>
      <c r="BO615" s="104"/>
      <c r="BP615" s="104"/>
      <c r="BQ615" s="104"/>
      <c r="BR615" s="104"/>
      <c r="BS615" s="104"/>
      <c r="BT615" s="104"/>
      <c r="BU615" s="104"/>
      <c r="BV615" s="104"/>
      <c r="BW615" s="104"/>
      <c r="BX615" s="104"/>
      <c r="BY615" s="104"/>
      <c r="BZ615" s="104"/>
      <c r="CA615" s="104"/>
      <c r="CB615" s="104"/>
      <c r="CC615" s="104"/>
      <c r="CD615" s="104"/>
      <c r="CE615" s="104"/>
      <c r="CF615" s="104"/>
      <c r="CG615" s="104"/>
      <c r="CH615" s="104"/>
      <c r="CI615" s="104"/>
      <c r="CJ615" s="104"/>
      <c r="CK615" s="104"/>
      <c r="CL615" s="104"/>
      <c r="CM615" s="104"/>
      <c r="CN615" s="104"/>
      <c r="CO615" s="104"/>
      <c r="CP615" s="104"/>
      <c r="CQ615" s="104"/>
      <c r="CR615" s="104"/>
      <c r="CS615" s="104"/>
      <c r="CT615" s="104"/>
      <c r="CU615" s="104"/>
      <c r="CV615" s="104"/>
      <c r="CW615" s="104"/>
      <c r="CX615" s="104"/>
      <c r="CY615" s="104"/>
      <c r="CZ615" s="104"/>
      <c r="DA615" s="104"/>
      <c r="DB615" s="104"/>
      <c r="DC615" s="104"/>
      <c r="DD615" s="104"/>
      <c r="DE615" s="104"/>
      <c r="DF615" s="104"/>
      <c r="DG615" s="104"/>
      <c r="DH615" s="104"/>
      <c r="DI615" s="104"/>
      <c r="DJ615" s="104"/>
      <c r="DK615" s="104"/>
      <c r="DL615" s="104"/>
      <c r="DM615" s="104"/>
      <c r="DN615" s="104"/>
      <c r="DO615" s="104"/>
      <c r="DP615" s="104"/>
      <c r="DQ615" s="104"/>
      <c r="DR615" s="104"/>
      <c r="DS615" s="104"/>
      <c r="DT615" s="104"/>
      <c r="DU615" s="104"/>
      <c r="DV615" s="104"/>
      <c r="DW615" s="104"/>
      <c r="DX615" s="104"/>
      <c r="DY615" s="104"/>
      <c r="DZ615" s="104"/>
    </row>
    <row r="616" spans="1:130">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c r="AG616" s="104"/>
      <c r="AH616" s="104"/>
      <c r="AI616" s="104"/>
      <c r="AJ616" s="104"/>
      <c r="AK616" s="104"/>
      <c r="AL616" s="104"/>
      <c r="AM616" s="104"/>
      <c r="AN616" s="104"/>
      <c r="AO616" s="104"/>
      <c r="AP616" s="104"/>
      <c r="AQ616" s="104"/>
      <c r="AR616" s="104"/>
      <c r="AS616" s="104"/>
      <c r="AT616" s="104"/>
      <c r="AU616" s="104"/>
      <c r="AV616" s="104"/>
      <c r="AW616" s="104"/>
      <c r="AX616" s="104"/>
      <c r="AY616" s="104"/>
      <c r="AZ616" s="104"/>
      <c r="BA616" s="104"/>
      <c r="BB616" s="104"/>
      <c r="BC616" s="104"/>
      <c r="BD616" s="104"/>
      <c r="BE616" s="104"/>
      <c r="BF616" s="104"/>
      <c r="BG616" s="104"/>
      <c r="BH616" s="104"/>
      <c r="BI616" s="104"/>
      <c r="BJ616" s="104"/>
      <c r="BK616" s="104"/>
      <c r="BL616" s="104"/>
      <c r="BM616" s="104"/>
      <c r="BN616" s="104"/>
      <c r="BO616" s="104"/>
      <c r="BP616" s="104"/>
      <c r="BQ616" s="104"/>
      <c r="BR616" s="104"/>
      <c r="BS616" s="104"/>
      <c r="BT616" s="104"/>
      <c r="BU616" s="104"/>
      <c r="BV616" s="104"/>
      <c r="BW616" s="104"/>
      <c r="BX616" s="104"/>
      <c r="BY616" s="104"/>
      <c r="BZ616" s="104"/>
      <c r="CA616" s="104"/>
      <c r="CB616" s="104"/>
      <c r="CC616" s="104"/>
      <c r="CD616" s="104"/>
      <c r="CE616" s="104"/>
      <c r="CF616" s="104"/>
      <c r="CG616" s="104"/>
      <c r="CH616" s="104"/>
      <c r="CI616" s="104"/>
      <c r="CJ616" s="104"/>
      <c r="CK616" s="104"/>
      <c r="CL616" s="104"/>
      <c r="CM616" s="104"/>
      <c r="CN616" s="104"/>
      <c r="CO616" s="104"/>
      <c r="CP616" s="104"/>
      <c r="CQ616" s="104"/>
      <c r="CR616" s="104"/>
      <c r="CS616" s="104"/>
      <c r="CT616" s="104"/>
      <c r="CU616" s="104"/>
      <c r="CV616" s="104"/>
      <c r="CW616" s="104"/>
      <c r="CX616" s="104"/>
      <c r="CY616" s="104"/>
      <c r="CZ616" s="104"/>
      <c r="DA616" s="104"/>
      <c r="DB616" s="104"/>
      <c r="DC616" s="104"/>
      <c r="DD616" s="104"/>
      <c r="DE616" s="104"/>
      <c r="DF616" s="104"/>
      <c r="DG616" s="104"/>
      <c r="DH616" s="104"/>
      <c r="DI616" s="104"/>
      <c r="DJ616" s="104"/>
      <c r="DK616" s="104"/>
      <c r="DL616" s="104"/>
      <c r="DM616" s="104"/>
      <c r="DN616" s="104"/>
      <c r="DO616" s="104"/>
      <c r="DP616" s="104"/>
      <c r="DQ616" s="104"/>
      <c r="DR616" s="104"/>
      <c r="DS616" s="104"/>
      <c r="DT616" s="104"/>
      <c r="DU616" s="104"/>
      <c r="DV616" s="104"/>
      <c r="DW616" s="104"/>
      <c r="DX616" s="104"/>
      <c r="DY616" s="104"/>
      <c r="DZ616" s="104"/>
    </row>
    <row r="617" spans="1:130">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c r="AG617" s="104"/>
      <c r="AH617" s="104"/>
      <c r="AI617" s="104"/>
      <c r="AJ617" s="104"/>
      <c r="AK617" s="104"/>
      <c r="AL617" s="104"/>
      <c r="AM617" s="104"/>
      <c r="AN617" s="104"/>
      <c r="AO617" s="104"/>
      <c r="AP617" s="104"/>
      <c r="AQ617" s="104"/>
      <c r="AR617" s="104"/>
      <c r="AS617" s="104"/>
      <c r="AT617" s="104"/>
      <c r="AU617" s="104"/>
      <c r="AV617" s="104"/>
      <c r="AW617" s="104"/>
      <c r="AX617" s="104"/>
      <c r="AY617" s="104"/>
      <c r="AZ617" s="104"/>
      <c r="BA617" s="104"/>
      <c r="BB617" s="104"/>
      <c r="BC617" s="104"/>
      <c r="BD617" s="104"/>
      <c r="BE617" s="104"/>
      <c r="BF617" s="104"/>
      <c r="BG617" s="104"/>
      <c r="BH617" s="104"/>
      <c r="BI617" s="104"/>
      <c r="BJ617" s="104"/>
      <c r="BK617" s="104"/>
      <c r="BL617" s="104"/>
      <c r="BM617" s="104"/>
      <c r="BN617" s="104"/>
      <c r="BO617" s="104"/>
      <c r="BP617" s="104"/>
      <c r="BQ617" s="104"/>
      <c r="BR617" s="104"/>
      <c r="BS617" s="104"/>
      <c r="BT617" s="104"/>
      <c r="BU617" s="104"/>
      <c r="BV617" s="104"/>
      <c r="BW617" s="104"/>
      <c r="BX617" s="104"/>
      <c r="BY617" s="104"/>
      <c r="BZ617" s="104"/>
      <c r="CA617" s="104"/>
      <c r="CB617" s="104"/>
      <c r="CC617" s="104"/>
      <c r="CD617" s="104"/>
      <c r="CE617" s="104"/>
      <c r="CF617" s="104"/>
      <c r="CG617" s="104"/>
      <c r="CH617" s="104"/>
      <c r="CI617" s="104"/>
      <c r="CJ617" s="104"/>
      <c r="CK617" s="104"/>
      <c r="CL617" s="104"/>
      <c r="CM617" s="104"/>
      <c r="CN617" s="104"/>
      <c r="CO617" s="104"/>
      <c r="CP617" s="104"/>
      <c r="CQ617" s="104"/>
      <c r="CR617" s="104"/>
      <c r="CS617" s="104"/>
      <c r="CT617" s="104"/>
      <c r="CU617" s="104"/>
      <c r="CV617" s="104"/>
      <c r="CW617" s="104"/>
      <c r="CX617" s="104"/>
      <c r="CY617" s="104"/>
      <c r="CZ617" s="104"/>
      <c r="DA617" s="104"/>
      <c r="DB617" s="104"/>
      <c r="DC617" s="104"/>
      <c r="DD617" s="104"/>
      <c r="DE617" s="104"/>
      <c r="DF617" s="104"/>
      <c r="DG617" s="104"/>
      <c r="DH617" s="104"/>
      <c r="DI617" s="104"/>
      <c r="DJ617" s="104"/>
      <c r="DK617" s="104"/>
      <c r="DL617" s="104"/>
      <c r="DM617" s="104"/>
      <c r="DN617" s="104"/>
      <c r="DO617" s="104"/>
      <c r="DP617" s="104"/>
      <c r="DQ617" s="104"/>
      <c r="DR617" s="104"/>
      <c r="DS617" s="104"/>
      <c r="DT617" s="104"/>
      <c r="DU617" s="104"/>
      <c r="DV617" s="104"/>
      <c r="DW617" s="104"/>
      <c r="DX617" s="104"/>
      <c r="DY617" s="104"/>
      <c r="DZ617" s="104"/>
    </row>
    <row r="618" spans="1:130">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c r="AG618" s="104"/>
      <c r="AH618" s="104"/>
      <c r="AI618" s="104"/>
      <c r="AJ618" s="104"/>
      <c r="AK618" s="104"/>
      <c r="AL618" s="104"/>
      <c r="AM618" s="104"/>
      <c r="AN618" s="104"/>
      <c r="AO618" s="104"/>
      <c r="AP618" s="104"/>
      <c r="AQ618" s="104"/>
      <c r="AR618" s="104"/>
      <c r="AS618" s="104"/>
      <c r="AT618" s="104"/>
      <c r="AU618" s="104"/>
      <c r="AV618" s="104"/>
      <c r="AW618" s="104"/>
      <c r="AX618" s="104"/>
      <c r="AY618" s="104"/>
      <c r="AZ618" s="104"/>
      <c r="BA618" s="104"/>
      <c r="BB618" s="104"/>
      <c r="BC618" s="104"/>
      <c r="BD618" s="104"/>
      <c r="BE618" s="104"/>
      <c r="BF618" s="104"/>
      <c r="BG618" s="104"/>
      <c r="BH618" s="104"/>
      <c r="BI618" s="104"/>
      <c r="BJ618" s="104"/>
      <c r="BK618" s="104"/>
      <c r="BL618" s="104"/>
      <c r="BM618" s="104"/>
      <c r="BN618" s="104"/>
      <c r="BO618" s="104"/>
      <c r="BP618" s="104"/>
      <c r="BQ618" s="104"/>
      <c r="BR618" s="104"/>
      <c r="BS618" s="104"/>
      <c r="BT618" s="104"/>
      <c r="BU618" s="104"/>
      <c r="BV618" s="104"/>
      <c r="BW618" s="104"/>
      <c r="BX618" s="104"/>
      <c r="BY618" s="104"/>
      <c r="BZ618" s="104"/>
      <c r="CA618" s="104"/>
      <c r="CB618" s="104"/>
      <c r="CC618" s="104"/>
      <c r="CD618" s="104"/>
      <c r="CE618" s="104"/>
      <c r="CF618" s="104"/>
      <c r="CG618" s="104"/>
      <c r="CH618" s="104"/>
      <c r="CI618" s="104"/>
      <c r="CJ618" s="104"/>
      <c r="CK618" s="104"/>
      <c r="CL618" s="104"/>
      <c r="CM618" s="104"/>
      <c r="CN618" s="104"/>
      <c r="CO618" s="104"/>
      <c r="CP618" s="104"/>
      <c r="CQ618" s="104"/>
      <c r="CR618" s="104"/>
      <c r="CS618" s="104"/>
      <c r="CT618" s="104"/>
      <c r="CU618" s="104"/>
      <c r="CV618" s="104"/>
      <c r="CW618" s="104"/>
      <c r="CX618" s="104"/>
      <c r="CY618" s="104"/>
      <c r="CZ618" s="104"/>
      <c r="DA618" s="104"/>
      <c r="DB618" s="104"/>
      <c r="DC618" s="104"/>
      <c r="DD618" s="104"/>
      <c r="DE618" s="104"/>
      <c r="DF618" s="104"/>
      <c r="DG618" s="104"/>
      <c r="DH618" s="104"/>
      <c r="DI618" s="104"/>
      <c r="DJ618" s="104"/>
      <c r="DK618" s="104"/>
      <c r="DL618" s="104"/>
      <c r="DM618" s="104"/>
      <c r="DN618" s="104"/>
      <c r="DO618" s="104"/>
      <c r="DP618" s="104"/>
      <c r="DQ618" s="104"/>
      <c r="DR618" s="104"/>
      <c r="DS618" s="104"/>
      <c r="DT618" s="104"/>
      <c r="DU618" s="104"/>
      <c r="DV618" s="104"/>
      <c r="DW618" s="104"/>
      <c r="DX618" s="104"/>
      <c r="DY618" s="104"/>
      <c r="DZ618" s="104"/>
    </row>
    <row r="619" spans="1:130">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c r="AG619" s="104"/>
      <c r="AH619" s="104"/>
      <c r="AI619" s="104"/>
      <c r="AJ619" s="104"/>
      <c r="AK619" s="104"/>
      <c r="AL619" s="104"/>
      <c r="AM619" s="104"/>
      <c r="AN619" s="104"/>
      <c r="AO619" s="104"/>
      <c r="AP619" s="104"/>
      <c r="AQ619" s="104"/>
      <c r="AR619" s="104"/>
      <c r="AS619" s="104"/>
      <c r="AT619" s="104"/>
      <c r="AU619" s="104"/>
      <c r="AV619" s="104"/>
      <c r="AW619" s="104"/>
      <c r="AX619" s="104"/>
      <c r="AY619" s="104"/>
      <c r="AZ619" s="104"/>
      <c r="BA619" s="104"/>
      <c r="BB619" s="104"/>
      <c r="BC619" s="104"/>
      <c r="BD619" s="104"/>
      <c r="BE619" s="104"/>
      <c r="BF619" s="104"/>
      <c r="BG619" s="104"/>
      <c r="BH619" s="104"/>
      <c r="BI619" s="104"/>
      <c r="BJ619" s="104"/>
      <c r="BK619" s="104"/>
      <c r="BL619" s="104"/>
      <c r="BM619" s="104"/>
      <c r="BN619" s="104"/>
      <c r="BO619" s="104"/>
      <c r="BP619" s="104"/>
      <c r="BQ619" s="104"/>
      <c r="BR619" s="104"/>
      <c r="BS619" s="104"/>
      <c r="BT619" s="104"/>
      <c r="BU619" s="104"/>
      <c r="BV619" s="104"/>
      <c r="BW619" s="104"/>
      <c r="BX619" s="104"/>
      <c r="BY619" s="104"/>
      <c r="BZ619" s="104"/>
      <c r="CA619" s="104"/>
      <c r="CB619" s="104"/>
      <c r="CC619" s="104"/>
      <c r="CD619" s="104"/>
      <c r="CE619" s="104"/>
      <c r="CF619" s="104"/>
      <c r="CG619" s="104"/>
      <c r="CH619" s="104"/>
      <c r="CI619" s="104"/>
      <c r="CJ619" s="104"/>
      <c r="CK619" s="104"/>
      <c r="CL619" s="104"/>
      <c r="CM619" s="104"/>
      <c r="CN619" s="104"/>
      <c r="CO619" s="104"/>
      <c r="CP619" s="104"/>
      <c r="CQ619" s="104"/>
      <c r="CR619" s="104"/>
      <c r="CS619" s="104"/>
      <c r="CT619" s="104"/>
      <c r="CU619" s="104"/>
      <c r="CV619" s="104"/>
      <c r="CW619" s="104"/>
      <c r="CX619" s="104"/>
      <c r="CY619" s="104"/>
      <c r="CZ619" s="104"/>
      <c r="DA619" s="104"/>
      <c r="DB619" s="104"/>
      <c r="DC619" s="104"/>
      <c r="DD619" s="104"/>
      <c r="DE619" s="104"/>
      <c r="DF619" s="104"/>
      <c r="DG619" s="104"/>
      <c r="DH619" s="104"/>
      <c r="DI619" s="104"/>
      <c r="DJ619" s="104"/>
      <c r="DK619" s="104"/>
      <c r="DL619" s="104"/>
      <c r="DM619" s="104"/>
      <c r="DN619" s="104"/>
      <c r="DO619" s="104"/>
      <c r="DP619" s="104"/>
      <c r="DQ619" s="104"/>
      <c r="DR619" s="104"/>
      <c r="DS619" s="104"/>
      <c r="DT619" s="104"/>
      <c r="DU619" s="104"/>
      <c r="DV619" s="104"/>
      <c r="DW619" s="104"/>
      <c r="DX619" s="104"/>
      <c r="DY619" s="104"/>
      <c r="DZ619" s="104"/>
    </row>
    <row r="620" spans="1:130">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c r="AG620" s="104"/>
      <c r="AH620" s="104"/>
      <c r="AI620" s="104"/>
      <c r="AJ620" s="104"/>
      <c r="AK620" s="104"/>
      <c r="AL620" s="104"/>
      <c r="AM620" s="104"/>
      <c r="AN620" s="104"/>
      <c r="AO620" s="104"/>
      <c r="AP620" s="104"/>
      <c r="AQ620" s="104"/>
      <c r="AR620" s="104"/>
      <c r="AS620" s="104"/>
      <c r="AT620" s="104"/>
      <c r="AU620" s="104"/>
      <c r="AV620" s="104"/>
      <c r="AW620" s="104"/>
      <c r="AX620" s="104"/>
      <c r="AY620" s="104"/>
      <c r="AZ620" s="104"/>
      <c r="BA620" s="104"/>
      <c r="BB620" s="104"/>
      <c r="BC620" s="104"/>
      <c r="BD620" s="104"/>
      <c r="BE620" s="104"/>
      <c r="BF620" s="104"/>
      <c r="BG620" s="104"/>
      <c r="BH620" s="104"/>
      <c r="BI620" s="104"/>
      <c r="BJ620" s="104"/>
      <c r="BK620" s="104"/>
      <c r="BL620" s="104"/>
      <c r="BM620" s="104"/>
      <c r="BN620" s="104"/>
      <c r="BO620" s="104"/>
      <c r="BP620" s="104"/>
      <c r="BQ620" s="104"/>
      <c r="BR620" s="104"/>
      <c r="BS620" s="104"/>
      <c r="BT620" s="104"/>
      <c r="BU620" s="104"/>
      <c r="BV620" s="104"/>
      <c r="BW620" s="104"/>
      <c r="BX620" s="104"/>
      <c r="BY620" s="104"/>
      <c r="BZ620" s="104"/>
      <c r="CA620" s="104"/>
      <c r="CB620" s="104"/>
      <c r="CC620" s="104"/>
      <c r="CD620" s="104"/>
      <c r="CE620" s="104"/>
      <c r="CF620" s="104"/>
      <c r="CG620" s="104"/>
      <c r="CH620" s="104"/>
      <c r="CI620" s="104"/>
      <c r="CJ620" s="104"/>
      <c r="CK620" s="104"/>
      <c r="CL620" s="104"/>
      <c r="CM620" s="104"/>
      <c r="CN620" s="104"/>
      <c r="CO620" s="104"/>
      <c r="CP620" s="104"/>
      <c r="CQ620" s="104"/>
      <c r="CR620" s="104"/>
      <c r="CS620" s="104"/>
      <c r="CT620" s="104"/>
      <c r="CU620" s="104"/>
      <c r="CV620" s="104"/>
      <c r="CW620" s="104"/>
      <c r="CX620" s="104"/>
      <c r="CY620" s="104"/>
      <c r="CZ620" s="104"/>
      <c r="DA620" s="104"/>
      <c r="DB620" s="104"/>
      <c r="DC620" s="104"/>
      <c r="DD620" s="104"/>
      <c r="DE620" s="104"/>
      <c r="DF620" s="104"/>
      <c r="DG620" s="104"/>
      <c r="DH620" s="104"/>
      <c r="DI620" s="104"/>
      <c r="DJ620" s="104"/>
      <c r="DK620" s="104"/>
      <c r="DL620" s="104"/>
      <c r="DM620" s="104"/>
      <c r="DN620" s="104"/>
      <c r="DO620" s="104"/>
      <c r="DP620" s="104"/>
      <c r="DQ620" s="104"/>
      <c r="DR620" s="104"/>
      <c r="DS620" s="104"/>
      <c r="DT620" s="104"/>
      <c r="DU620" s="104"/>
      <c r="DV620" s="104"/>
      <c r="DW620" s="104"/>
      <c r="DX620" s="104"/>
      <c r="DY620" s="104"/>
      <c r="DZ620" s="104"/>
    </row>
    <row r="621" spans="1:130">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c r="AG621" s="104"/>
      <c r="AH621" s="104"/>
      <c r="AI621" s="104"/>
      <c r="AJ621" s="104"/>
      <c r="AK621" s="104"/>
      <c r="AL621" s="104"/>
      <c r="AM621" s="104"/>
      <c r="AN621" s="104"/>
      <c r="AO621" s="104"/>
      <c r="AP621" s="104"/>
      <c r="AQ621" s="104"/>
      <c r="AR621" s="104"/>
      <c r="AS621" s="104"/>
      <c r="AT621" s="104"/>
      <c r="AU621" s="104"/>
      <c r="AV621" s="104"/>
      <c r="AW621" s="104"/>
      <c r="AX621" s="104"/>
      <c r="AY621" s="104"/>
      <c r="AZ621" s="104"/>
      <c r="BA621" s="104"/>
      <c r="BB621" s="104"/>
      <c r="BC621" s="104"/>
      <c r="BD621" s="104"/>
      <c r="BE621" s="104"/>
      <c r="BF621" s="104"/>
      <c r="BG621" s="104"/>
      <c r="BH621" s="104"/>
      <c r="BI621" s="104"/>
      <c r="BJ621" s="104"/>
      <c r="BK621" s="104"/>
      <c r="BL621" s="104"/>
      <c r="BM621" s="104"/>
      <c r="BN621" s="104"/>
      <c r="BO621" s="104"/>
      <c r="BP621" s="104"/>
      <c r="BQ621" s="104"/>
      <c r="BR621" s="104"/>
      <c r="BS621" s="104"/>
      <c r="BT621" s="104"/>
      <c r="BU621" s="104"/>
      <c r="BV621" s="104"/>
      <c r="BW621" s="104"/>
      <c r="BX621" s="104"/>
      <c r="BY621" s="104"/>
      <c r="BZ621" s="104"/>
      <c r="CA621" s="104"/>
      <c r="CB621" s="104"/>
      <c r="CC621" s="104"/>
      <c r="CD621" s="104"/>
      <c r="CE621" s="104"/>
      <c r="CF621" s="104"/>
      <c r="CG621" s="104"/>
      <c r="CH621" s="104"/>
      <c r="CI621" s="104"/>
      <c r="CJ621" s="104"/>
      <c r="CK621" s="104"/>
      <c r="CL621" s="104"/>
      <c r="CM621" s="104"/>
      <c r="CN621" s="104"/>
      <c r="CO621" s="104"/>
      <c r="CP621" s="104"/>
      <c r="CQ621" s="104"/>
      <c r="CR621" s="104"/>
      <c r="CS621" s="104"/>
      <c r="CT621" s="104"/>
      <c r="CU621" s="104"/>
      <c r="CV621" s="104"/>
      <c r="CW621" s="104"/>
      <c r="CX621" s="104"/>
      <c r="CY621" s="104"/>
      <c r="CZ621" s="104"/>
      <c r="DA621" s="104"/>
      <c r="DB621" s="104"/>
      <c r="DC621" s="104"/>
      <c r="DD621" s="104"/>
      <c r="DE621" s="104"/>
      <c r="DF621" s="104"/>
      <c r="DG621" s="104"/>
      <c r="DH621" s="104"/>
      <c r="DI621" s="104"/>
      <c r="DJ621" s="104"/>
      <c r="DK621" s="104"/>
      <c r="DL621" s="104"/>
      <c r="DM621" s="104"/>
      <c r="DN621" s="104"/>
      <c r="DO621" s="104"/>
      <c r="DP621" s="104"/>
      <c r="DQ621" s="104"/>
      <c r="DR621" s="104"/>
      <c r="DS621" s="104"/>
      <c r="DT621" s="104"/>
      <c r="DU621" s="104"/>
      <c r="DV621" s="104"/>
      <c r="DW621" s="104"/>
      <c r="DX621" s="104"/>
      <c r="DY621" s="104"/>
      <c r="DZ621" s="104"/>
    </row>
    <row r="622" spans="1:130">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c r="AG622" s="104"/>
      <c r="AH622" s="104"/>
      <c r="AI622" s="104"/>
      <c r="AJ622" s="104"/>
      <c r="AK622" s="104"/>
      <c r="AL622" s="104"/>
      <c r="AM622" s="104"/>
      <c r="AN622" s="104"/>
      <c r="AO622" s="104"/>
      <c r="AP622" s="104"/>
      <c r="AQ622" s="104"/>
      <c r="AR622" s="104"/>
      <c r="AS622" s="104"/>
      <c r="AT622" s="104"/>
      <c r="AU622" s="104"/>
      <c r="AV622" s="104"/>
      <c r="AW622" s="104"/>
      <c r="AX622" s="104"/>
      <c r="AY622" s="104"/>
      <c r="AZ622" s="104"/>
      <c r="BA622" s="104"/>
      <c r="BB622" s="104"/>
      <c r="BC622" s="104"/>
      <c r="BD622" s="104"/>
      <c r="BE622" s="104"/>
      <c r="BF622" s="104"/>
      <c r="BG622" s="104"/>
      <c r="BH622" s="104"/>
      <c r="BI622" s="104"/>
      <c r="BJ622" s="104"/>
      <c r="BK622" s="104"/>
      <c r="BL622" s="104"/>
      <c r="BM622" s="104"/>
      <c r="BN622" s="104"/>
      <c r="BO622" s="104"/>
      <c r="BP622" s="104"/>
      <c r="BQ622" s="104"/>
      <c r="BR622" s="104"/>
      <c r="BS622" s="104"/>
      <c r="BT622" s="104"/>
      <c r="BU622" s="104"/>
      <c r="BV622" s="104"/>
      <c r="BW622" s="104"/>
      <c r="BX622" s="104"/>
      <c r="BY622" s="104"/>
      <c r="BZ622" s="104"/>
      <c r="CA622" s="104"/>
      <c r="CB622" s="104"/>
      <c r="CC622" s="104"/>
      <c r="CD622" s="104"/>
      <c r="CE622" s="104"/>
      <c r="CF622" s="104"/>
      <c r="CG622" s="104"/>
      <c r="CH622" s="104"/>
      <c r="CI622" s="104"/>
      <c r="CJ622" s="104"/>
      <c r="CK622" s="104"/>
      <c r="CL622" s="104"/>
      <c r="CM622" s="104"/>
      <c r="CN622" s="104"/>
      <c r="CO622" s="104"/>
      <c r="CP622" s="104"/>
      <c r="CQ622" s="104"/>
      <c r="CR622" s="104"/>
      <c r="CS622" s="104"/>
      <c r="CT622" s="104"/>
      <c r="CU622" s="104"/>
      <c r="CV622" s="104"/>
      <c r="CW622" s="104"/>
      <c r="CX622" s="104"/>
      <c r="CY622" s="104"/>
      <c r="CZ622" s="104"/>
      <c r="DA622" s="104"/>
      <c r="DB622" s="104"/>
      <c r="DC622" s="104"/>
      <c r="DD622" s="104"/>
      <c r="DE622" s="104"/>
      <c r="DF622" s="104"/>
      <c r="DG622" s="104"/>
      <c r="DH622" s="104"/>
      <c r="DI622" s="104"/>
      <c r="DJ622" s="104"/>
      <c r="DK622" s="104"/>
      <c r="DL622" s="104"/>
      <c r="DM622" s="104"/>
      <c r="DN622" s="104"/>
      <c r="DO622" s="104"/>
      <c r="DP622" s="104"/>
      <c r="DQ622" s="104"/>
      <c r="DR622" s="104"/>
      <c r="DS622" s="104"/>
      <c r="DT622" s="104"/>
      <c r="DU622" s="104"/>
      <c r="DV622" s="104"/>
      <c r="DW622" s="104"/>
      <c r="DX622" s="104"/>
      <c r="DY622" s="104"/>
      <c r="DZ622" s="104"/>
    </row>
    <row r="623" spans="1:130">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c r="AG623" s="104"/>
      <c r="AH623" s="104"/>
      <c r="AI623" s="104"/>
      <c r="AJ623" s="104"/>
      <c r="AK623" s="104"/>
      <c r="AL623" s="104"/>
      <c r="AM623" s="104"/>
      <c r="AN623" s="104"/>
      <c r="AO623" s="104"/>
      <c r="AP623" s="104"/>
      <c r="AQ623" s="104"/>
      <c r="AR623" s="104"/>
      <c r="AS623" s="104"/>
      <c r="AT623" s="104"/>
      <c r="AU623" s="104"/>
      <c r="AV623" s="104"/>
      <c r="AW623" s="104"/>
      <c r="AX623" s="104"/>
      <c r="AY623" s="104"/>
      <c r="AZ623" s="104"/>
      <c r="BA623" s="104"/>
      <c r="BB623" s="104"/>
      <c r="BC623" s="104"/>
      <c r="BD623" s="104"/>
      <c r="BE623" s="104"/>
      <c r="BF623" s="104"/>
      <c r="BG623" s="104"/>
      <c r="BH623" s="104"/>
      <c r="BI623" s="104"/>
      <c r="BJ623" s="104"/>
      <c r="BK623" s="104"/>
      <c r="BL623" s="104"/>
      <c r="BM623" s="104"/>
      <c r="BN623" s="104"/>
      <c r="BO623" s="104"/>
      <c r="BP623" s="104"/>
      <c r="BQ623" s="104"/>
      <c r="BR623" s="104"/>
      <c r="BS623" s="104"/>
      <c r="BT623" s="104"/>
      <c r="BU623" s="104"/>
      <c r="BV623" s="104"/>
      <c r="BW623" s="104"/>
      <c r="BX623" s="104"/>
      <c r="BY623" s="104"/>
      <c r="BZ623" s="104"/>
      <c r="CA623" s="104"/>
      <c r="CB623" s="104"/>
      <c r="CC623" s="104"/>
      <c r="CD623" s="104"/>
      <c r="CE623" s="104"/>
      <c r="CF623" s="104"/>
      <c r="CG623" s="104"/>
      <c r="CH623" s="104"/>
      <c r="CI623" s="104"/>
      <c r="CJ623" s="104"/>
      <c r="CK623" s="104"/>
      <c r="CL623" s="104"/>
      <c r="CM623" s="104"/>
      <c r="CN623" s="104"/>
      <c r="CO623" s="104"/>
      <c r="CP623" s="104"/>
      <c r="CQ623" s="104"/>
      <c r="CR623" s="104"/>
      <c r="CS623" s="104"/>
      <c r="CT623" s="104"/>
      <c r="CU623" s="104"/>
      <c r="CV623" s="104"/>
      <c r="CW623" s="104"/>
      <c r="CX623" s="104"/>
      <c r="CY623" s="104"/>
      <c r="CZ623" s="104"/>
      <c r="DA623" s="104"/>
      <c r="DB623" s="104"/>
      <c r="DC623" s="104"/>
      <c r="DD623" s="104"/>
      <c r="DE623" s="104"/>
      <c r="DF623" s="104"/>
      <c r="DG623" s="104"/>
      <c r="DH623" s="104"/>
      <c r="DI623" s="104"/>
      <c r="DJ623" s="104"/>
      <c r="DK623" s="104"/>
      <c r="DL623" s="104"/>
      <c r="DM623" s="104"/>
      <c r="DN623" s="104"/>
      <c r="DO623" s="104"/>
      <c r="DP623" s="104"/>
      <c r="DQ623" s="104"/>
      <c r="DR623" s="104"/>
      <c r="DS623" s="104"/>
      <c r="DT623" s="104"/>
      <c r="DU623" s="104"/>
      <c r="DV623" s="104"/>
      <c r="DW623" s="104"/>
      <c r="DX623" s="104"/>
      <c r="DY623" s="104"/>
      <c r="DZ623" s="104"/>
    </row>
    <row r="624" spans="1:130">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c r="AG624" s="104"/>
      <c r="AH624" s="104"/>
      <c r="AI624" s="104"/>
      <c r="AJ624" s="104"/>
      <c r="AK624" s="104"/>
      <c r="AL624" s="104"/>
      <c r="AM624" s="104"/>
      <c r="AN624" s="104"/>
      <c r="AO624" s="104"/>
      <c r="AP624" s="104"/>
      <c r="AQ624" s="104"/>
      <c r="AR624" s="104"/>
      <c r="AS624" s="104"/>
      <c r="AT624" s="104"/>
      <c r="AU624" s="104"/>
      <c r="AV624" s="104"/>
      <c r="AW624" s="104"/>
      <c r="AX624" s="104"/>
      <c r="AY624" s="104"/>
      <c r="AZ624" s="104"/>
      <c r="BA624" s="104"/>
      <c r="BB624" s="104"/>
      <c r="BC624" s="104"/>
      <c r="BD624" s="104"/>
      <c r="BE624" s="104"/>
      <c r="BF624" s="104"/>
      <c r="BG624" s="104"/>
      <c r="BH624" s="104"/>
      <c r="BI624" s="104"/>
      <c r="BJ624" s="104"/>
      <c r="BK624" s="104"/>
      <c r="BL624" s="104"/>
      <c r="BM624" s="104"/>
      <c r="BN624" s="104"/>
      <c r="BO624" s="104"/>
      <c r="BP624" s="104"/>
      <c r="BQ624" s="104"/>
      <c r="BR624" s="104"/>
      <c r="BS624" s="104"/>
      <c r="BT624" s="104"/>
      <c r="BU624" s="104"/>
      <c r="BV624" s="104"/>
      <c r="BW624" s="104"/>
      <c r="BX624" s="104"/>
      <c r="BY624" s="104"/>
      <c r="BZ624" s="104"/>
      <c r="CA624" s="104"/>
      <c r="CB624" s="104"/>
      <c r="CC624" s="104"/>
      <c r="CD624" s="104"/>
      <c r="CE624" s="104"/>
      <c r="CF624" s="104"/>
      <c r="CG624" s="104"/>
      <c r="CH624" s="104"/>
      <c r="CI624" s="104"/>
      <c r="CJ624" s="104"/>
      <c r="CK624" s="104"/>
      <c r="CL624" s="104"/>
      <c r="CM624" s="104"/>
      <c r="CN624" s="104"/>
      <c r="CO624" s="104"/>
      <c r="CP624" s="104"/>
      <c r="CQ624" s="104"/>
      <c r="CR624" s="104"/>
      <c r="CS624" s="104"/>
      <c r="CT624" s="104"/>
      <c r="CU624" s="104"/>
      <c r="CV624" s="104"/>
      <c r="CW624" s="104"/>
      <c r="CX624" s="104"/>
      <c r="CY624" s="104"/>
      <c r="CZ624" s="104"/>
      <c r="DA624" s="104"/>
      <c r="DB624" s="104"/>
      <c r="DC624" s="104"/>
      <c r="DD624" s="104"/>
      <c r="DE624" s="104"/>
      <c r="DF624" s="104"/>
      <c r="DG624" s="104"/>
      <c r="DH624" s="104"/>
      <c r="DI624" s="104"/>
      <c r="DJ624" s="104"/>
      <c r="DK624" s="104"/>
      <c r="DL624" s="104"/>
      <c r="DM624" s="104"/>
      <c r="DN624" s="104"/>
      <c r="DO624" s="104"/>
      <c r="DP624" s="104"/>
      <c r="DQ624" s="104"/>
      <c r="DR624" s="104"/>
      <c r="DS624" s="104"/>
      <c r="DT624" s="104"/>
      <c r="DU624" s="104"/>
      <c r="DV624" s="104"/>
      <c r="DW624" s="104"/>
      <c r="DX624" s="104"/>
      <c r="DY624" s="104"/>
      <c r="DZ624" s="104"/>
    </row>
    <row r="625" spans="1:130">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4"/>
      <c r="AY625" s="104"/>
      <c r="AZ625" s="104"/>
      <c r="BA625" s="104"/>
      <c r="BB625" s="104"/>
      <c r="BC625" s="104"/>
      <c r="BD625" s="104"/>
      <c r="BE625" s="104"/>
      <c r="BF625" s="104"/>
      <c r="BG625" s="104"/>
      <c r="BH625" s="104"/>
      <c r="BI625" s="104"/>
      <c r="BJ625" s="104"/>
      <c r="BK625" s="104"/>
      <c r="BL625" s="104"/>
      <c r="BM625" s="104"/>
      <c r="BN625" s="104"/>
      <c r="BO625" s="104"/>
      <c r="BP625" s="104"/>
      <c r="BQ625" s="104"/>
      <c r="BR625" s="104"/>
      <c r="BS625" s="104"/>
      <c r="BT625" s="104"/>
      <c r="BU625" s="104"/>
      <c r="BV625" s="104"/>
      <c r="BW625" s="104"/>
      <c r="BX625" s="104"/>
      <c r="BY625" s="104"/>
      <c r="BZ625" s="104"/>
      <c r="CA625" s="104"/>
      <c r="CB625" s="104"/>
      <c r="CC625" s="104"/>
      <c r="CD625" s="104"/>
      <c r="CE625" s="104"/>
      <c r="CF625" s="104"/>
      <c r="CG625" s="104"/>
      <c r="CH625" s="104"/>
      <c r="CI625" s="104"/>
      <c r="CJ625" s="104"/>
      <c r="CK625" s="104"/>
      <c r="CL625" s="104"/>
      <c r="CM625" s="104"/>
      <c r="CN625" s="104"/>
      <c r="CO625" s="104"/>
      <c r="CP625" s="104"/>
      <c r="CQ625" s="104"/>
      <c r="CR625" s="104"/>
      <c r="CS625" s="104"/>
      <c r="CT625" s="104"/>
      <c r="CU625" s="104"/>
      <c r="CV625" s="104"/>
      <c r="CW625" s="104"/>
      <c r="CX625" s="104"/>
      <c r="CY625" s="104"/>
      <c r="CZ625" s="104"/>
      <c r="DA625" s="104"/>
      <c r="DB625" s="104"/>
      <c r="DC625" s="104"/>
      <c r="DD625" s="104"/>
      <c r="DE625" s="104"/>
      <c r="DF625" s="104"/>
      <c r="DG625" s="104"/>
      <c r="DH625" s="104"/>
      <c r="DI625" s="104"/>
      <c r="DJ625" s="104"/>
      <c r="DK625" s="104"/>
      <c r="DL625" s="104"/>
      <c r="DM625" s="104"/>
      <c r="DN625" s="104"/>
      <c r="DO625" s="104"/>
      <c r="DP625" s="104"/>
      <c r="DQ625" s="104"/>
      <c r="DR625" s="104"/>
      <c r="DS625" s="104"/>
      <c r="DT625" s="104"/>
      <c r="DU625" s="104"/>
      <c r="DV625" s="104"/>
      <c r="DW625" s="104"/>
      <c r="DX625" s="104"/>
      <c r="DY625" s="104"/>
      <c r="DZ625" s="104"/>
    </row>
    <row r="626" spans="1:130">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4"/>
      <c r="AY626" s="104"/>
      <c r="AZ626" s="104"/>
      <c r="BA626" s="104"/>
      <c r="BB626" s="104"/>
      <c r="BC626" s="104"/>
      <c r="BD626" s="104"/>
      <c r="BE626" s="104"/>
      <c r="BF626" s="104"/>
      <c r="BG626" s="104"/>
      <c r="BH626" s="104"/>
      <c r="BI626" s="104"/>
      <c r="BJ626" s="104"/>
      <c r="BK626" s="104"/>
      <c r="BL626" s="104"/>
      <c r="BM626" s="104"/>
      <c r="BN626" s="104"/>
      <c r="BO626" s="104"/>
      <c r="BP626" s="104"/>
      <c r="BQ626" s="104"/>
      <c r="BR626" s="104"/>
      <c r="BS626" s="104"/>
      <c r="BT626" s="104"/>
      <c r="BU626" s="104"/>
      <c r="BV626" s="104"/>
      <c r="BW626" s="104"/>
      <c r="BX626" s="104"/>
      <c r="BY626" s="104"/>
      <c r="BZ626" s="104"/>
      <c r="CA626" s="104"/>
      <c r="CB626" s="104"/>
      <c r="CC626" s="104"/>
      <c r="CD626" s="104"/>
      <c r="CE626" s="104"/>
      <c r="CF626" s="104"/>
      <c r="CG626" s="104"/>
      <c r="CH626" s="104"/>
      <c r="CI626" s="104"/>
      <c r="CJ626" s="104"/>
      <c r="CK626" s="104"/>
      <c r="CL626" s="104"/>
      <c r="CM626" s="104"/>
      <c r="CN626" s="104"/>
      <c r="CO626" s="104"/>
      <c r="CP626" s="104"/>
      <c r="CQ626" s="104"/>
      <c r="CR626" s="104"/>
      <c r="CS626" s="104"/>
      <c r="CT626" s="104"/>
      <c r="CU626" s="104"/>
      <c r="CV626" s="104"/>
      <c r="CW626" s="104"/>
      <c r="CX626" s="104"/>
      <c r="CY626" s="104"/>
      <c r="CZ626" s="104"/>
      <c r="DA626" s="104"/>
      <c r="DB626" s="104"/>
      <c r="DC626" s="104"/>
      <c r="DD626" s="104"/>
      <c r="DE626" s="104"/>
      <c r="DF626" s="104"/>
      <c r="DG626" s="104"/>
      <c r="DH626" s="104"/>
      <c r="DI626" s="104"/>
      <c r="DJ626" s="104"/>
      <c r="DK626" s="104"/>
      <c r="DL626" s="104"/>
      <c r="DM626" s="104"/>
      <c r="DN626" s="104"/>
      <c r="DO626" s="104"/>
      <c r="DP626" s="104"/>
      <c r="DQ626" s="104"/>
      <c r="DR626" s="104"/>
      <c r="DS626" s="104"/>
      <c r="DT626" s="104"/>
      <c r="DU626" s="104"/>
      <c r="DV626" s="104"/>
      <c r="DW626" s="104"/>
      <c r="DX626" s="104"/>
      <c r="DY626" s="104"/>
      <c r="DZ626" s="104"/>
    </row>
    <row r="627" spans="1:130">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c r="AG627" s="104"/>
      <c r="AH627" s="104"/>
      <c r="AI627" s="104"/>
      <c r="AJ627" s="104"/>
      <c r="AK627" s="104"/>
      <c r="AL627" s="104"/>
      <c r="AM627" s="104"/>
      <c r="AN627" s="104"/>
      <c r="AO627" s="104"/>
      <c r="AP627" s="104"/>
      <c r="AQ627" s="104"/>
      <c r="AR627" s="104"/>
      <c r="AS627" s="104"/>
      <c r="AT627" s="104"/>
      <c r="AU627" s="104"/>
      <c r="AV627" s="104"/>
      <c r="AW627" s="104"/>
      <c r="AX627" s="104"/>
      <c r="AY627" s="104"/>
      <c r="AZ627" s="104"/>
      <c r="BA627" s="104"/>
      <c r="BB627" s="104"/>
      <c r="BC627" s="104"/>
      <c r="BD627" s="104"/>
      <c r="BE627" s="104"/>
      <c r="BF627" s="104"/>
      <c r="BG627" s="104"/>
      <c r="BH627" s="104"/>
      <c r="BI627" s="104"/>
      <c r="BJ627" s="104"/>
      <c r="BK627" s="104"/>
      <c r="BL627" s="104"/>
      <c r="BM627" s="104"/>
      <c r="BN627" s="104"/>
      <c r="BO627" s="104"/>
      <c r="BP627" s="104"/>
      <c r="BQ627" s="104"/>
      <c r="BR627" s="104"/>
      <c r="BS627" s="104"/>
      <c r="BT627" s="104"/>
      <c r="BU627" s="104"/>
      <c r="BV627" s="104"/>
      <c r="BW627" s="104"/>
      <c r="BX627" s="104"/>
      <c r="BY627" s="104"/>
      <c r="BZ627" s="104"/>
      <c r="CA627" s="104"/>
      <c r="CB627" s="104"/>
      <c r="CC627" s="104"/>
      <c r="CD627" s="104"/>
      <c r="CE627" s="104"/>
      <c r="CF627" s="104"/>
      <c r="CG627" s="104"/>
      <c r="CH627" s="104"/>
      <c r="CI627" s="104"/>
      <c r="CJ627" s="104"/>
      <c r="CK627" s="104"/>
      <c r="CL627" s="104"/>
      <c r="CM627" s="104"/>
      <c r="CN627" s="104"/>
      <c r="CO627" s="104"/>
      <c r="CP627" s="104"/>
      <c r="CQ627" s="104"/>
      <c r="CR627" s="104"/>
      <c r="CS627" s="104"/>
      <c r="CT627" s="104"/>
      <c r="CU627" s="104"/>
      <c r="CV627" s="104"/>
      <c r="CW627" s="104"/>
      <c r="CX627" s="104"/>
      <c r="CY627" s="104"/>
      <c r="CZ627" s="104"/>
      <c r="DA627" s="104"/>
      <c r="DB627" s="104"/>
      <c r="DC627" s="104"/>
      <c r="DD627" s="104"/>
      <c r="DE627" s="104"/>
      <c r="DF627" s="104"/>
      <c r="DG627" s="104"/>
      <c r="DH627" s="104"/>
      <c r="DI627" s="104"/>
      <c r="DJ627" s="104"/>
      <c r="DK627" s="104"/>
      <c r="DL627" s="104"/>
      <c r="DM627" s="104"/>
      <c r="DN627" s="104"/>
      <c r="DO627" s="104"/>
      <c r="DP627" s="104"/>
      <c r="DQ627" s="104"/>
      <c r="DR627" s="104"/>
      <c r="DS627" s="104"/>
      <c r="DT627" s="104"/>
      <c r="DU627" s="104"/>
      <c r="DV627" s="104"/>
      <c r="DW627" s="104"/>
      <c r="DX627" s="104"/>
      <c r="DY627" s="104"/>
      <c r="DZ627" s="104"/>
    </row>
    <row r="628" spans="1:130">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c r="AG628" s="104"/>
      <c r="AH628" s="104"/>
      <c r="AI628" s="104"/>
      <c r="AJ628" s="104"/>
      <c r="AK628" s="104"/>
      <c r="AL628" s="104"/>
      <c r="AM628" s="104"/>
      <c r="AN628" s="104"/>
      <c r="AO628" s="104"/>
      <c r="AP628" s="104"/>
      <c r="AQ628" s="104"/>
      <c r="AR628" s="104"/>
      <c r="AS628" s="104"/>
      <c r="AT628" s="104"/>
      <c r="AU628" s="104"/>
      <c r="AV628" s="104"/>
      <c r="AW628" s="104"/>
      <c r="AX628" s="104"/>
      <c r="AY628" s="104"/>
      <c r="AZ628" s="104"/>
      <c r="BA628" s="104"/>
      <c r="BB628" s="104"/>
      <c r="BC628" s="104"/>
      <c r="BD628" s="104"/>
      <c r="BE628" s="104"/>
      <c r="BF628" s="104"/>
      <c r="BG628" s="104"/>
      <c r="BH628" s="104"/>
      <c r="BI628" s="104"/>
      <c r="BJ628" s="104"/>
      <c r="BK628" s="104"/>
      <c r="BL628" s="104"/>
      <c r="BM628" s="104"/>
      <c r="BN628" s="104"/>
      <c r="BO628" s="104"/>
      <c r="BP628" s="104"/>
      <c r="BQ628" s="104"/>
      <c r="BR628" s="104"/>
      <c r="BS628" s="104"/>
      <c r="BT628" s="104"/>
      <c r="BU628" s="104"/>
      <c r="BV628" s="104"/>
      <c r="BW628" s="104"/>
      <c r="BX628" s="104"/>
      <c r="BY628" s="104"/>
      <c r="BZ628" s="104"/>
      <c r="CA628" s="104"/>
      <c r="CB628" s="104"/>
      <c r="CC628" s="104"/>
      <c r="CD628" s="104"/>
      <c r="CE628" s="104"/>
      <c r="CF628" s="104"/>
      <c r="CG628" s="104"/>
      <c r="CH628" s="104"/>
      <c r="CI628" s="104"/>
      <c r="CJ628" s="104"/>
      <c r="CK628" s="104"/>
      <c r="CL628" s="104"/>
      <c r="CM628" s="104"/>
      <c r="CN628" s="104"/>
      <c r="CO628" s="104"/>
      <c r="CP628" s="104"/>
      <c r="CQ628" s="104"/>
      <c r="CR628" s="104"/>
      <c r="CS628" s="104"/>
      <c r="CT628" s="104"/>
      <c r="CU628" s="104"/>
      <c r="CV628" s="104"/>
      <c r="CW628" s="104"/>
      <c r="CX628" s="104"/>
      <c r="CY628" s="104"/>
      <c r="CZ628" s="104"/>
      <c r="DA628" s="104"/>
      <c r="DB628" s="104"/>
      <c r="DC628" s="104"/>
      <c r="DD628" s="104"/>
      <c r="DE628" s="104"/>
      <c r="DF628" s="104"/>
      <c r="DG628" s="104"/>
      <c r="DH628" s="104"/>
      <c r="DI628" s="104"/>
      <c r="DJ628" s="104"/>
      <c r="DK628" s="104"/>
      <c r="DL628" s="104"/>
      <c r="DM628" s="104"/>
      <c r="DN628" s="104"/>
      <c r="DO628" s="104"/>
      <c r="DP628" s="104"/>
      <c r="DQ628" s="104"/>
      <c r="DR628" s="104"/>
      <c r="DS628" s="104"/>
      <c r="DT628" s="104"/>
      <c r="DU628" s="104"/>
      <c r="DV628" s="104"/>
      <c r="DW628" s="104"/>
      <c r="DX628" s="104"/>
      <c r="DY628" s="104"/>
      <c r="DZ628" s="104"/>
    </row>
    <row r="629" spans="1:130">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c r="AG629" s="104"/>
      <c r="AH629" s="104"/>
      <c r="AI629" s="104"/>
      <c r="AJ629" s="104"/>
      <c r="AK629" s="104"/>
      <c r="AL629" s="104"/>
      <c r="AM629" s="104"/>
      <c r="AN629" s="104"/>
      <c r="AO629" s="104"/>
      <c r="AP629" s="104"/>
      <c r="AQ629" s="104"/>
      <c r="AR629" s="104"/>
      <c r="AS629" s="104"/>
      <c r="AT629" s="104"/>
      <c r="AU629" s="104"/>
      <c r="AV629" s="104"/>
      <c r="AW629" s="104"/>
      <c r="AX629" s="104"/>
      <c r="AY629" s="104"/>
      <c r="AZ629" s="104"/>
      <c r="BA629" s="104"/>
      <c r="BB629" s="104"/>
      <c r="BC629" s="104"/>
      <c r="BD629" s="104"/>
      <c r="BE629" s="104"/>
      <c r="BF629" s="104"/>
      <c r="BG629" s="104"/>
      <c r="BH629" s="104"/>
      <c r="BI629" s="104"/>
      <c r="BJ629" s="104"/>
      <c r="BK629" s="104"/>
      <c r="BL629" s="104"/>
      <c r="BM629" s="104"/>
      <c r="BN629" s="104"/>
      <c r="BO629" s="104"/>
      <c r="BP629" s="104"/>
      <c r="BQ629" s="104"/>
      <c r="BR629" s="104"/>
      <c r="BS629" s="104"/>
      <c r="BT629" s="104"/>
      <c r="BU629" s="104"/>
      <c r="BV629" s="104"/>
      <c r="BW629" s="104"/>
      <c r="BX629" s="104"/>
      <c r="BY629" s="104"/>
      <c r="BZ629" s="104"/>
      <c r="CA629" s="104"/>
      <c r="CB629" s="104"/>
      <c r="CC629" s="104"/>
      <c r="CD629" s="104"/>
      <c r="CE629" s="104"/>
      <c r="CF629" s="104"/>
      <c r="CG629" s="104"/>
      <c r="CH629" s="104"/>
      <c r="CI629" s="104"/>
      <c r="CJ629" s="104"/>
      <c r="CK629" s="104"/>
      <c r="CL629" s="104"/>
      <c r="CM629" s="104"/>
      <c r="CN629" s="104"/>
      <c r="CO629" s="104"/>
      <c r="CP629" s="104"/>
      <c r="CQ629" s="104"/>
      <c r="CR629" s="104"/>
      <c r="CS629" s="104"/>
      <c r="CT629" s="104"/>
      <c r="CU629" s="104"/>
      <c r="CV629" s="104"/>
      <c r="CW629" s="104"/>
      <c r="CX629" s="104"/>
      <c r="CY629" s="104"/>
      <c r="CZ629" s="104"/>
      <c r="DA629" s="104"/>
      <c r="DB629" s="104"/>
      <c r="DC629" s="104"/>
      <c r="DD629" s="104"/>
      <c r="DE629" s="104"/>
      <c r="DF629" s="104"/>
      <c r="DG629" s="104"/>
      <c r="DH629" s="104"/>
      <c r="DI629" s="104"/>
      <c r="DJ629" s="104"/>
      <c r="DK629" s="104"/>
      <c r="DL629" s="104"/>
      <c r="DM629" s="104"/>
      <c r="DN629" s="104"/>
      <c r="DO629" s="104"/>
      <c r="DP629" s="104"/>
      <c r="DQ629" s="104"/>
      <c r="DR629" s="104"/>
      <c r="DS629" s="104"/>
      <c r="DT629" s="104"/>
      <c r="DU629" s="104"/>
      <c r="DV629" s="104"/>
      <c r="DW629" s="104"/>
      <c r="DX629" s="104"/>
      <c r="DY629" s="104"/>
      <c r="DZ629" s="104"/>
    </row>
    <row r="630" spans="1:130">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c r="AG630" s="104"/>
      <c r="AH630" s="104"/>
      <c r="AI630" s="104"/>
      <c r="AJ630" s="104"/>
      <c r="AK630" s="104"/>
      <c r="AL630" s="104"/>
      <c r="AM630" s="104"/>
      <c r="AN630" s="104"/>
      <c r="AO630" s="104"/>
      <c r="AP630" s="104"/>
      <c r="AQ630" s="104"/>
      <c r="AR630" s="104"/>
      <c r="AS630" s="104"/>
      <c r="AT630" s="104"/>
      <c r="AU630" s="104"/>
      <c r="AV630" s="104"/>
      <c r="AW630" s="104"/>
      <c r="AX630" s="104"/>
      <c r="AY630" s="104"/>
      <c r="AZ630" s="104"/>
      <c r="BA630" s="104"/>
      <c r="BB630" s="104"/>
      <c r="BC630" s="104"/>
      <c r="BD630" s="104"/>
      <c r="BE630" s="104"/>
      <c r="BF630" s="104"/>
      <c r="BG630" s="104"/>
      <c r="BH630" s="104"/>
      <c r="BI630" s="104"/>
      <c r="BJ630" s="104"/>
      <c r="BK630" s="104"/>
      <c r="BL630" s="104"/>
      <c r="BM630" s="104"/>
      <c r="BN630" s="104"/>
      <c r="BO630" s="104"/>
      <c r="BP630" s="104"/>
      <c r="BQ630" s="104"/>
      <c r="BR630" s="104"/>
      <c r="BS630" s="104"/>
      <c r="BT630" s="104"/>
      <c r="BU630" s="104"/>
      <c r="BV630" s="104"/>
      <c r="BW630" s="104"/>
      <c r="BX630" s="104"/>
      <c r="BY630" s="104"/>
      <c r="BZ630" s="104"/>
      <c r="CA630" s="104"/>
      <c r="CB630" s="104"/>
      <c r="CC630" s="104"/>
      <c r="CD630" s="104"/>
      <c r="CE630" s="104"/>
      <c r="CF630" s="104"/>
      <c r="CG630" s="104"/>
      <c r="CH630" s="104"/>
      <c r="CI630" s="104"/>
      <c r="CJ630" s="104"/>
      <c r="CK630" s="104"/>
      <c r="CL630" s="104"/>
      <c r="CM630" s="104"/>
      <c r="CN630" s="104"/>
      <c r="CO630" s="104"/>
      <c r="CP630" s="104"/>
      <c r="CQ630" s="104"/>
      <c r="CR630" s="104"/>
      <c r="CS630" s="104"/>
      <c r="CT630" s="104"/>
      <c r="CU630" s="104"/>
      <c r="CV630" s="104"/>
      <c r="CW630" s="104"/>
      <c r="CX630" s="104"/>
      <c r="CY630" s="104"/>
      <c r="CZ630" s="104"/>
      <c r="DA630" s="104"/>
      <c r="DB630" s="104"/>
      <c r="DC630" s="104"/>
      <c r="DD630" s="104"/>
      <c r="DE630" s="104"/>
      <c r="DF630" s="104"/>
      <c r="DG630" s="104"/>
      <c r="DH630" s="104"/>
      <c r="DI630" s="104"/>
      <c r="DJ630" s="104"/>
      <c r="DK630" s="104"/>
      <c r="DL630" s="104"/>
      <c r="DM630" s="104"/>
      <c r="DN630" s="104"/>
      <c r="DO630" s="104"/>
      <c r="DP630" s="104"/>
      <c r="DQ630" s="104"/>
      <c r="DR630" s="104"/>
      <c r="DS630" s="104"/>
      <c r="DT630" s="104"/>
      <c r="DU630" s="104"/>
      <c r="DV630" s="104"/>
      <c r="DW630" s="104"/>
      <c r="DX630" s="104"/>
      <c r="DY630" s="104"/>
      <c r="DZ630" s="104"/>
    </row>
    <row r="631" spans="1:130">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c r="AG631" s="104"/>
      <c r="AH631" s="104"/>
      <c r="AI631" s="104"/>
      <c r="AJ631" s="104"/>
      <c r="AK631" s="104"/>
      <c r="AL631" s="104"/>
      <c r="AM631" s="104"/>
      <c r="AN631" s="104"/>
      <c r="AO631" s="104"/>
      <c r="AP631" s="104"/>
      <c r="AQ631" s="104"/>
      <c r="AR631" s="104"/>
      <c r="AS631" s="104"/>
      <c r="AT631" s="104"/>
      <c r="AU631" s="104"/>
      <c r="AV631" s="104"/>
      <c r="AW631" s="104"/>
      <c r="AX631" s="104"/>
      <c r="AY631" s="104"/>
      <c r="AZ631" s="104"/>
      <c r="BA631" s="104"/>
      <c r="BB631" s="104"/>
      <c r="BC631" s="104"/>
      <c r="BD631" s="104"/>
      <c r="BE631" s="104"/>
      <c r="BF631" s="104"/>
      <c r="BG631" s="104"/>
      <c r="BH631" s="104"/>
      <c r="BI631" s="104"/>
      <c r="BJ631" s="104"/>
      <c r="BK631" s="104"/>
      <c r="BL631" s="104"/>
      <c r="BM631" s="104"/>
      <c r="BN631" s="104"/>
      <c r="BO631" s="104"/>
      <c r="BP631" s="104"/>
      <c r="BQ631" s="104"/>
      <c r="BR631" s="104"/>
      <c r="BS631" s="104"/>
      <c r="BT631" s="104"/>
      <c r="BU631" s="104"/>
      <c r="BV631" s="104"/>
      <c r="BW631" s="104"/>
      <c r="BX631" s="104"/>
      <c r="BY631" s="104"/>
      <c r="BZ631" s="104"/>
      <c r="CA631" s="104"/>
      <c r="CB631" s="104"/>
      <c r="CC631" s="104"/>
      <c r="CD631" s="104"/>
      <c r="CE631" s="104"/>
      <c r="CF631" s="104"/>
      <c r="CG631" s="104"/>
      <c r="CH631" s="104"/>
      <c r="CI631" s="104"/>
      <c r="CJ631" s="104"/>
      <c r="CK631" s="104"/>
      <c r="CL631" s="104"/>
      <c r="CM631" s="104"/>
      <c r="CN631" s="104"/>
      <c r="CO631" s="104"/>
      <c r="CP631" s="104"/>
      <c r="CQ631" s="104"/>
      <c r="CR631" s="104"/>
      <c r="CS631" s="104"/>
      <c r="CT631" s="104"/>
      <c r="CU631" s="104"/>
      <c r="CV631" s="104"/>
      <c r="CW631" s="104"/>
      <c r="CX631" s="104"/>
      <c r="CY631" s="104"/>
      <c r="CZ631" s="104"/>
      <c r="DA631" s="104"/>
      <c r="DB631" s="104"/>
      <c r="DC631" s="104"/>
      <c r="DD631" s="104"/>
      <c r="DE631" s="104"/>
      <c r="DF631" s="104"/>
      <c r="DG631" s="104"/>
      <c r="DH631" s="104"/>
      <c r="DI631" s="104"/>
      <c r="DJ631" s="104"/>
      <c r="DK631" s="104"/>
      <c r="DL631" s="104"/>
      <c r="DM631" s="104"/>
      <c r="DN631" s="104"/>
      <c r="DO631" s="104"/>
      <c r="DP631" s="104"/>
      <c r="DQ631" s="104"/>
      <c r="DR631" s="104"/>
      <c r="DS631" s="104"/>
      <c r="DT631" s="104"/>
      <c r="DU631" s="104"/>
      <c r="DV631" s="104"/>
      <c r="DW631" s="104"/>
      <c r="DX631" s="104"/>
      <c r="DY631" s="104"/>
      <c r="DZ631" s="104"/>
    </row>
    <row r="632" spans="1:130">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c r="AG632" s="104"/>
      <c r="AH632" s="104"/>
      <c r="AI632" s="104"/>
      <c r="AJ632" s="104"/>
      <c r="AK632" s="104"/>
      <c r="AL632" s="104"/>
      <c r="AM632" s="104"/>
      <c r="AN632" s="104"/>
      <c r="AO632" s="104"/>
      <c r="AP632" s="104"/>
      <c r="AQ632" s="104"/>
      <c r="AR632" s="104"/>
      <c r="AS632" s="104"/>
      <c r="AT632" s="104"/>
      <c r="AU632" s="104"/>
      <c r="AV632" s="104"/>
      <c r="AW632" s="104"/>
      <c r="AX632" s="104"/>
      <c r="AY632" s="104"/>
      <c r="AZ632" s="104"/>
      <c r="BA632" s="104"/>
      <c r="BB632" s="104"/>
      <c r="BC632" s="104"/>
      <c r="BD632" s="104"/>
      <c r="BE632" s="104"/>
      <c r="BF632" s="104"/>
      <c r="BG632" s="104"/>
      <c r="BH632" s="104"/>
      <c r="BI632" s="104"/>
      <c r="BJ632" s="104"/>
      <c r="BK632" s="104"/>
      <c r="BL632" s="104"/>
      <c r="BM632" s="104"/>
      <c r="BN632" s="104"/>
      <c r="BO632" s="104"/>
      <c r="BP632" s="104"/>
      <c r="BQ632" s="104"/>
      <c r="BR632" s="104"/>
      <c r="BS632" s="104"/>
      <c r="BT632" s="104"/>
      <c r="BU632" s="104"/>
      <c r="BV632" s="104"/>
      <c r="BW632" s="104"/>
      <c r="BX632" s="104"/>
      <c r="BY632" s="104"/>
      <c r="BZ632" s="104"/>
      <c r="CA632" s="104"/>
      <c r="CB632" s="104"/>
      <c r="CC632" s="104"/>
      <c r="CD632" s="104"/>
      <c r="CE632" s="104"/>
      <c r="CF632" s="104"/>
      <c r="CG632" s="104"/>
      <c r="CH632" s="104"/>
      <c r="CI632" s="104"/>
      <c r="CJ632" s="104"/>
      <c r="CK632" s="104"/>
      <c r="CL632" s="104"/>
      <c r="CM632" s="104"/>
      <c r="CN632" s="104"/>
      <c r="CO632" s="104"/>
      <c r="CP632" s="104"/>
      <c r="CQ632" s="104"/>
      <c r="CR632" s="104"/>
      <c r="CS632" s="104"/>
      <c r="CT632" s="104"/>
      <c r="CU632" s="104"/>
      <c r="CV632" s="104"/>
      <c r="CW632" s="104"/>
      <c r="CX632" s="104"/>
      <c r="CY632" s="104"/>
      <c r="CZ632" s="104"/>
      <c r="DA632" s="104"/>
      <c r="DB632" s="104"/>
      <c r="DC632" s="104"/>
      <c r="DD632" s="104"/>
      <c r="DE632" s="104"/>
      <c r="DF632" s="104"/>
      <c r="DG632" s="104"/>
      <c r="DH632" s="104"/>
      <c r="DI632" s="104"/>
      <c r="DJ632" s="104"/>
      <c r="DK632" s="104"/>
      <c r="DL632" s="104"/>
      <c r="DM632" s="104"/>
      <c r="DN632" s="104"/>
      <c r="DO632" s="104"/>
      <c r="DP632" s="104"/>
      <c r="DQ632" s="104"/>
      <c r="DR632" s="104"/>
      <c r="DS632" s="104"/>
      <c r="DT632" s="104"/>
      <c r="DU632" s="104"/>
      <c r="DV632" s="104"/>
      <c r="DW632" s="104"/>
      <c r="DX632" s="104"/>
      <c r="DY632" s="104"/>
      <c r="DZ632" s="104"/>
    </row>
    <row r="633" spans="1:130">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c r="AG633" s="104"/>
      <c r="AH633" s="104"/>
      <c r="AI633" s="104"/>
      <c r="AJ633" s="104"/>
      <c r="AK633" s="104"/>
      <c r="AL633" s="104"/>
      <c r="AM633" s="104"/>
      <c r="AN633" s="104"/>
      <c r="AO633" s="104"/>
      <c r="AP633" s="104"/>
      <c r="AQ633" s="104"/>
      <c r="AR633" s="104"/>
      <c r="AS633" s="104"/>
      <c r="AT633" s="104"/>
      <c r="AU633" s="104"/>
      <c r="AV633" s="104"/>
      <c r="AW633" s="104"/>
      <c r="AX633" s="104"/>
      <c r="AY633" s="104"/>
      <c r="AZ633" s="104"/>
      <c r="BA633" s="104"/>
      <c r="BB633" s="104"/>
      <c r="BC633" s="104"/>
      <c r="BD633" s="104"/>
      <c r="BE633" s="104"/>
      <c r="BF633" s="104"/>
      <c r="BG633" s="104"/>
      <c r="BH633" s="104"/>
      <c r="BI633" s="104"/>
      <c r="BJ633" s="104"/>
      <c r="BK633" s="104"/>
      <c r="BL633" s="104"/>
      <c r="BM633" s="104"/>
      <c r="BN633" s="104"/>
      <c r="BO633" s="104"/>
      <c r="BP633" s="104"/>
      <c r="BQ633" s="104"/>
      <c r="BR633" s="104"/>
      <c r="BS633" s="104"/>
      <c r="BT633" s="104"/>
      <c r="BU633" s="104"/>
      <c r="BV633" s="104"/>
      <c r="BW633" s="104"/>
      <c r="BX633" s="104"/>
      <c r="BY633" s="104"/>
      <c r="BZ633" s="104"/>
      <c r="CA633" s="104"/>
      <c r="CB633" s="104"/>
      <c r="CC633" s="104"/>
      <c r="CD633" s="104"/>
      <c r="CE633" s="104"/>
      <c r="CF633" s="104"/>
      <c r="CG633" s="104"/>
      <c r="CH633" s="104"/>
      <c r="CI633" s="104"/>
      <c r="CJ633" s="104"/>
      <c r="CK633" s="104"/>
      <c r="CL633" s="104"/>
      <c r="CM633" s="104"/>
      <c r="CN633" s="104"/>
      <c r="CO633" s="104"/>
      <c r="CP633" s="104"/>
      <c r="CQ633" s="104"/>
      <c r="CR633" s="104"/>
      <c r="CS633" s="104"/>
      <c r="CT633" s="104"/>
      <c r="CU633" s="104"/>
      <c r="CV633" s="104"/>
      <c r="CW633" s="104"/>
      <c r="CX633" s="104"/>
      <c r="CY633" s="104"/>
      <c r="CZ633" s="104"/>
      <c r="DA633" s="104"/>
      <c r="DB633" s="104"/>
      <c r="DC633" s="104"/>
      <c r="DD633" s="104"/>
      <c r="DE633" s="104"/>
      <c r="DF633" s="104"/>
      <c r="DG633" s="104"/>
      <c r="DH633" s="104"/>
      <c r="DI633" s="104"/>
      <c r="DJ633" s="104"/>
      <c r="DK633" s="104"/>
      <c r="DL633" s="104"/>
      <c r="DM633" s="104"/>
      <c r="DN633" s="104"/>
      <c r="DO633" s="104"/>
      <c r="DP633" s="104"/>
      <c r="DQ633" s="104"/>
      <c r="DR633" s="104"/>
      <c r="DS633" s="104"/>
      <c r="DT633" s="104"/>
      <c r="DU633" s="104"/>
      <c r="DV633" s="104"/>
      <c r="DW633" s="104"/>
      <c r="DX633" s="104"/>
      <c r="DY633" s="104"/>
      <c r="DZ633" s="104"/>
    </row>
    <row r="634" spans="1:130">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c r="AG634" s="104"/>
      <c r="AH634" s="104"/>
      <c r="AI634" s="104"/>
      <c r="AJ634" s="104"/>
      <c r="AK634" s="104"/>
      <c r="AL634" s="104"/>
      <c r="AM634" s="104"/>
      <c r="AN634" s="104"/>
      <c r="AO634" s="104"/>
      <c r="AP634" s="104"/>
      <c r="AQ634" s="104"/>
      <c r="AR634" s="104"/>
      <c r="AS634" s="104"/>
      <c r="AT634" s="104"/>
      <c r="AU634" s="104"/>
      <c r="AV634" s="104"/>
      <c r="AW634" s="104"/>
      <c r="AX634" s="104"/>
      <c r="AY634" s="104"/>
      <c r="AZ634" s="104"/>
      <c r="BA634" s="104"/>
      <c r="BB634" s="104"/>
      <c r="BC634" s="104"/>
      <c r="BD634" s="104"/>
      <c r="BE634" s="104"/>
      <c r="BF634" s="104"/>
      <c r="BG634" s="104"/>
      <c r="BH634" s="104"/>
      <c r="BI634" s="104"/>
      <c r="BJ634" s="104"/>
      <c r="BK634" s="104"/>
      <c r="BL634" s="104"/>
      <c r="BM634" s="104"/>
      <c r="BN634" s="104"/>
      <c r="BO634" s="104"/>
      <c r="BP634" s="104"/>
      <c r="BQ634" s="104"/>
      <c r="BR634" s="104"/>
      <c r="BS634" s="104"/>
      <c r="BT634" s="104"/>
      <c r="BU634" s="104"/>
      <c r="BV634" s="104"/>
      <c r="BW634" s="104"/>
      <c r="BX634" s="104"/>
      <c r="BY634" s="104"/>
      <c r="BZ634" s="104"/>
      <c r="CA634" s="104"/>
      <c r="CB634" s="104"/>
      <c r="CC634" s="104"/>
      <c r="CD634" s="104"/>
      <c r="CE634" s="104"/>
      <c r="CF634" s="104"/>
      <c r="CG634" s="104"/>
      <c r="CH634" s="104"/>
      <c r="CI634" s="104"/>
      <c r="CJ634" s="104"/>
      <c r="CK634" s="104"/>
      <c r="CL634" s="104"/>
      <c r="CM634" s="104"/>
      <c r="CN634" s="104"/>
      <c r="CO634" s="104"/>
      <c r="CP634" s="104"/>
      <c r="CQ634" s="104"/>
      <c r="CR634" s="104"/>
      <c r="CS634" s="104"/>
      <c r="CT634" s="104"/>
      <c r="CU634" s="104"/>
      <c r="CV634" s="104"/>
      <c r="CW634" s="104"/>
      <c r="CX634" s="104"/>
      <c r="CY634" s="104"/>
      <c r="CZ634" s="104"/>
      <c r="DA634" s="104"/>
      <c r="DB634" s="104"/>
      <c r="DC634" s="104"/>
      <c r="DD634" s="104"/>
      <c r="DE634" s="104"/>
      <c r="DF634" s="104"/>
      <c r="DG634" s="104"/>
      <c r="DH634" s="104"/>
      <c r="DI634" s="104"/>
      <c r="DJ634" s="104"/>
      <c r="DK634" s="104"/>
      <c r="DL634" s="104"/>
      <c r="DM634" s="104"/>
      <c r="DN634" s="104"/>
      <c r="DO634" s="104"/>
      <c r="DP634" s="104"/>
      <c r="DQ634" s="104"/>
      <c r="DR634" s="104"/>
      <c r="DS634" s="104"/>
      <c r="DT634" s="104"/>
      <c r="DU634" s="104"/>
      <c r="DV634" s="104"/>
      <c r="DW634" s="104"/>
      <c r="DX634" s="104"/>
      <c r="DY634" s="104"/>
      <c r="DZ634" s="104"/>
    </row>
    <row r="635" spans="1:130">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c r="AG635" s="104"/>
      <c r="AH635" s="104"/>
      <c r="AI635" s="104"/>
      <c r="AJ635" s="104"/>
      <c r="AK635" s="104"/>
      <c r="AL635" s="104"/>
      <c r="AM635" s="104"/>
      <c r="AN635" s="104"/>
      <c r="AO635" s="104"/>
      <c r="AP635" s="104"/>
      <c r="AQ635" s="104"/>
      <c r="AR635" s="104"/>
      <c r="AS635" s="104"/>
      <c r="AT635" s="104"/>
      <c r="AU635" s="104"/>
      <c r="AV635" s="104"/>
      <c r="AW635" s="104"/>
      <c r="AX635" s="104"/>
      <c r="AY635" s="104"/>
      <c r="AZ635" s="104"/>
      <c r="BA635" s="104"/>
      <c r="BB635" s="104"/>
      <c r="BC635" s="104"/>
      <c r="BD635" s="104"/>
      <c r="BE635" s="104"/>
      <c r="BF635" s="104"/>
      <c r="BG635" s="104"/>
      <c r="BH635" s="104"/>
      <c r="BI635" s="104"/>
      <c r="BJ635" s="104"/>
      <c r="BK635" s="104"/>
      <c r="BL635" s="104"/>
      <c r="BM635" s="104"/>
      <c r="BN635" s="104"/>
      <c r="BO635" s="104"/>
      <c r="BP635" s="104"/>
      <c r="BQ635" s="104"/>
      <c r="BR635" s="104"/>
      <c r="BS635" s="104"/>
      <c r="BT635" s="104"/>
      <c r="BU635" s="104"/>
      <c r="BV635" s="104"/>
      <c r="BW635" s="104"/>
      <c r="BX635" s="104"/>
      <c r="BY635" s="104"/>
      <c r="BZ635" s="104"/>
      <c r="CA635" s="104"/>
      <c r="CB635" s="104"/>
      <c r="CC635" s="104"/>
      <c r="CD635" s="104"/>
      <c r="CE635" s="104"/>
      <c r="CF635" s="104"/>
      <c r="CG635" s="104"/>
      <c r="CH635" s="104"/>
      <c r="CI635" s="104"/>
      <c r="CJ635" s="104"/>
      <c r="CK635" s="104"/>
      <c r="CL635" s="104"/>
      <c r="CM635" s="104"/>
      <c r="CN635" s="104"/>
      <c r="CO635" s="104"/>
      <c r="CP635" s="104"/>
      <c r="CQ635" s="104"/>
      <c r="CR635" s="104"/>
      <c r="CS635" s="104"/>
      <c r="CT635" s="104"/>
      <c r="CU635" s="104"/>
      <c r="CV635" s="104"/>
      <c r="CW635" s="104"/>
      <c r="CX635" s="104"/>
      <c r="CY635" s="104"/>
      <c r="CZ635" s="104"/>
      <c r="DA635" s="104"/>
      <c r="DB635" s="104"/>
      <c r="DC635" s="104"/>
      <c r="DD635" s="104"/>
      <c r="DE635" s="104"/>
      <c r="DF635" s="104"/>
      <c r="DG635" s="104"/>
      <c r="DH635" s="104"/>
      <c r="DI635" s="104"/>
      <c r="DJ635" s="104"/>
      <c r="DK635" s="104"/>
      <c r="DL635" s="104"/>
      <c r="DM635" s="104"/>
      <c r="DN635" s="104"/>
      <c r="DO635" s="104"/>
      <c r="DP635" s="104"/>
      <c r="DQ635" s="104"/>
      <c r="DR635" s="104"/>
      <c r="DS635" s="104"/>
      <c r="DT635" s="104"/>
      <c r="DU635" s="104"/>
      <c r="DV635" s="104"/>
      <c r="DW635" s="104"/>
      <c r="DX635" s="104"/>
      <c r="DY635" s="104"/>
      <c r="DZ635" s="104"/>
    </row>
    <row r="636" spans="1:130">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c r="AG636" s="104"/>
      <c r="AH636" s="104"/>
      <c r="AI636" s="104"/>
      <c r="AJ636" s="104"/>
      <c r="AK636" s="104"/>
      <c r="AL636" s="104"/>
      <c r="AM636" s="104"/>
      <c r="AN636" s="104"/>
      <c r="AO636" s="104"/>
      <c r="AP636" s="104"/>
      <c r="AQ636" s="104"/>
      <c r="AR636" s="104"/>
      <c r="AS636" s="104"/>
      <c r="AT636" s="104"/>
      <c r="AU636" s="104"/>
      <c r="AV636" s="104"/>
      <c r="AW636" s="104"/>
      <c r="AX636" s="104"/>
      <c r="AY636" s="104"/>
      <c r="AZ636" s="104"/>
      <c r="BA636" s="104"/>
      <c r="BB636" s="104"/>
      <c r="BC636" s="104"/>
      <c r="BD636" s="104"/>
      <c r="BE636" s="104"/>
      <c r="BF636" s="104"/>
      <c r="BG636" s="104"/>
      <c r="BH636" s="104"/>
      <c r="BI636" s="104"/>
      <c r="BJ636" s="104"/>
      <c r="BK636" s="104"/>
      <c r="BL636" s="104"/>
      <c r="BM636" s="104"/>
      <c r="BN636" s="104"/>
      <c r="BO636" s="104"/>
      <c r="BP636" s="104"/>
      <c r="BQ636" s="104"/>
      <c r="BR636" s="104"/>
      <c r="BS636" s="104"/>
      <c r="BT636" s="104"/>
      <c r="BU636" s="104"/>
      <c r="BV636" s="104"/>
      <c r="BW636" s="104"/>
      <c r="BX636" s="104"/>
      <c r="BY636" s="104"/>
      <c r="BZ636" s="104"/>
      <c r="CA636" s="104"/>
      <c r="CB636" s="104"/>
      <c r="CC636" s="104"/>
      <c r="CD636" s="104"/>
      <c r="CE636" s="104"/>
      <c r="CF636" s="104"/>
      <c r="CG636" s="104"/>
      <c r="CH636" s="104"/>
      <c r="CI636" s="104"/>
      <c r="CJ636" s="104"/>
      <c r="CK636" s="104"/>
      <c r="CL636" s="104"/>
      <c r="CM636" s="104"/>
      <c r="CN636" s="104"/>
      <c r="CO636" s="104"/>
      <c r="CP636" s="104"/>
      <c r="CQ636" s="104"/>
      <c r="CR636" s="104"/>
      <c r="CS636" s="104"/>
      <c r="CT636" s="104"/>
      <c r="CU636" s="104"/>
      <c r="CV636" s="104"/>
      <c r="CW636" s="104"/>
      <c r="CX636" s="104"/>
      <c r="CY636" s="104"/>
      <c r="CZ636" s="104"/>
      <c r="DA636" s="104"/>
      <c r="DB636" s="104"/>
      <c r="DC636" s="104"/>
      <c r="DD636" s="104"/>
      <c r="DE636" s="104"/>
      <c r="DF636" s="104"/>
      <c r="DG636" s="104"/>
      <c r="DH636" s="104"/>
      <c r="DI636" s="104"/>
      <c r="DJ636" s="104"/>
      <c r="DK636" s="104"/>
      <c r="DL636" s="104"/>
      <c r="DM636" s="104"/>
      <c r="DN636" s="104"/>
      <c r="DO636" s="104"/>
      <c r="DP636" s="104"/>
      <c r="DQ636" s="104"/>
      <c r="DR636" s="104"/>
      <c r="DS636" s="104"/>
      <c r="DT636" s="104"/>
      <c r="DU636" s="104"/>
      <c r="DV636" s="104"/>
      <c r="DW636" s="104"/>
      <c r="DX636" s="104"/>
      <c r="DY636" s="104"/>
      <c r="DZ636" s="104"/>
    </row>
    <row r="637" spans="1:130">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c r="AG637" s="104"/>
      <c r="AH637" s="104"/>
      <c r="AI637" s="104"/>
      <c r="AJ637" s="104"/>
      <c r="AK637" s="104"/>
      <c r="AL637" s="104"/>
      <c r="AM637" s="104"/>
      <c r="AN637" s="104"/>
      <c r="AO637" s="104"/>
      <c r="AP637" s="104"/>
      <c r="AQ637" s="104"/>
      <c r="AR637" s="104"/>
      <c r="AS637" s="104"/>
      <c r="AT637" s="104"/>
      <c r="AU637" s="104"/>
      <c r="AV637" s="104"/>
      <c r="AW637" s="104"/>
      <c r="AX637" s="104"/>
      <c r="AY637" s="104"/>
      <c r="AZ637" s="104"/>
      <c r="BA637" s="104"/>
      <c r="BB637" s="104"/>
      <c r="BC637" s="104"/>
      <c r="BD637" s="104"/>
      <c r="BE637" s="104"/>
      <c r="BF637" s="104"/>
      <c r="BG637" s="104"/>
      <c r="BH637" s="104"/>
      <c r="BI637" s="104"/>
      <c r="BJ637" s="104"/>
      <c r="BK637" s="104"/>
      <c r="BL637" s="104"/>
      <c r="BM637" s="104"/>
      <c r="BN637" s="104"/>
      <c r="BO637" s="104"/>
      <c r="BP637" s="104"/>
      <c r="BQ637" s="104"/>
      <c r="BR637" s="104"/>
      <c r="BS637" s="104"/>
      <c r="BT637" s="104"/>
      <c r="BU637" s="104"/>
      <c r="BV637" s="104"/>
      <c r="BW637" s="104"/>
      <c r="BX637" s="104"/>
      <c r="BY637" s="104"/>
      <c r="BZ637" s="104"/>
      <c r="CA637" s="104"/>
      <c r="CB637" s="104"/>
      <c r="CC637" s="104"/>
      <c r="CD637" s="104"/>
      <c r="CE637" s="104"/>
      <c r="CF637" s="104"/>
      <c r="CG637" s="104"/>
      <c r="CH637" s="104"/>
      <c r="CI637" s="104"/>
      <c r="CJ637" s="104"/>
      <c r="CK637" s="104"/>
      <c r="CL637" s="104"/>
      <c r="CM637" s="104"/>
      <c r="CN637" s="104"/>
      <c r="CO637" s="104"/>
      <c r="CP637" s="104"/>
      <c r="CQ637" s="104"/>
      <c r="CR637" s="104"/>
      <c r="CS637" s="104"/>
      <c r="CT637" s="104"/>
      <c r="CU637" s="104"/>
      <c r="CV637" s="104"/>
      <c r="CW637" s="104"/>
      <c r="CX637" s="104"/>
      <c r="CY637" s="104"/>
      <c r="CZ637" s="104"/>
      <c r="DA637" s="104"/>
      <c r="DB637" s="104"/>
      <c r="DC637" s="104"/>
      <c r="DD637" s="104"/>
      <c r="DE637" s="104"/>
      <c r="DF637" s="104"/>
      <c r="DG637" s="104"/>
      <c r="DH637" s="104"/>
      <c r="DI637" s="104"/>
      <c r="DJ637" s="104"/>
      <c r="DK637" s="104"/>
      <c r="DL637" s="104"/>
      <c r="DM637" s="104"/>
      <c r="DN637" s="104"/>
      <c r="DO637" s="104"/>
      <c r="DP637" s="104"/>
      <c r="DQ637" s="104"/>
      <c r="DR637" s="104"/>
      <c r="DS637" s="104"/>
      <c r="DT637" s="104"/>
      <c r="DU637" s="104"/>
      <c r="DV637" s="104"/>
      <c r="DW637" s="104"/>
      <c r="DX637" s="104"/>
      <c r="DY637" s="104"/>
      <c r="DZ637" s="104"/>
    </row>
    <row r="638" spans="1:130">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c r="AG638" s="104"/>
      <c r="AH638" s="104"/>
      <c r="AI638" s="104"/>
      <c r="AJ638" s="104"/>
      <c r="AK638" s="104"/>
      <c r="AL638" s="104"/>
      <c r="AM638" s="104"/>
      <c r="AN638" s="104"/>
      <c r="AO638" s="104"/>
      <c r="AP638" s="104"/>
      <c r="AQ638" s="104"/>
      <c r="AR638" s="104"/>
      <c r="AS638" s="104"/>
      <c r="AT638" s="104"/>
      <c r="AU638" s="104"/>
      <c r="AV638" s="104"/>
      <c r="AW638" s="104"/>
      <c r="AX638" s="104"/>
      <c r="AY638" s="104"/>
      <c r="AZ638" s="104"/>
      <c r="BA638" s="104"/>
      <c r="BB638" s="104"/>
      <c r="BC638" s="104"/>
      <c r="BD638" s="104"/>
      <c r="BE638" s="104"/>
      <c r="BF638" s="104"/>
      <c r="BG638" s="104"/>
      <c r="BH638" s="104"/>
      <c r="BI638" s="104"/>
      <c r="BJ638" s="104"/>
      <c r="BK638" s="104"/>
      <c r="BL638" s="104"/>
      <c r="BM638" s="104"/>
      <c r="BN638" s="104"/>
      <c r="BO638" s="104"/>
      <c r="BP638" s="104"/>
      <c r="BQ638" s="104"/>
      <c r="BR638" s="104"/>
      <c r="BS638" s="104"/>
      <c r="BT638" s="104"/>
      <c r="BU638" s="104"/>
      <c r="BV638" s="104"/>
      <c r="BW638" s="104"/>
      <c r="BX638" s="104"/>
      <c r="BY638" s="104"/>
      <c r="BZ638" s="104"/>
      <c r="CA638" s="104"/>
      <c r="CB638" s="104"/>
      <c r="CC638" s="104"/>
      <c r="CD638" s="104"/>
      <c r="CE638" s="104"/>
      <c r="CF638" s="104"/>
      <c r="CG638" s="104"/>
      <c r="CH638" s="104"/>
      <c r="CI638" s="104"/>
      <c r="CJ638" s="104"/>
      <c r="CK638" s="104"/>
      <c r="CL638" s="104"/>
      <c r="CM638" s="104"/>
      <c r="CN638" s="104"/>
      <c r="CO638" s="104"/>
      <c r="CP638" s="104"/>
      <c r="CQ638" s="104"/>
      <c r="CR638" s="104"/>
      <c r="CS638" s="104"/>
      <c r="CT638" s="104"/>
      <c r="CU638" s="104"/>
      <c r="CV638" s="104"/>
      <c r="CW638" s="104"/>
      <c r="CX638" s="104"/>
      <c r="CY638" s="104"/>
      <c r="CZ638" s="104"/>
      <c r="DA638" s="104"/>
      <c r="DB638" s="104"/>
      <c r="DC638" s="104"/>
      <c r="DD638" s="104"/>
      <c r="DE638" s="104"/>
      <c r="DF638" s="104"/>
      <c r="DG638" s="104"/>
      <c r="DH638" s="104"/>
      <c r="DI638" s="104"/>
      <c r="DJ638" s="104"/>
      <c r="DK638" s="104"/>
      <c r="DL638" s="104"/>
      <c r="DM638" s="104"/>
      <c r="DN638" s="104"/>
      <c r="DO638" s="104"/>
      <c r="DP638" s="104"/>
      <c r="DQ638" s="104"/>
      <c r="DR638" s="104"/>
      <c r="DS638" s="104"/>
      <c r="DT638" s="104"/>
      <c r="DU638" s="104"/>
      <c r="DV638" s="104"/>
      <c r="DW638" s="104"/>
      <c r="DX638" s="104"/>
      <c r="DY638" s="104"/>
      <c r="DZ638" s="104"/>
    </row>
    <row r="639" spans="1:130">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c r="AG639" s="104"/>
      <c r="AH639" s="104"/>
      <c r="AI639" s="104"/>
      <c r="AJ639" s="104"/>
      <c r="AK639" s="104"/>
      <c r="AL639" s="104"/>
      <c r="AM639" s="104"/>
      <c r="AN639" s="104"/>
      <c r="AO639" s="104"/>
      <c r="AP639" s="104"/>
      <c r="AQ639" s="104"/>
      <c r="AR639" s="104"/>
      <c r="AS639" s="104"/>
      <c r="AT639" s="104"/>
      <c r="AU639" s="104"/>
      <c r="AV639" s="104"/>
      <c r="AW639" s="104"/>
      <c r="AX639" s="104"/>
      <c r="AY639" s="104"/>
      <c r="AZ639" s="104"/>
      <c r="BA639" s="104"/>
      <c r="BB639" s="104"/>
      <c r="BC639" s="104"/>
      <c r="BD639" s="104"/>
      <c r="BE639" s="104"/>
      <c r="BF639" s="104"/>
      <c r="BG639" s="104"/>
      <c r="BH639" s="104"/>
      <c r="BI639" s="104"/>
      <c r="BJ639" s="104"/>
      <c r="BK639" s="104"/>
      <c r="BL639" s="104"/>
      <c r="BM639" s="104"/>
      <c r="BN639" s="104"/>
      <c r="BO639" s="104"/>
      <c r="BP639" s="104"/>
      <c r="BQ639" s="104"/>
      <c r="BR639" s="104"/>
      <c r="BS639" s="104"/>
      <c r="BT639" s="104"/>
      <c r="BU639" s="104"/>
      <c r="BV639" s="104"/>
      <c r="BW639" s="104"/>
      <c r="BX639" s="104"/>
      <c r="BY639" s="104"/>
      <c r="BZ639" s="104"/>
      <c r="CA639" s="104"/>
      <c r="CB639" s="104"/>
      <c r="CC639" s="104"/>
      <c r="CD639" s="104"/>
      <c r="CE639" s="104"/>
      <c r="CF639" s="104"/>
      <c r="CG639" s="104"/>
      <c r="CH639" s="104"/>
      <c r="CI639" s="104"/>
      <c r="CJ639" s="104"/>
      <c r="CK639" s="104"/>
      <c r="CL639" s="104"/>
      <c r="CM639" s="104"/>
      <c r="CN639" s="104"/>
      <c r="CO639" s="104"/>
      <c r="CP639" s="104"/>
      <c r="CQ639" s="104"/>
      <c r="CR639" s="104"/>
      <c r="CS639" s="104"/>
      <c r="CT639" s="104"/>
      <c r="CU639" s="104"/>
      <c r="CV639" s="104"/>
      <c r="CW639" s="104"/>
      <c r="CX639" s="104"/>
      <c r="CY639" s="104"/>
      <c r="CZ639" s="104"/>
      <c r="DA639" s="104"/>
      <c r="DB639" s="104"/>
      <c r="DC639" s="104"/>
      <c r="DD639" s="104"/>
      <c r="DE639" s="104"/>
      <c r="DF639" s="104"/>
      <c r="DG639" s="104"/>
      <c r="DH639" s="104"/>
      <c r="DI639" s="104"/>
      <c r="DJ639" s="104"/>
      <c r="DK639" s="104"/>
      <c r="DL639" s="104"/>
      <c r="DM639" s="104"/>
      <c r="DN639" s="104"/>
      <c r="DO639" s="104"/>
      <c r="DP639" s="104"/>
      <c r="DQ639" s="104"/>
      <c r="DR639" s="104"/>
      <c r="DS639" s="104"/>
      <c r="DT639" s="104"/>
      <c r="DU639" s="104"/>
      <c r="DV639" s="104"/>
      <c r="DW639" s="104"/>
      <c r="DX639" s="104"/>
      <c r="DY639" s="104"/>
      <c r="DZ639" s="104"/>
    </row>
    <row r="640" spans="1:130">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c r="AG640" s="104"/>
      <c r="AH640" s="104"/>
      <c r="AI640" s="104"/>
      <c r="AJ640" s="104"/>
      <c r="AK640" s="104"/>
      <c r="AL640" s="104"/>
      <c r="AM640" s="104"/>
      <c r="AN640" s="104"/>
      <c r="AO640" s="104"/>
      <c r="AP640" s="104"/>
      <c r="AQ640" s="104"/>
      <c r="AR640" s="104"/>
      <c r="AS640" s="104"/>
      <c r="AT640" s="104"/>
      <c r="AU640" s="104"/>
      <c r="AV640" s="104"/>
      <c r="AW640" s="104"/>
      <c r="AX640" s="104"/>
      <c r="AY640" s="104"/>
      <c r="AZ640" s="104"/>
      <c r="BA640" s="104"/>
      <c r="BB640" s="104"/>
      <c r="BC640" s="104"/>
      <c r="BD640" s="104"/>
      <c r="BE640" s="104"/>
      <c r="BF640" s="104"/>
      <c r="BG640" s="104"/>
      <c r="BH640" s="104"/>
      <c r="BI640" s="104"/>
      <c r="BJ640" s="104"/>
      <c r="BK640" s="104"/>
      <c r="BL640" s="104"/>
      <c r="BM640" s="104"/>
      <c r="BN640" s="104"/>
      <c r="BO640" s="104"/>
      <c r="BP640" s="104"/>
      <c r="BQ640" s="104"/>
      <c r="BR640" s="104"/>
      <c r="BS640" s="104"/>
      <c r="BT640" s="104"/>
      <c r="BU640" s="104"/>
      <c r="BV640" s="104"/>
      <c r="BW640" s="104"/>
      <c r="BX640" s="104"/>
      <c r="BY640" s="104"/>
      <c r="BZ640" s="104"/>
      <c r="CA640" s="104"/>
      <c r="CB640" s="104"/>
      <c r="CC640" s="104"/>
      <c r="CD640" s="104"/>
      <c r="CE640" s="104"/>
      <c r="CF640" s="104"/>
      <c r="CG640" s="104"/>
      <c r="CH640" s="104"/>
      <c r="CI640" s="104"/>
      <c r="CJ640" s="104"/>
      <c r="CK640" s="104"/>
      <c r="CL640" s="104"/>
      <c r="CM640" s="104"/>
      <c r="CN640" s="104"/>
      <c r="CO640" s="104"/>
      <c r="CP640" s="104"/>
      <c r="CQ640" s="104"/>
      <c r="CR640" s="104"/>
      <c r="CS640" s="104"/>
      <c r="CT640" s="104"/>
      <c r="CU640" s="104"/>
      <c r="CV640" s="104"/>
      <c r="CW640" s="104"/>
      <c r="CX640" s="104"/>
      <c r="CY640" s="104"/>
      <c r="CZ640" s="104"/>
      <c r="DA640" s="104"/>
      <c r="DB640" s="104"/>
      <c r="DC640" s="104"/>
      <c r="DD640" s="104"/>
      <c r="DE640" s="104"/>
      <c r="DF640" s="104"/>
      <c r="DG640" s="104"/>
      <c r="DH640" s="104"/>
      <c r="DI640" s="104"/>
      <c r="DJ640" s="104"/>
      <c r="DK640" s="104"/>
      <c r="DL640" s="104"/>
      <c r="DM640" s="104"/>
      <c r="DN640" s="104"/>
      <c r="DO640" s="104"/>
      <c r="DP640" s="104"/>
      <c r="DQ640" s="104"/>
      <c r="DR640" s="104"/>
      <c r="DS640" s="104"/>
      <c r="DT640" s="104"/>
      <c r="DU640" s="104"/>
      <c r="DV640" s="104"/>
      <c r="DW640" s="104"/>
      <c r="DX640" s="104"/>
      <c r="DY640" s="104"/>
      <c r="DZ640" s="104"/>
    </row>
    <row r="641" spans="1:130">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c r="AG641" s="104"/>
      <c r="AH641" s="104"/>
      <c r="AI641" s="104"/>
      <c r="AJ641" s="104"/>
      <c r="AK641" s="104"/>
      <c r="AL641" s="104"/>
      <c r="AM641" s="104"/>
      <c r="AN641" s="104"/>
      <c r="AO641" s="104"/>
      <c r="AP641" s="104"/>
      <c r="AQ641" s="104"/>
      <c r="AR641" s="104"/>
      <c r="AS641" s="104"/>
      <c r="AT641" s="104"/>
      <c r="AU641" s="104"/>
      <c r="AV641" s="104"/>
      <c r="AW641" s="104"/>
      <c r="AX641" s="104"/>
      <c r="AY641" s="104"/>
      <c r="AZ641" s="104"/>
      <c r="BA641" s="104"/>
      <c r="BB641" s="104"/>
      <c r="BC641" s="104"/>
      <c r="BD641" s="104"/>
      <c r="BE641" s="104"/>
      <c r="BF641" s="104"/>
      <c r="BG641" s="104"/>
      <c r="BH641" s="104"/>
      <c r="BI641" s="104"/>
      <c r="BJ641" s="104"/>
      <c r="BK641" s="104"/>
      <c r="BL641" s="104"/>
      <c r="BM641" s="104"/>
      <c r="BN641" s="104"/>
      <c r="BO641" s="104"/>
      <c r="BP641" s="104"/>
      <c r="BQ641" s="104"/>
      <c r="BR641" s="104"/>
      <c r="BS641" s="104"/>
      <c r="BT641" s="104"/>
      <c r="BU641" s="104"/>
      <c r="BV641" s="104"/>
      <c r="BW641" s="104"/>
      <c r="BX641" s="104"/>
      <c r="BY641" s="104"/>
      <c r="BZ641" s="104"/>
      <c r="CA641" s="104"/>
      <c r="CB641" s="104"/>
      <c r="CC641" s="104"/>
      <c r="CD641" s="104"/>
      <c r="CE641" s="104"/>
      <c r="CF641" s="104"/>
      <c r="CG641" s="104"/>
      <c r="CH641" s="104"/>
      <c r="CI641" s="104"/>
      <c r="CJ641" s="104"/>
      <c r="CK641" s="104"/>
      <c r="CL641" s="104"/>
      <c r="CM641" s="104"/>
      <c r="CN641" s="104"/>
      <c r="CO641" s="104"/>
      <c r="CP641" s="104"/>
      <c r="CQ641" s="104"/>
      <c r="CR641" s="104"/>
      <c r="CS641" s="104"/>
      <c r="CT641" s="104"/>
      <c r="CU641" s="104"/>
      <c r="CV641" s="104"/>
      <c r="CW641" s="104"/>
      <c r="CX641" s="104"/>
      <c r="CY641" s="104"/>
      <c r="CZ641" s="104"/>
      <c r="DA641" s="104"/>
      <c r="DB641" s="104"/>
      <c r="DC641" s="104"/>
      <c r="DD641" s="104"/>
      <c r="DE641" s="104"/>
      <c r="DF641" s="104"/>
      <c r="DG641" s="104"/>
      <c r="DH641" s="104"/>
      <c r="DI641" s="104"/>
      <c r="DJ641" s="104"/>
      <c r="DK641" s="104"/>
      <c r="DL641" s="104"/>
      <c r="DM641" s="104"/>
      <c r="DN641" s="104"/>
      <c r="DO641" s="104"/>
      <c r="DP641" s="104"/>
      <c r="DQ641" s="104"/>
      <c r="DR641" s="104"/>
      <c r="DS641" s="104"/>
      <c r="DT641" s="104"/>
      <c r="DU641" s="104"/>
      <c r="DV641" s="104"/>
      <c r="DW641" s="104"/>
      <c r="DX641" s="104"/>
      <c r="DY641" s="104"/>
      <c r="DZ641" s="104"/>
    </row>
    <row r="642" spans="1:130">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c r="AG642" s="104"/>
      <c r="AH642" s="104"/>
      <c r="AI642" s="104"/>
      <c r="AJ642" s="104"/>
      <c r="AK642" s="104"/>
      <c r="AL642" s="104"/>
      <c r="AM642" s="104"/>
      <c r="AN642" s="104"/>
      <c r="AO642" s="104"/>
      <c r="AP642" s="104"/>
      <c r="AQ642" s="104"/>
      <c r="AR642" s="104"/>
      <c r="AS642" s="104"/>
      <c r="AT642" s="104"/>
      <c r="AU642" s="104"/>
      <c r="AV642" s="104"/>
      <c r="AW642" s="104"/>
      <c r="AX642" s="104"/>
      <c r="AY642" s="104"/>
      <c r="AZ642" s="104"/>
      <c r="BA642" s="104"/>
      <c r="BB642" s="104"/>
      <c r="BC642" s="104"/>
      <c r="BD642" s="104"/>
      <c r="BE642" s="104"/>
      <c r="BF642" s="104"/>
      <c r="BG642" s="104"/>
      <c r="BH642" s="104"/>
      <c r="BI642" s="104"/>
      <c r="BJ642" s="104"/>
      <c r="BK642" s="104"/>
      <c r="BL642" s="104"/>
      <c r="BM642" s="104"/>
      <c r="BN642" s="104"/>
      <c r="BO642" s="104"/>
      <c r="BP642" s="104"/>
      <c r="BQ642" s="104"/>
      <c r="BR642" s="104"/>
      <c r="BS642" s="104"/>
      <c r="BT642" s="104"/>
      <c r="BU642" s="104"/>
      <c r="BV642" s="104"/>
      <c r="BW642" s="104"/>
      <c r="BX642" s="104"/>
      <c r="BY642" s="104"/>
      <c r="BZ642" s="104"/>
      <c r="CA642" s="104"/>
      <c r="CB642" s="104"/>
      <c r="CC642" s="104"/>
      <c r="CD642" s="104"/>
      <c r="CE642" s="104"/>
      <c r="CF642" s="104"/>
      <c r="CG642" s="104"/>
      <c r="CH642" s="104"/>
      <c r="CI642" s="104"/>
      <c r="CJ642" s="104"/>
      <c r="CK642" s="104"/>
      <c r="CL642" s="104"/>
      <c r="CM642" s="104"/>
      <c r="CN642" s="104"/>
      <c r="CO642" s="104"/>
      <c r="CP642" s="104"/>
      <c r="CQ642" s="104"/>
      <c r="CR642" s="104"/>
      <c r="CS642" s="104"/>
      <c r="CT642" s="104"/>
      <c r="CU642" s="104"/>
      <c r="CV642" s="104"/>
      <c r="CW642" s="104"/>
      <c r="CX642" s="104"/>
      <c r="CY642" s="104"/>
      <c r="CZ642" s="104"/>
      <c r="DA642" s="104"/>
      <c r="DB642" s="104"/>
      <c r="DC642" s="104"/>
      <c r="DD642" s="104"/>
      <c r="DE642" s="104"/>
      <c r="DF642" s="104"/>
      <c r="DG642" s="104"/>
      <c r="DH642" s="104"/>
      <c r="DI642" s="104"/>
      <c r="DJ642" s="104"/>
      <c r="DK642" s="104"/>
      <c r="DL642" s="104"/>
      <c r="DM642" s="104"/>
      <c r="DN642" s="104"/>
      <c r="DO642" s="104"/>
      <c r="DP642" s="104"/>
      <c r="DQ642" s="104"/>
      <c r="DR642" s="104"/>
      <c r="DS642" s="104"/>
      <c r="DT642" s="104"/>
      <c r="DU642" s="104"/>
      <c r="DV642" s="104"/>
      <c r="DW642" s="104"/>
      <c r="DX642" s="104"/>
      <c r="DY642" s="104"/>
      <c r="DZ642" s="104"/>
    </row>
    <row r="643" spans="1:130">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4"/>
      <c r="AY643" s="104"/>
      <c r="AZ643" s="104"/>
      <c r="BA643" s="104"/>
      <c r="BB643" s="104"/>
      <c r="BC643" s="104"/>
      <c r="BD643" s="104"/>
      <c r="BE643" s="104"/>
      <c r="BF643" s="104"/>
      <c r="BG643" s="104"/>
      <c r="BH643" s="104"/>
      <c r="BI643" s="104"/>
      <c r="BJ643" s="104"/>
      <c r="BK643" s="104"/>
      <c r="BL643" s="104"/>
      <c r="BM643" s="104"/>
      <c r="BN643" s="104"/>
      <c r="BO643" s="104"/>
      <c r="BP643" s="104"/>
      <c r="BQ643" s="104"/>
      <c r="BR643" s="104"/>
      <c r="BS643" s="104"/>
      <c r="BT643" s="104"/>
      <c r="BU643" s="104"/>
      <c r="BV643" s="104"/>
      <c r="BW643" s="104"/>
      <c r="BX643" s="104"/>
      <c r="BY643" s="104"/>
      <c r="BZ643" s="104"/>
      <c r="CA643" s="104"/>
      <c r="CB643" s="104"/>
      <c r="CC643" s="104"/>
      <c r="CD643" s="104"/>
      <c r="CE643" s="104"/>
      <c r="CF643" s="104"/>
      <c r="CG643" s="104"/>
      <c r="CH643" s="104"/>
      <c r="CI643" s="104"/>
      <c r="CJ643" s="104"/>
      <c r="CK643" s="104"/>
      <c r="CL643" s="104"/>
      <c r="CM643" s="104"/>
      <c r="CN643" s="104"/>
      <c r="CO643" s="104"/>
      <c r="CP643" s="104"/>
      <c r="CQ643" s="104"/>
      <c r="CR643" s="104"/>
      <c r="CS643" s="104"/>
      <c r="CT643" s="104"/>
      <c r="CU643" s="104"/>
      <c r="CV643" s="104"/>
      <c r="CW643" s="104"/>
      <c r="CX643" s="104"/>
      <c r="CY643" s="104"/>
      <c r="CZ643" s="104"/>
      <c r="DA643" s="104"/>
      <c r="DB643" s="104"/>
      <c r="DC643" s="104"/>
      <c r="DD643" s="104"/>
      <c r="DE643" s="104"/>
      <c r="DF643" s="104"/>
      <c r="DG643" s="104"/>
      <c r="DH643" s="104"/>
      <c r="DI643" s="104"/>
      <c r="DJ643" s="104"/>
      <c r="DK643" s="104"/>
      <c r="DL643" s="104"/>
      <c r="DM643" s="104"/>
      <c r="DN643" s="104"/>
      <c r="DO643" s="104"/>
      <c r="DP643" s="104"/>
      <c r="DQ643" s="104"/>
      <c r="DR643" s="104"/>
      <c r="DS643" s="104"/>
      <c r="DT643" s="104"/>
      <c r="DU643" s="104"/>
      <c r="DV643" s="104"/>
      <c r="DW643" s="104"/>
      <c r="DX643" s="104"/>
      <c r="DY643" s="104"/>
      <c r="DZ643" s="104"/>
    </row>
    <row r="644" spans="1:130">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4"/>
      <c r="AY644" s="104"/>
      <c r="AZ644" s="104"/>
      <c r="BA644" s="104"/>
      <c r="BB644" s="104"/>
      <c r="BC644" s="104"/>
      <c r="BD644" s="104"/>
      <c r="BE644" s="104"/>
      <c r="BF644" s="104"/>
      <c r="BG644" s="104"/>
      <c r="BH644" s="104"/>
      <c r="BI644" s="104"/>
      <c r="BJ644" s="104"/>
      <c r="BK644" s="104"/>
      <c r="BL644" s="104"/>
      <c r="BM644" s="104"/>
      <c r="BN644" s="104"/>
      <c r="BO644" s="104"/>
      <c r="BP644" s="104"/>
      <c r="BQ644" s="104"/>
      <c r="BR644" s="104"/>
      <c r="BS644" s="104"/>
      <c r="BT644" s="104"/>
      <c r="BU644" s="104"/>
      <c r="BV644" s="104"/>
      <c r="BW644" s="104"/>
      <c r="BX644" s="104"/>
      <c r="BY644" s="104"/>
      <c r="BZ644" s="104"/>
      <c r="CA644" s="104"/>
      <c r="CB644" s="104"/>
      <c r="CC644" s="104"/>
      <c r="CD644" s="104"/>
      <c r="CE644" s="104"/>
      <c r="CF644" s="104"/>
      <c r="CG644" s="104"/>
      <c r="CH644" s="104"/>
      <c r="CI644" s="104"/>
      <c r="CJ644" s="104"/>
      <c r="CK644" s="104"/>
      <c r="CL644" s="104"/>
      <c r="CM644" s="104"/>
      <c r="CN644" s="104"/>
      <c r="CO644" s="104"/>
      <c r="CP644" s="104"/>
      <c r="CQ644" s="104"/>
      <c r="CR644" s="104"/>
      <c r="CS644" s="104"/>
      <c r="CT644" s="104"/>
      <c r="CU644" s="104"/>
      <c r="CV644" s="104"/>
      <c r="CW644" s="104"/>
      <c r="CX644" s="104"/>
      <c r="CY644" s="104"/>
      <c r="CZ644" s="104"/>
      <c r="DA644" s="104"/>
      <c r="DB644" s="104"/>
      <c r="DC644" s="104"/>
      <c r="DD644" s="104"/>
      <c r="DE644" s="104"/>
      <c r="DF644" s="104"/>
      <c r="DG644" s="104"/>
      <c r="DH644" s="104"/>
      <c r="DI644" s="104"/>
      <c r="DJ644" s="104"/>
      <c r="DK644" s="104"/>
      <c r="DL644" s="104"/>
      <c r="DM644" s="104"/>
      <c r="DN644" s="104"/>
      <c r="DO644" s="104"/>
      <c r="DP644" s="104"/>
      <c r="DQ644" s="104"/>
      <c r="DR644" s="104"/>
      <c r="DS644" s="104"/>
      <c r="DT644" s="104"/>
      <c r="DU644" s="104"/>
      <c r="DV644" s="104"/>
      <c r="DW644" s="104"/>
      <c r="DX644" s="104"/>
      <c r="DY644" s="104"/>
      <c r="DZ644" s="104"/>
    </row>
    <row r="645" spans="1:130">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04"/>
      <c r="AY645" s="104"/>
      <c r="AZ645" s="104"/>
      <c r="BA645" s="104"/>
      <c r="BB645" s="104"/>
      <c r="BC645" s="104"/>
      <c r="BD645" s="104"/>
      <c r="BE645" s="104"/>
      <c r="BF645" s="104"/>
      <c r="BG645" s="104"/>
      <c r="BH645" s="104"/>
      <c r="BI645" s="104"/>
      <c r="BJ645" s="104"/>
      <c r="BK645" s="104"/>
      <c r="BL645" s="104"/>
      <c r="BM645" s="104"/>
      <c r="BN645" s="104"/>
      <c r="BO645" s="104"/>
      <c r="BP645" s="104"/>
      <c r="BQ645" s="104"/>
      <c r="BR645" s="104"/>
      <c r="BS645" s="104"/>
      <c r="BT645" s="104"/>
      <c r="BU645" s="104"/>
      <c r="BV645" s="104"/>
      <c r="BW645" s="104"/>
      <c r="BX645" s="104"/>
      <c r="BY645" s="104"/>
      <c r="BZ645" s="104"/>
      <c r="CA645" s="104"/>
      <c r="CB645" s="104"/>
      <c r="CC645" s="104"/>
      <c r="CD645" s="104"/>
      <c r="CE645" s="104"/>
      <c r="CF645" s="104"/>
      <c r="CG645" s="104"/>
      <c r="CH645" s="104"/>
      <c r="CI645" s="104"/>
      <c r="CJ645" s="104"/>
      <c r="CK645" s="104"/>
      <c r="CL645" s="104"/>
      <c r="CM645" s="104"/>
      <c r="CN645" s="104"/>
      <c r="CO645" s="104"/>
      <c r="CP645" s="104"/>
      <c r="CQ645" s="104"/>
      <c r="CR645" s="104"/>
      <c r="CS645" s="104"/>
      <c r="CT645" s="104"/>
      <c r="CU645" s="104"/>
      <c r="CV645" s="104"/>
      <c r="CW645" s="104"/>
      <c r="CX645" s="104"/>
      <c r="CY645" s="104"/>
      <c r="CZ645" s="104"/>
      <c r="DA645" s="104"/>
      <c r="DB645" s="104"/>
      <c r="DC645" s="104"/>
      <c r="DD645" s="104"/>
      <c r="DE645" s="104"/>
      <c r="DF645" s="104"/>
      <c r="DG645" s="104"/>
      <c r="DH645" s="104"/>
      <c r="DI645" s="104"/>
      <c r="DJ645" s="104"/>
      <c r="DK645" s="104"/>
      <c r="DL645" s="104"/>
      <c r="DM645" s="104"/>
      <c r="DN645" s="104"/>
      <c r="DO645" s="104"/>
      <c r="DP645" s="104"/>
      <c r="DQ645" s="104"/>
      <c r="DR645" s="104"/>
      <c r="DS645" s="104"/>
      <c r="DT645" s="104"/>
      <c r="DU645" s="104"/>
      <c r="DV645" s="104"/>
      <c r="DW645" s="104"/>
      <c r="DX645" s="104"/>
      <c r="DY645" s="104"/>
      <c r="DZ645" s="104"/>
    </row>
    <row r="646" spans="1:130">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c r="AG646" s="104"/>
      <c r="AH646" s="104"/>
      <c r="AI646" s="104"/>
      <c r="AJ646" s="104"/>
      <c r="AK646" s="104"/>
      <c r="AL646" s="104"/>
      <c r="AM646" s="104"/>
      <c r="AN646" s="104"/>
      <c r="AO646" s="104"/>
      <c r="AP646" s="104"/>
      <c r="AQ646" s="104"/>
      <c r="AR646" s="104"/>
      <c r="AS646" s="104"/>
      <c r="AT646" s="104"/>
      <c r="AU646" s="104"/>
      <c r="AV646" s="104"/>
      <c r="AW646" s="104"/>
      <c r="AX646" s="104"/>
      <c r="AY646" s="104"/>
      <c r="AZ646" s="104"/>
      <c r="BA646" s="104"/>
      <c r="BB646" s="104"/>
      <c r="BC646" s="104"/>
      <c r="BD646" s="104"/>
      <c r="BE646" s="104"/>
      <c r="BF646" s="104"/>
      <c r="BG646" s="104"/>
      <c r="BH646" s="104"/>
      <c r="BI646" s="104"/>
      <c r="BJ646" s="104"/>
      <c r="BK646" s="104"/>
      <c r="BL646" s="104"/>
      <c r="BM646" s="104"/>
      <c r="BN646" s="104"/>
      <c r="BO646" s="104"/>
      <c r="BP646" s="104"/>
      <c r="BQ646" s="104"/>
      <c r="BR646" s="104"/>
      <c r="BS646" s="104"/>
      <c r="BT646" s="104"/>
      <c r="BU646" s="104"/>
      <c r="BV646" s="104"/>
      <c r="BW646" s="104"/>
      <c r="BX646" s="104"/>
      <c r="BY646" s="104"/>
      <c r="BZ646" s="104"/>
      <c r="CA646" s="104"/>
      <c r="CB646" s="104"/>
      <c r="CC646" s="104"/>
      <c r="CD646" s="104"/>
      <c r="CE646" s="104"/>
      <c r="CF646" s="104"/>
      <c r="CG646" s="104"/>
      <c r="CH646" s="104"/>
      <c r="CI646" s="104"/>
      <c r="CJ646" s="104"/>
      <c r="CK646" s="104"/>
      <c r="CL646" s="104"/>
      <c r="CM646" s="104"/>
      <c r="CN646" s="104"/>
      <c r="CO646" s="104"/>
      <c r="CP646" s="104"/>
      <c r="CQ646" s="104"/>
      <c r="CR646" s="104"/>
      <c r="CS646" s="104"/>
      <c r="CT646" s="104"/>
      <c r="CU646" s="104"/>
      <c r="CV646" s="104"/>
      <c r="CW646" s="104"/>
      <c r="CX646" s="104"/>
      <c r="CY646" s="104"/>
      <c r="CZ646" s="104"/>
      <c r="DA646" s="104"/>
      <c r="DB646" s="104"/>
      <c r="DC646" s="104"/>
      <c r="DD646" s="104"/>
      <c r="DE646" s="104"/>
      <c r="DF646" s="104"/>
      <c r="DG646" s="104"/>
      <c r="DH646" s="104"/>
      <c r="DI646" s="104"/>
      <c r="DJ646" s="104"/>
      <c r="DK646" s="104"/>
      <c r="DL646" s="104"/>
      <c r="DM646" s="104"/>
      <c r="DN646" s="104"/>
      <c r="DO646" s="104"/>
      <c r="DP646" s="104"/>
      <c r="DQ646" s="104"/>
      <c r="DR646" s="104"/>
      <c r="DS646" s="104"/>
      <c r="DT646" s="104"/>
      <c r="DU646" s="104"/>
      <c r="DV646" s="104"/>
      <c r="DW646" s="104"/>
      <c r="DX646" s="104"/>
      <c r="DY646" s="104"/>
      <c r="DZ646" s="104"/>
    </row>
    <row r="647" spans="1:130">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c r="AG647" s="104"/>
      <c r="AH647" s="104"/>
      <c r="AI647" s="104"/>
      <c r="AJ647" s="104"/>
      <c r="AK647" s="104"/>
      <c r="AL647" s="104"/>
      <c r="AM647" s="104"/>
      <c r="AN647" s="104"/>
      <c r="AO647" s="104"/>
      <c r="AP647" s="104"/>
      <c r="AQ647" s="104"/>
      <c r="AR647" s="104"/>
      <c r="AS647" s="104"/>
      <c r="AT647" s="104"/>
      <c r="AU647" s="104"/>
      <c r="AV647" s="104"/>
      <c r="AW647" s="104"/>
      <c r="AX647" s="104"/>
      <c r="AY647" s="104"/>
      <c r="AZ647" s="104"/>
      <c r="BA647" s="104"/>
      <c r="BB647" s="104"/>
      <c r="BC647" s="104"/>
      <c r="BD647" s="104"/>
      <c r="BE647" s="104"/>
      <c r="BF647" s="104"/>
      <c r="BG647" s="104"/>
      <c r="BH647" s="104"/>
      <c r="BI647" s="104"/>
      <c r="BJ647" s="104"/>
      <c r="BK647" s="104"/>
      <c r="BL647" s="104"/>
      <c r="BM647" s="104"/>
      <c r="BN647" s="104"/>
      <c r="BO647" s="104"/>
      <c r="BP647" s="104"/>
      <c r="BQ647" s="104"/>
      <c r="BR647" s="104"/>
      <c r="BS647" s="104"/>
      <c r="BT647" s="104"/>
      <c r="BU647" s="104"/>
      <c r="BV647" s="104"/>
      <c r="BW647" s="104"/>
      <c r="BX647" s="104"/>
      <c r="BY647" s="104"/>
      <c r="BZ647" s="104"/>
      <c r="CA647" s="104"/>
      <c r="CB647" s="104"/>
      <c r="CC647" s="104"/>
      <c r="CD647" s="104"/>
      <c r="CE647" s="104"/>
      <c r="CF647" s="104"/>
      <c r="CG647" s="104"/>
      <c r="CH647" s="104"/>
      <c r="CI647" s="104"/>
      <c r="CJ647" s="104"/>
      <c r="CK647" s="104"/>
      <c r="CL647" s="104"/>
      <c r="CM647" s="104"/>
      <c r="CN647" s="104"/>
      <c r="CO647" s="104"/>
      <c r="CP647" s="104"/>
      <c r="CQ647" s="104"/>
      <c r="CR647" s="104"/>
      <c r="CS647" s="104"/>
      <c r="CT647" s="104"/>
      <c r="CU647" s="104"/>
      <c r="CV647" s="104"/>
      <c r="CW647" s="104"/>
      <c r="CX647" s="104"/>
      <c r="CY647" s="104"/>
      <c r="CZ647" s="104"/>
      <c r="DA647" s="104"/>
      <c r="DB647" s="104"/>
      <c r="DC647" s="104"/>
      <c r="DD647" s="104"/>
      <c r="DE647" s="104"/>
      <c r="DF647" s="104"/>
      <c r="DG647" s="104"/>
      <c r="DH647" s="104"/>
      <c r="DI647" s="104"/>
      <c r="DJ647" s="104"/>
      <c r="DK647" s="104"/>
      <c r="DL647" s="104"/>
      <c r="DM647" s="104"/>
      <c r="DN647" s="104"/>
      <c r="DO647" s="104"/>
      <c r="DP647" s="104"/>
      <c r="DQ647" s="104"/>
      <c r="DR647" s="104"/>
      <c r="DS647" s="104"/>
      <c r="DT647" s="104"/>
      <c r="DU647" s="104"/>
      <c r="DV647" s="104"/>
      <c r="DW647" s="104"/>
      <c r="DX647" s="104"/>
      <c r="DY647" s="104"/>
      <c r="DZ647" s="104"/>
    </row>
    <row r="648" spans="1:130">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c r="AG648" s="104"/>
      <c r="AH648" s="104"/>
      <c r="AI648" s="104"/>
      <c r="AJ648" s="104"/>
      <c r="AK648" s="104"/>
      <c r="AL648" s="104"/>
      <c r="AM648" s="104"/>
      <c r="AN648" s="104"/>
      <c r="AO648" s="104"/>
      <c r="AP648" s="104"/>
      <c r="AQ648" s="104"/>
      <c r="AR648" s="104"/>
      <c r="AS648" s="104"/>
      <c r="AT648" s="104"/>
      <c r="AU648" s="104"/>
      <c r="AV648" s="104"/>
      <c r="AW648" s="104"/>
      <c r="AX648" s="104"/>
      <c r="AY648" s="104"/>
      <c r="AZ648" s="104"/>
      <c r="BA648" s="104"/>
      <c r="BB648" s="104"/>
      <c r="BC648" s="104"/>
      <c r="BD648" s="104"/>
      <c r="BE648" s="104"/>
      <c r="BF648" s="104"/>
      <c r="BG648" s="104"/>
      <c r="BH648" s="104"/>
      <c r="BI648" s="104"/>
      <c r="BJ648" s="104"/>
      <c r="BK648" s="104"/>
      <c r="BL648" s="104"/>
      <c r="BM648" s="104"/>
      <c r="BN648" s="104"/>
      <c r="BO648" s="104"/>
      <c r="BP648" s="104"/>
      <c r="BQ648" s="104"/>
      <c r="BR648" s="104"/>
      <c r="BS648" s="104"/>
      <c r="BT648" s="104"/>
      <c r="BU648" s="104"/>
      <c r="BV648" s="104"/>
      <c r="BW648" s="104"/>
      <c r="BX648" s="104"/>
      <c r="BY648" s="104"/>
      <c r="BZ648" s="104"/>
      <c r="CA648" s="104"/>
      <c r="CB648" s="104"/>
      <c r="CC648" s="104"/>
      <c r="CD648" s="104"/>
      <c r="CE648" s="104"/>
      <c r="CF648" s="104"/>
      <c r="CG648" s="104"/>
      <c r="CH648" s="104"/>
      <c r="CI648" s="104"/>
      <c r="CJ648" s="104"/>
      <c r="CK648" s="104"/>
      <c r="CL648" s="104"/>
      <c r="CM648" s="104"/>
      <c r="CN648" s="104"/>
      <c r="CO648" s="104"/>
      <c r="CP648" s="104"/>
      <c r="CQ648" s="104"/>
      <c r="CR648" s="104"/>
      <c r="CS648" s="104"/>
      <c r="CT648" s="104"/>
      <c r="CU648" s="104"/>
      <c r="CV648" s="104"/>
      <c r="CW648" s="104"/>
      <c r="CX648" s="104"/>
      <c r="CY648" s="104"/>
      <c r="CZ648" s="104"/>
      <c r="DA648" s="104"/>
      <c r="DB648" s="104"/>
      <c r="DC648" s="104"/>
      <c r="DD648" s="104"/>
      <c r="DE648" s="104"/>
      <c r="DF648" s="104"/>
      <c r="DG648" s="104"/>
      <c r="DH648" s="104"/>
      <c r="DI648" s="104"/>
      <c r="DJ648" s="104"/>
      <c r="DK648" s="104"/>
      <c r="DL648" s="104"/>
      <c r="DM648" s="104"/>
      <c r="DN648" s="104"/>
      <c r="DO648" s="104"/>
      <c r="DP648" s="104"/>
      <c r="DQ648" s="104"/>
      <c r="DR648" s="104"/>
      <c r="DS648" s="104"/>
      <c r="DT648" s="104"/>
      <c r="DU648" s="104"/>
      <c r="DV648" s="104"/>
      <c r="DW648" s="104"/>
      <c r="DX648" s="104"/>
      <c r="DY648" s="104"/>
      <c r="DZ648" s="104"/>
    </row>
    <row r="649" spans="1:130">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c r="AG649" s="104"/>
      <c r="AH649" s="104"/>
      <c r="AI649" s="104"/>
      <c r="AJ649" s="104"/>
      <c r="AK649" s="104"/>
      <c r="AL649" s="104"/>
      <c r="AM649" s="104"/>
      <c r="AN649" s="104"/>
      <c r="AO649" s="104"/>
      <c r="AP649" s="104"/>
      <c r="AQ649" s="104"/>
      <c r="AR649" s="104"/>
      <c r="AS649" s="104"/>
      <c r="AT649" s="104"/>
      <c r="AU649" s="104"/>
      <c r="AV649" s="104"/>
      <c r="AW649" s="104"/>
      <c r="AX649" s="104"/>
      <c r="AY649" s="104"/>
      <c r="AZ649" s="104"/>
      <c r="BA649" s="104"/>
      <c r="BB649" s="104"/>
      <c r="BC649" s="104"/>
      <c r="BD649" s="104"/>
      <c r="BE649" s="104"/>
      <c r="BF649" s="104"/>
      <c r="BG649" s="104"/>
      <c r="BH649" s="104"/>
      <c r="BI649" s="104"/>
      <c r="BJ649" s="104"/>
      <c r="BK649" s="104"/>
      <c r="BL649" s="104"/>
      <c r="BM649" s="104"/>
      <c r="BN649" s="104"/>
      <c r="BO649" s="104"/>
      <c r="BP649" s="104"/>
      <c r="BQ649" s="104"/>
      <c r="BR649" s="104"/>
      <c r="BS649" s="104"/>
      <c r="BT649" s="104"/>
      <c r="BU649" s="104"/>
      <c r="BV649" s="104"/>
      <c r="BW649" s="104"/>
      <c r="BX649" s="104"/>
      <c r="BY649" s="104"/>
      <c r="BZ649" s="104"/>
      <c r="CA649" s="104"/>
      <c r="CB649" s="104"/>
      <c r="CC649" s="104"/>
      <c r="CD649" s="104"/>
      <c r="CE649" s="104"/>
      <c r="CF649" s="104"/>
      <c r="CG649" s="104"/>
      <c r="CH649" s="104"/>
      <c r="CI649" s="104"/>
      <c r="CJ649" s="104"/>
      <c r="CK649" s="104"/>
      <c r="CL649" s="104"/>
      <c r="CM649" s="104"/>
      <c r="CN649" s="104"/>
      <c r="CO649" s="104"/>
      <c r="CP649" s="104"/>
      <c r="CQ649" s="104"/>
      <c r="CR649" s="104"/>
      <c r="CS649" s="104"/>
      <c r="CT649" s="104"/>
      <c r="CU649" s="104"/>
      <c r="CV649" s="104"/>
      <c r="CW649" s="104"/>
      <c r="CX649" s="104"/>
      <c r="CY649" s="104"/>
      <c r="CZ649" s="104"/>
      <c r="DA649" s="104"/>
      <c r="DB649" s="104"/>
      <c r="DC649" s="104"/>
      <c r="DD649" s="104"/>
      <c r="DE649" s="104"/>
      <c r="DF649" s="104"/>
      <c r="DG649" s="104"/>
      <c r="DH649" s="104"/>
      <c r="DI649" s="104"/>
      <c r="DJ649" s="104"/>
      <c r="DK649" s="104"/>
      <c r="DL649" s="104"/>
      <c r="DM649" s="104"/>
      <c r="DN649" s="104"/>
      <c r="DO649" s="104"/>
      <c r="DP649" s="104"/>
      <c r="DQ649" s="104"/>
      <c r="DR649" s="104"/>
      <c r="DS649" s="104"/>
      <c r="DT649" s="104"/>
      <c r="DU649" s="104"/>
      <c r="DV649" s="104"/>
      <c r="DW649" s="104"/>
      <c r="DX649" s="104"/>
      <c r="DY649" s="104"/>
      <c r="DZ649" s="104"/>
    </row>
    <row r="650" spans="1:130">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c r="AG650" s="104"/>
      <c r="AH650" s="104"/>
      <c r="AI650" s="104"/>
      <c r="AJ650" s="104"/>
      <c r="AK650" s="104"/>
      <c r="AL650" s="104"/>
      <c r="AM650" s="104"/>
      <c r="AN650" s="104"/>
      <c r="AO650" s="104"/>
      <c r="AP650" s="104"/>
      <c r="AQ650" s="104"/>
      <c r="AR650" s="104"/>
      <c r="AS650" s="104"/>
      <c r="AT650" s="104"/>
      <c r="AU650" s="104"/>
      <c r="AV650" s="104"/>
      <c r="AW650" s="104"/>
      <c r="AX650" s="104"/>
      <c r="AY650" s="104"/>
      <c r="AZ650" s="104"/>
      <c r="BA650" s="104"/>
      <c r="BB650" s="104"/>
      <c r="BC650" s="104"/>
      <c r="BD650" s="104"/>
      <c r="BE650" s="104"/>
      <c r="BF650" s="104"/>
      <c r="BG650" s="104"/>
      <c r="BH650" s="104"/>
      <c r="BI650" s="104"/>
      <c r="BJ650" s="104"/>
      <c r="BK650" s="104"/>
      <c r="BL650" s="104"/>
      <c r="BM650" s="104"/>
      <c r="BN650" s="104"/>
      <c r="BO650" s="104"/>
      <c r="BP650" s="104"/>
      <c r="BQ650" s="104"/>
      <c r="BR650" s="104"/>
      <c r="BS650" s="104"/>
      <c r="BT650" s="104"/>
      <c r="BU650" s="104"/>
      <c r="BV650" s="104"/>
      <c r="BW650" s="104"/>
      <c r="BX650" s="104"/>
      <c r="BY650" s="104"/>
      <c r="BZ650" s="104"/>
      <c r="CA650" s="104"/>
      <c r="CB650" s="104"/>
      <c r="CC650" s="104"/>
      <c r="CD650" s="104"/>
      <c r="CE650" s="104"/>
      <c r="CF650" s="104"/>
      <c r="CG650" s="104"/>
      <c r="CH650" s="104"/>
      <c r="CI650" s="104"/>
      <c r="CJ650" s="104"/>
      <c r="CK650" s="104"/>
      <c r="CL650" s="104"/>
      <c r="CM650" s="104"/>
      <c r="CN650" s="104"/>
      <c r="CO650" s="104"/>
      <c r="CP650" s="104"/>
      <c r="CQ650" s="104"/>
      <c r="CR650" s="104"/>
      <c r="CS650" s="104"/>
      <c r="CT650" s="104"/>
      <c r="CU650" s="104"/>
      <c r="CV650" s="104"/>
      <c r="CW650" s="104"/>
      <c r="CX650" s="104"/>
      <c r="CY650" s="104"/>
      <c r="CZ650" s="104"/>
      <c r="DA650" s="104"/>
      <c r="DB650" s="104"/>
      <c r="DC650" s="104"/>
      <c r="DD650" s="104"/>
      <c r="DE650" s="104"/>
      <c r="DF650" s="104"/>
      <c r="DG650" s="104"/>
      <c r="DH650" s="104"/>
      <c r="DI650" s="104"/>
      <c r="DJ650" s="104"/>
      <c r="DK650" s="104"/>
      <c r="DL650" s="104"/>
      <c r="DM650" s="104"/>
      <c r="DN650" s="104"/>
      <c r="DO650" s="104"/>
      <c r="DP650" s="104"/>
      <c r="DQ650" s="104"/>
      <c r="DR650" s="104"/>
      <c r="DS650" s="104"/>
      <c r="DT650" s="104"/>
      <c r="DU650" s="104"/>
      <c r="DV650" s="104"/>
      <c r="DW650" s="104"/>
      <c r="DX650" s="104"/>
      <c r="DY650" s="104"/>
      <c r="DZ650" s="104"/>
    </row>
    <row r="651" spans="1:130">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4"/>
      <c r="AT651" s="104"/>
      <c r="AU651" s="104"/>
      <c r="AV651" s="104"/>
      <c r="AW651" s="104"/>
      <c r="AX651" s="104"/>
      <c r="AY651" s="104"/>
      <c r="AZ651" s="104"/>
      <c r="BA651" s="104"/>
      <c r="BB651" s="104"/>
      <c r="BC651" s="104"/>
      <c r="BD651" s="104"/>
      <c r="BE651" s="104"/>
      <c r="BF651" s="104"/>
      <c r="BG651" s="104"/>
      <c r="BH651" s="104"/>
      <c r="BI651" s="104"/>
      <c r="BJ651" s="104"/>
      <c r="BK651" s="104"/>
      <c r="BL651" s="104"/>
      <c r="BM651" s="104"/>
      <c r="BN651" s="104"/>
      <c r="BO651" s="104"/>
      <c r="BP651" s="104"/>
      <c r="BQ651" s="104"/>
      <c r="BR651" s="104"/>
      <c r="BS651" s="104"/>
      <c r="BT651" s="104"/>
      <c r="BU651" s="104"/>
      <c r="BV651" s="104"/>
      <c r="BW651" s="104"/>
      <c r="BX651" s="104"/>
      <c r="BY651" s="104"/>
      <c r="BZ651" s="104"/>
      <c r="CA651" s="104"/>
      <c r="CB651" s="104"/>
      <c r="CC651" s="104"/>
      <c r="CD651" s="104"/>
      <c r="CE651" s="104"/>
      <c r="CF651" s="104"/>
      <c r="CG651" s="104"/>
      <c r="CH651" s="104"/>
      <c r="CI651" s="104"/>
      <c r="CJ651" s="104"/>
      <c r="CK651" s="104"/>
      <c r="CL651" s="104"/>
      <c r="CM651" s="104"/>
      <c r="CN651" s="104"/>
      <c r="CO651" s="104"/>
      <c r="CP651" s="104"/>
      <c r="CQ651" s="104"/>
      <c r="CR651" s="104"/>
      <c r="CS651" s="104"/>
      <c r="CT651" s="104"/>
      <c r="CU651" s="104"/>
      <c r="CV651" s="104"/>
      <c r="CW651" s="104"/>
      <c r="CX651" s="104"/>
      <c r="CY651" s="104"/>
      <c r="CZ651" s="104"/>
      <c r="DA651" s="104"/>
      <c r="DB651" s="104"/>
      <c r="DC651" s="104"/>
      <c r="DD651" s="104"/>
      <c r="DE651" s="104"/>
      <c r="DF651" s="104"/>
      <c r="DG651" s="104"/>
      <c r="DH651" s="104"/>
      <c r="DI651" s="104"/>
      <c r="DJ651" s="104"/>
      <c r="DK651" s="104"/>
      <c r="DL651" s="104"/>
      <c r="DM651" s="104"/>
      <c r="DN651" s="104"/>
      <c r="DO651" s="104"/>
      <c r="DP651" s="104"/>
      <c r="DQ651" s="104"/>
      <c r="DR651" s="104"/>
      <c r="DS651" s="104"/>
      <c r="DT651" s="104"/>
      <c r="DU651" s="104"/>
      <c r="DV651" s="104"/>
      <c r="DW651" s="104"/>
      <c r="DX651" s="104"/>
      <c r="DY651" s="104"/>
      <c r="DZ651" s="104"/>
    </row>
    <row r="652" spans="1:130">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c r="AG652" s="104"/>
      <c r="AH652" s="104"/>
      <c r="AI652" s="104"/>
      <c r="AJ652" s="104"/>
      <c r="AK652" s="104"/>
      <c r="AL652" s="104"/>
      <c r="AM652" s="104"/>
      <c r="AN652" s="104"/>
      <c r="AO652" s="104"/>
      <c r="AP652" s="104"/>
      <c r="AQ652" s="104"/>
      <c r="AR652" s="104"/>
      <c r="AS652" s="104"/>
      <c r="AT652" s="104"/>
      <c r="AU652" s="104"/>
      <c r="AV652" s="104"/>
      <c r="AW652" s="104"/>
      <c r="AX652" s="104"/>
      <c r="AY652" s="104"/>
      <c r="AZ652" s="104"/>
      <c r="BA652" s="104"/>
      <c r="BB652" s="104"/>
      <c r="BC652" s="104"/>
      <c r="BD652" s="104"/>
      <c r="BE652" s="104"/>
      <c r="BF652" s="104"/>
      <c r="BG652" s="104"/>
      <c r="BH652" s="104"/>
      <c r="BI652" s="104"/>
      <c r="BJ652" s="104"/>
      <c r="BK652" s="104"/>
      <c r="BL652" s="104"/>
      <c r="BM652" s="104"/>
      <c r="BN652" s="104"/>
      <c r="BO652" s="104"/>
      <c r="BP652" s="104"/>
      <c r="BQ652" s="104"/>
      <c r="BR652" s="104"/>
      <c r="BS652" s="104"/>
      <c r="BT652" s="104"/>
      <c r="BU652" s="104"/>
      <c r="BV652" s="104"/>
      <c r="BW652" s="104"/>
      <c r="BX652" s="104"/>
      <c r="BY652" s="104"/>
      <c r="BZ652" s="104"/>
      <c r="CA652" s="104"/>
      <c r="CB652" s="104"/>
      <c r="CC652" s="104"/>
      <c r="CD652" s="104"/>
      <c r="CE652" s="104"/>
      <c r="CF652" s="104"/>
      <c r="CG652" s="104"/>
      <c r="CH652" s="104"/>
      <c r="CI652" s="104"/>
      <c r="CJ652" s="104"/>
      <c r="CK652" s="104"/>
      <c r="CL652" s="104"/>
      <c r="CM652" s="104"/>
      <c r="CN652" s="104"/>
      <c r="CO652" s="104"/>
      <c r="CP652" s="104"/>
      <c r="CQ652" s="104"/>
      <c r="CR652" s="104"/>
      <c r="CS652" s="104"/>
      <c r="CT652" s="104"/>
      <c r="CU652" s="104"/>
      <c r="CV652" s="104"/>
      <c r="CW652" s="104"/>
      <c r="CX652" s="104"/>
      <c r="CY652" s="104"/>
      <c r="CZ652" s="104"/>
      <c r="DA652" s="104"/>
      <c r="DB652" s="104"/>
      <c r="DC652" s="104"/>
      <c r="DD652" s="104"/>
      <c r="DE652" s="104"/>
      <c r="DF652" s="104"/>
      <c r="DG652" s="104"/>
      <c r="DH652" s="104"/>
      <c r="DI652" s="104"/>
      <c r="DJ652" s="104"/>
      <c r="DK652" s="104"/>
      <c r="DL652" s="104"/>
      <c r="DM652" s="104"/>
      <c r="DN652" s="104"/>
      <c r="DO652" s="104"/>
      <c r="DP652" s="104"/>
      <c r="DQ652" s="104"/>
      <c r="DR652" s="104"/>
      <c r="DS652" s="104"/>
      <c r="DT652" s="104"/>
      <c r="DU652" s="104"/>
      <c r="DV652" s="104"/>
      <c r="DW652" s="104"/>
      <c r="DX652" s="104"/>
      <c r="DY652" s="104"/>
      <c r="DZ652" s="104"/>
    </row>
    <row r="653" spans="1:130">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c r="AG653" s="104"/>
      <c r="AH653" s="104"/>
      <c r="AI653" s="104"/>
      <c r="AJ653" s="104"/>
      <c r="AK653" s="104"/>
      <c r="AL653" s="104"/>
      <c r="AM653" s="104"/>
      <c r="AN653" s="104"/>
      <c r="AO653" s="104"/>
      <c r="AP653" s="104"/>
      <c r="AQ653" s="104"/>
      <c r="AR653" s="104"/>
      <c r="AS653" s="104"/>
      <c r="AT653" s="104"/>
      <c r="AU653" s="104"/>
      <c r="AV653" s="104"/>
      <c r="AW653" s="104"/>
      <c r="AX653" s="104"/>
      <c r="AY653" s="104"/>
      <c r="AZ653" s="104"/>
      <c r="BA653" s="104"/>
      <c r="BB653" s="104"/>
      <c r="BC653" s="104"/>
      <c r="BD653" s="104"/>
      <c r="BE653" s="104"/>
      <c r="BF653" s="104"/>
      <c r="BG653" s="104"/>
      <c r="BH653" s="104"/>
      <c r="BI653" s="104"/>
      <c r="BJ653" s="104"/>
      <c r="BK653" s="104"/>
      <c r="BL653" s="104"/>
      <c r="BM653" s="104"/>
      <c r="BN653" s="104"/>
      <c r="BO653" s="104"/>
      <c r="BP653" s="104"/>
      <c r="BQ653" s="104"/>
      <c r="BR653" s="104"/>
      <c r="BS653" s="104"/>
      <c r="BT653" s="104"/>
      <c r="BU653" s="104"/>
      <c r="BV653" s="104"/>
      <c r="BW653" s="104"/>
      <c r="BX653" s="104"/>
      <c r="BY653" s="104"/>
      <c r="BZ653" s="104"/>
      <c r="CA653" s="104"/>
      <c r="CB653" s="104"/>
      <c r="CC653" s="104"/>
      <c r="CD653" s="104"/>
      <c r="CE653" s="104"/>
      <c r="CF653" s="104"/>
      <c r="CG653" s="104"/>
      <c r="CH653" s="104"/>
      <c r="CI653" s="104"/>
      <c r="CJ653" s="104"/>
      <c r="CK653" s="104"/>
      <c r="CL653" s="104"/>
      <c r="CM653" s="104"/>
      <c r="CN653" s="104"/>
      <c r="CO653" s="104"/>
      <c r="CP653" s="104"/>
      <c r="CQ653" s="104"/>
      <c r="CR653" s="104"/>
      <c r="CS653" s="104"/>
      <c r="CT653" s="104"/>
      <c r="CU653" s="104"/>
      <c r="CV653" s="104"/>
      <c r="CW653" s="104"/>
      <c r="CX653" s="104"/>
      <c r="CY653" s="104"/>
      <c r="CZ653" s="104"/>
      <c r="DA653" s="104"/>
      <c r="DB653" s="104"/>
      <c r="DC653" s="104"/>
      <c r="DD653" s="104"/>
      <c r="DE653" s="104"/>
      <c r="DF653" s="104"/>
      <c r="DG653" s="104"/>
      <c r="DH653" s="104"/>
      <c r="DI653" s="104"/>
      <c r="DJ653" s="104"/>
      <c r="DK653" s="104"/>
      <c r="DL653" s="104"/>
      <c r="DM653" s="104"/>
      <c r="DN653" s="104"/>
      <c r="DO653" s="104"/>
      <c r="DP653" s="104"/>
      <c r="DQ653" s="104"/>
      <c r="DR653" s="104"/>
      <c r="DS653" s="104"/>
      <c r="DT653" s="104"/>
      <c r="DU653" s="104"/>
      <c r="DV653" s="104"/>
      <c r="DW653" s="104"/>
      <c r="DX653" s="104"/>
      <c r="DY653" s="104"/>
      <c r="DZ653" s="104"/>
    </row>
    <row r="654" spans="1:130">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c r="AG654" s="104"/>
      <c r="AH654" s="104"/>
      <c r="AI654" s="104"/>
      <c r="AJ654" s="104"/>
      <c r="AK654" s="104"/>
      <c r="AL654" s="104"/>
      <c r="AM654" s="104"/>
      <c r="AN654" s="104"/>
      <c r="AO654" s="104"/>
      <c r="AP654" s="104"/>
      <c r="AQ654" s="104"/>
      <c r="AR654" s="104"/>
      <c r="AS654" s="104"/>
      <c r="AT654" s="104"/>
      <c r="AU654" s="104"/>
      <c r="AV654" s="104"/>
      <c r="AW654" s="104"/>
      <c r="AX654" s="104"/>
      <c r="AY654" s="104"/>
      <c r="AZ654" s="104"/>
      <c r="BA654" s="104"/>
      <c r="BB654" s="104"/>
      <c r="BC654" s="104"/>
      <c r="BD654" s="104"/>
      <c r="BE654" s="104"/>
      <c r="BF654" s="104"/>
      <c r="BG654" s="104"/>
      <c r="BH654" s="104"/>
      <c r="BI654" s="104"/>
      <c r="BJ654" s="104"/>
      <c r="BK654" s="104"/>
      <c r="BL654" s="104"/>
      <c r="BM654" s="104"/>
      <c r="BN654" s="104"/>
      <c r="BO654" s="104"/>
      <c r="BP654" s="104"/>
      <c r="BQ654" s="104"/>
      <c r="BR654" s="104"/>
      <c r="BS654" s="104"/>
      <c r="BT654" s="104"/>
      <c r="BU654" s="104"/>
      <c r="BV654" s="104"/>
      <c r="BW654" s="104"/>
      <c r="BX654" s="104"/>
      <c r="BY654" s="104"/>
      <c r="BZ654" s="104"/>
      <c r="CA654" s="104"/>
      <c r="CB654" s="104"/>
      <c r="CC654" s="104"/>
      <c r="CD654" s="104"/>
      <c r="CE654" s="104"/>
      <c r="CF654" s="104"/>
      <c r="CG654" s="104"/>
      <c r="CH654" s="104"/>
      <c r="CI654" s="104"/>
      <c r="CJ654" s="104"/>
      <c r="CK654" s="104"/>
      <c r="CL654" s="104"/>
      <c r="CM654" s="104"/>
      <c r="CN654" s="104"/>
      <c r="CO654" s="104"/>
      <c r="CP654" s="104"/>
      <c r="CQ654" s="104"/>
      <c r="CR654" s="104"/>
      <c r="CS654" s="104"/>
      <c r="CT654" s="104"/>
      <c r="CU654" s="104"/>
      <c r="CV654" s="104"/>
      <c r="CW654" s="104"/>
      <c r="CX654" s="104"/>
      <c r="CY654" s="104"/>
      <c r="CZ654" s="104"/>
      <c r="DA654" s="104"/>
      <c r="DB654" s="104"/>
      <c r="DC654" s="104"/>
      <c r="DD654" s="104"/>
      <c r="DE654" s="104"/>
      <c r="DF654" s="104"/>
      <c r="DG654" s="104"/>
      <c r="DH654" s="104"/>
      <c r="DI654" s="104"/>
      <c r="DJ654" s="104"/>
      <c r="DK654" s="104"/>
      <c r="DL654" s="104"/>
      <c r="DM654" s="104"/>
      <c r="DN654" s="104"/>
      <c r="DO654" s="104"/>
      <c r="DP654" s="104"/>
      <c r="DQ654" s="104"/>
      <c r="DR654" s="104"/>
      <c r="DS654" s="104"/>
      <c r="DT654" s="104"/>
      <c r="DU654" s="104"/>
      <c r="DV654" s="104"/>
      <c r="DW654" s="104"/>
      <c r="DX654" s="104"/>
      <c r="DY654" s="104"/>
      <c r="DZ654" s="104"/>
    </row>
    <row r="655" spans="1:130">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c r="AG655" s="104"/>
      <c r="AH655" s="104"/>
      <c r="AI655" s="104"/>
      <c r="AJ655" s="104"/>
      <c r="AK655" s="104"/>
      <c r="AL655" s="104"/>
      <c r="AM655" s="104"/>
      <c r="AN655" s="104"/>
      <c r="AO655" s="104"/>
      <c r="AP655" s="104"/>
      <c r="AQ655" s="104"/>
      <c r="AR655" s="104"/>
      <c r="AS655" s="104"/>
      <c r="AT655" s="104"/>
      <c r="AU655" s="104"/>
      <c r="AV655" s="104"/>
      <c r="AW655" s="104"/>
      <c r="AX655" s="104"/>
      <c r="AY655" s="104"/>
      <c r="AZ655" s="104"/>
      <c r="BA655" s="104"/>
      <c r="BB655" s="104"/>
      <c r="BC655" s="104"/>
      <c r="BD655" s="104"/>
      <c r="BE655" s="104"/>
      <c r="BF655" s="104"/>
      <c r="BG655" s="104"/>
      <c r="BH655" s="104"/>
      <c r="BI655" s="104"/>
      <c r="BJ655" s="104"/>
      <c r="BK655" s="104"/>
      <c r="BL655" s="104"/>
      <c r="BM655" s="104"/>
      <c r="BN655" s="104"/>
      <c r="BO655" s="104"/>
      <c r="BP655" s="104"/>
      <c r="BQ655" s="104"/>
      <c r="BR655" s="104"/>
      <c r="BS655" s="104"/>
      <c r="BT655" s="104"/>
      <c r="BU655" s="104"/>
      <c r="BV655" s="104"/>
      <c r="BW655" s="104"/>
      <c r="BX655" s="104"/>
      <c r="BY655" s="104"/>
      <c r="BZ655" s="104"/>
      <c r="CA655" s="104"/>
      <c r="CB655" s="104"/>
      <c r="CC655" s="104"/>
      <c r="CD655" s="104"/>
      <c r="CE655" s="104"/>
      <c r="CF655" s="104"/>
      <c r="CG655" s="104"/>
      <c r="CH655" s="104"/>
      <c r="CI655" s="104"/>
      <c r="CJ655" s="104"/>
      <c r="CK655" s="104"/>
      <c r="CL655" s="104"/>
      <c r="CM655" s="104"/>
      <c r="CN655" s="104"/>
      <c r="CO655" s="104"/>
      <c r="CP655" s="104"/>
      <c r="CQ655" s="104"/>
      <c r="CR655" s="104"/>
      <c r="CS655" s="104"/>
      <c r="CT655" s="104"/>
      <c r="CU655" s="104"/>
      <c r="CV655" s="104"/>
      <c r="CW655" s="104"/>
      <c r="CX655" s="104"/>
      <c r="CY655" s="104"/>
      <c r="CZ655" s="104"/>
      <c r="DA655" s="104"/>
      <c r="DB655" s="104"/>
      <c r="DC655" s="104"/>
      <c r="DD655" s="104"/>
      <c r="DE655" s="104"/>
      <c r="DF655" s="104"/>
      <c r="DG655" s="104"/>
      <c r="DH655" s="104"/>
      <c r="DI655" s="104"/>
      <c r="DJ655" s="104"/>
      <c r="DK655" s="104"/>
      <c r="DL655" s="104"/>
      <c r="DM655" s="104"/>
      <c r="DN655" s="104"/>
      <c r="DO655" s="104"/>
      <c r="DP655" s="104"/>
      <c r="DQ655" s="104"/>
      <c r="DR655" s="104"/>
      <c r="DS655" s="104"/>
      <c r="DT655" s="104"/>
      <c r="DU655" s="104"/>
      <c r="DV655" s="104"/>
      <c r="DW655" s="104"/>
      <c r="DX655" s="104"/>
      <c r="DY655" s="104"/>
      <c r="DZ655" s="104"/>
    </row>
    <row r="656" spans="1:130">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c r="AG656" s="104"/>
      <c r="AH656" s="104"/>
      <c r="AI656" s="104"/>
      <c r="AJ656" s="104"/>
      <c r="AK656" s="104"/>
      <c r="AL656" s="104"/>
      <c r="AM656" s="104"/>
      <c r="AN656" s="104"/>
      <c r="AO656" s="104"/>
      <c r="AP656" s="104"/>
      <c r="AQ656" s="104"/>
      <c r="AR656" s="104"/>
      <c r="AS656" s="104"/>
      <c r="AT656" s="104"/>
      <c r="AU656" s="104"/>
      <c r="AV656" s="104"/>
      <c r="AW656" s="104"/>
      <c r="AX656" s="104"/>
      <c r="AY656" s="104"/>
      <c r="AZ656" s="104"/>
      <c r="BA656" s="104"/>
      <c r="BB656" s="104"/>
      <c r="BC656" s="104"/>
      <c r="BD656" s="104"/>
      <c r="BE656" s="104"/>
      <c r="BF656" s="104"/>
      <c r="BG656" s="104"/>
      <c r="BH656" s="104"/>
      <c r="BI656" s="104"/>
      <c r="BJ656" s="104"/>
      <c r="BK656" s="104"/>
      <c r="BL656" s="104"/>
      <c r="BM656" s="104"/>
      <c r="BN656" s="104"/>
      <c r="BO656" s="104"/>
      <c r="BP656" s="104"/>
      <c r="BQ656" s="104"/>
      <c r="BR656" s="104"/>
      <c r="BS656" s="104"/>
      <c r="BT656" s="104"/>
      <c r="BU656" s="104"/>
      <c r="BV656" s="104"/>
      <c r="BW656" s="104"/>
      <c r="BX656" s="104"/>
      <c r="BY656" s="104"/>
      <c r="BZ656" s="104"/>
      <c r="CA656" s="104"/>
      <c r="CB656" s="104"/>
      <c r="CC656" s="104"/>
      <c r="CD656" s="104"/>
      <c r="CE656" s="104"/>
      <c r="CF656" s="104"/>
      <c r="CG656" s="104"/>
      <c r="CH656" s="104"/>
      <c r="CI656" s="104"/>
      <c r="CJ656" s="104"/>
      <c r="CK656" s="104"/>
      <c r="CL656" s="104"/>
      <c r="CM656" s="104"/>
      <c r="CN656" s="104"/>
      <c r="CO656" s="104"/>
      <c r="CP656" s="104"/>
      <c r="CQ656" s="104"/>
      <c r="CR656" s="104"/>
      <c r="CS656" s="104"/>
      <c r="CT656" s="104"/>
      <c r="CU656" s="104"/>
      <c r="CV656" s="104"/>
      <c r="CW656" s="104"/>
      <c r="CX656" s="104"/>
      <c r="CY656" s="104"/>
      <c r="CZ656" s="104"/>
      <c r="DA656" s="104"/>
      <c r="DB656" s="104"/>
      <c r="DC656" s="104"/>
      <c r="DD656" s="104"/>
      <c r="DE656" s="104"/>
      <c r="DF656" s="104"/>
      <c r="DG656" s="104"/>
      <c r="DH656" s="104"/>
      <c r="DI656" s="104"/>
      <c r="DJ656" s="104"/>
      <c r="DK656" s="104"/>
      <c r="DL656" s="104"/>
      <c r="DM656" s="104"/>
      <c r="DN656" s="104"/>
      <c r="DO656" s="104"/>
      <c r="DP656" s="104"/>
      <c r="DQ656" s="104"/>
      <c r="DR656" s="104"/>
      <c r="DS656" s="104"/>
      <c r="DT656" s="104"/>
      <c r="DU656" s="104"/>
      <c r="DV656" s="104"/>
      <c r="DW656" s="104"/>
      <c r="DX656" s="104"/>
      <c r="DY656" s="104"/>
      <c r="DZ656" s="104"/>
    </row>
    <row r="657" spans="1:130">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c r="AG657" s="104"/>
      <c r="AH657" s="104"/>
      <c r="AI657" s="104"/>
      <c r="AJ657" s="104"/>
      <c r="AK657" s="104"/>
      <c r="AL657" s="104"/>
      <c r="AM657" s="104"/>
      <c r="AN657" s="104"/>
      <c r="AO657" s="104"/>
      <c r="AP657" s="104"/>
      <c r="AQ657" s="104"/>
      <c r="AR657" s="104"/>
      <c r="AS657" s="104"/>
      <c r="AT657" s="104"/>
      <c r="AU657" s="104"/>
      <c r="AV657" s="104"/>
      <c r="AW657" s="104"/>
      <c r="AX657" s="104"/>
      <c r="AY657" s="104"/>
      <c r="AZ657" s="104"/>
      <c r="BA657" s="104"/>
      <c r="BB657" s="104"/>
      <c r="BC657" s="104"/>
      <c r="BD657" s="104"/>
      <c r="BE657" s="104"/>
      <c r="BF657" s="104"/>
      <c r="BG657" s="104"/>
      <c r="BH657" s="104"/>
      <c r="BI657" s="104"/>
      <c r="BJ657" s="104"/>
      <c r="BK657" s="104"/>
      <c r="BL657" s="104"/>
      <c r="BM657" s="104"/>
      <c r="BN657" s="104"/>
      <c r="BO657" s="104"/>
      <c r="BP657" s="104"/>
      <c r="BQ657" s="104"/>
      <c r="BR657" s="104"/>
      <c r="BS657" s="104"/>
      <c r="BT657" s="104"/>
      <c r="BU657" s="104"/>
      <c r="BV657" s="104"/>
      <c r="BW657" s="104"/>
      <c r="BX657" s="104"/>
      <c r="BY657" s="104"/>
      <c r="BZ657" s="104"/>
      <c r="CA657" s="104"/>
      <c r="CB657" s="104"/>
      <c r="CC657" s="104"/>
      <c r="CD657" s="104"/>
      <c r="CE657" s="104"/>
      <c r="CF657" s="104"/>
      <c r="CG657" s="104"/>
      <c r="CH657" s="104"/>
      <c r="CI657" s="104"/>
      <c r="CJ657" s="104"/>
      <c r="CK657" s="104"/>
      <c r="CL657" s="104"/>
      <c r="CM657" s="104"/>
      <c r="CN657" s="104"/>
      <c r="CO657" s="104"/>
      <c r="CP657" s="104"/>
      <c r="CQ657" s="104"/>
      <c r="CR657" s="104"/>
      <c r="CS657" s="104"/>
      <c r="CT657" s="104"/>
      <c r="CU657" s="104"/>
      <c r="CV657" s="104"/>
      <c r="CW657" s="104"/>
      <c r="CX657" s="104"/>
      <c r="CY657" s="104"/>
      <c r="CZ657" s="104"/>
      <c r="DA657" s="104"/>
      <c r="DB657" s="104"/>
      <c r="DC657" s="104"/>
      <c r="DD657" s="104"/>
      <c r="DE657" s="104"/>
      <c r="DF657" s="104"/>
      <c r="DG657" s="104"/>
      <c r="DH657" s="104"/>
      <c r="DI657" s="104"/>
      <c r="DJ657" s="104"/>
      <c r="DK657" s="104"/>
      <c r="DL657" s="104"/>
      <c r="DM657" s="104"/>
      <c r="DN657" s="104"/>
      <c r="DO657" s="104"/>
      <c r="DP657" s="104"/>
      <c r="DQ657" s="104"/>
      <c r="DR657" s="104"/>
      <c r="DS657" s="104"/>
      <c r="DT657" s="104"/>
      <c r="DU657" s="104"/>
      <c r="DV657" s="104"/>
      <c r="DW657" s="104"/>
      <c r="DX657" s="104"/>
      <c r="DY657" s="104"/>
      <c r="DZ657" s="104"/>
    </row>
    <row r="658" spans="1:130">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c r="AG658" s="104"/>
      <c r="AH658" s="104"/>
      <c r="AI658" s="104"/>
      <c r="AJ658" s="104"/>
      <c r="AK658" s="104"/>
      <c r="AL658" s="104"/>
      <c r="AM658" s="104"/>
      <c r="AN658" s="104"/>
      <c r="AO658" s="104"/>
      <c r="AP658" s="104"/>
      <c r="AQ658" s="104"/>
      <c r="AR658" s="104"/>
      <c r="AS658" s="104"/>
      <c r="AT658" s="104"/>
      <c r="AU658" s="104"/>
      <c r="AV658" s="104"/>
      <c r="AW658" s="104"/>
      <c r="AX658" s="104"/>
      <c r="AY658" s="104"/>
      <c r="AZ658" s="104"/>
      <c r="BA658" s="104"/>
      <c r="BB658" s="104"/>
      <c r="BC658" s="104"/>
      <c r="BD658" s="104"/>
      <c r="BE658" s="104"/>
      <c r="BF658" s="104"/>
      <c r="BG658" s="104"/>
      <c r="BH658" s="104"/>
      <c r="BI658" s="104"/>
      <c r="BJ658" s="104"/>
      <c r="BK658" s="104"/>
      <c r="BL658" s="104"/>
      <c r="BM658" s="104"/>
      <c r="BN658" s="104"/>
      <c r="BO658" s="104"/>
      <c r="BP658" s="104"/>
      <c r="BQ658" s="104"/>
      <c r="BR658" s="104"/>
      <c r="BS658" s="104"/>
      <c r="BT658" s="104"/>
      <c r="BU658" s="104"/>
      <c r="BV658" s="104"/>
      <c r="BW658" s="104"/>
      <c r="BX658" s="104"/>
      <c r="BY658" s="104"/>
      <c r="BZ658" s="104"/>
      <c r="CA658" s="104"/>
      <c r="CB658" s="104"/>
      <c r="CC658" s="104"/>
      <c r="CD658" s="104"/>
      <c r="CE658" s="104"/>
      <c r="CF658" s="104"/>
      <c r="CG658" s="104"/>
      <c r="CH658" s="104"/>
      <c r="CI658" s="104"/>
      <c r="CJ658" s="104"/>
      <c r="CK658" s="104"/>
      <c r="CL658" s="104"/>
      <c r="CM658" s="104"/>
      <c r="CN658" s="104"/>
      <c r="CO658" s="104"/>
      <c r="CP658" s="104"/>
      <c r="CQ658" s="104"/>
      <c r="CR658" s="104"/>
      <c r="CS658" s="104"/>
      <c r="CT658" s="104"/>
      <c r="CU658" s="104"/>
      <c r="CV658" s="104"/>
      <c r="CW658" s="104"/>
      <c r="CX658" s="104"/>
      <c r="CY658" s="104"/>
      <c r="CZ658" s="104"/>
      <c r="DA658" s="104"/>
      <c r="DB658" s="104"/>
      <c r="DC658" s="104"/>
      <c r="DD658" s="104"/>
      <c r="DE658" s="104"/>
      <c r="DF658" s="104"/>
      <c r="DG658" s="104"/>
      <c r="DH658" s="104"/>
      <c r="DI658" s="104"/>
      <c r="DJ658" s="104"/>
      <c r="DK658" s="104"/>
      <c r="DL658" s="104"/>
      <c r="DM658" s="104"/>
      <c r="DN658" s="104"/>
      <c r="DO658" s="104"/>
      <c r="DP658" s="104"/>
      <c r="DQ658" s="104"/>
      <c r="DR658" s="104"/>
      <c r="DS658" s="104"/>
      <c r="DT658" s="104"/>
      <c r="DU658" s="104"/>
      <c r="DV658" s="104"/>
      <c r="DW658" s="104"/>
      <c r="DX658" s="104"/>
      <c r="DY658" s="104"/>
      <c r="DZ658" s="104"/>
    </row>
    <row r="659" spans="1:130">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c r="AG659" s="104"/>
      <c r="AH659" s="104"/>
      <c r="AI659" s="104"/>
      <c r="AJ659" s="104"/>
      <c r="AK659" s="104"/>
      <c r="AL659" s="104"/>
      <c r="AM659" s="104"/>
      <c r="AN659" s="104"/>
      <c r="AO659" s="104"/>
      <c r="AP659" s="104"/>
      <c r="AQ659" s="104"/>
      <c r="AR659" s="104"/>
      <c r="AS659" s="104"/>
      <c r="AT659" s="104"/>
      <c r="AU659" s="104"/>
      <c r="AV659" s="104"/>
      <c r="AW659" s="104"/>
      <c r="AX659" s="104"/>
      <c r="AY659" s="104"/>
      <c r="AZ659" s="104"/>
      <c r="BA659" s="104"/>
      <c r="BB659" s="104"/>
      <c r="BC659" s="104"/>
      <c r="BD659" s="104"/>
      <c r="BE659" s="104"/>
      <c r="BF659" s="104"/>
      <c r="BG659" s="104"/>
      <c r="BH659" s="104"/>
      <c r="BI659" s="104"/>
      <c r="BJ659" s="104"/>
      <c r="BK659" s="104"/>
      <c r="BL659" s="104"/>
      <c r="BM659" s="104"/>
      <c r="BN659" s="104"/>
      <c r="BO659" s="104"/>
      <c r="BP659" s="104"/>
      <c r="BQ659" s="104"/>
      <c r="BR659" s="104"/>
      <c r="BS659" s="104"/>
      <c r="BT659" s="104"/>
      <c r="BU659" s="104"/>
      <c r="BV659" s="104"/>
      <c r="BW659" s="104"/>
      <c r="BX659" s="104"/>
      <c r="BY659" s="104"/>
      <c r="BZ659" s="104"/>
      <c r="CA659" s="104"/>
      <c r="CB659" s="104"/>
      <c r="CC659" s="104"/>
      <c r="CD659" s="104"/>
      <c r="CE659" s="104"/>
      <c r="CF659" s="104"/>
      <c r="CG659" s="104"/>
      <c r="CH659" s="104"/>
      <c r="CI659" s="104"/>
      <c r="CJ659" s="104"/>
      <c r="CK659" s="104"/>
      <c r="CL659" s="104"/>
      <c r="CM659" s="104"/>
      <c r="CN659" s="104"/>
      <c r="CO659" s="104"/>
      <c r="CP659" s="104"/>
      <c r="CQ659" s="104"/>
      <c r="CR659" s="104"/>
      <c r="CS659" s="104"/>
      <c r="CT659" s="104"/>
      <c r="CU659" s="104"/>
      <c r="CV659" s="104"/>
      <c r="CW659" s="104"/>
      <c r="CX659" s="104"/>
      <c r="CY659" s="104"/>
      <c r="CZ659" s="104"/>
      <c r="DA659" s="104"/>
      <c r="DB659" s="104"/>
      <c r="DC659" s="104"/>
      <c r="DD659" s="104"/>
      <c r="DE659" s="104"/>
      <c r="DF659" s="104"/>
      <c r="DG659" s="104"/>
      <c r="DH659" s="104"/>
      <c r="DI659" s="104"/>
      <c r="DJ659" s="104"/>
      <c r="DK659" s="104"/>
      <c r="DL659" s="104"/>
      <c r="DM659" s="104"/>
      <c r="DN659" s="104"/>
      <c r="DO659" s="104"/>
      <c r="DP659" s="104"/>
      <c r="DQ659" s="104"/>
      <c r="DR659" s="104"/>
      <c r="DS659" s="104"/>
      <c r="DT659" s="104"/>
      <c r="DU659" s="104"/>
      <c r="DV659" s="104"/>
      <c r="DW659" s="104"/>
      <c r="DX659" s="104"/>
      <c r="DY659" s="104"/>
      <c r="DZ659" s="104"/>
    </row>
    <row r="660" spans="1:130">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c r="AG660" s="104"/>
      <c r="AH660" s="104"/>
      <c r="AI660" s="104"/>
      <c r="AJ660" s="104"/>
      <c r="AK660" s="104"/>
      <c r="AL660" s="104"/>
      <c r="AM660" s="104"/>
      <c r="AN660" s="104"/>
      <c r="AO660" s="104"/>
      <c r="AP660" s="104"/>
      <c r="AQ660" s="104"/>
      <c r="AR660" s="104"/>
      <c r="AS660" s="104"/>
      <c r="AT660" s="104"/>
      <c r="AU660" s="104"/>
      <c r="AV660" s="104"/>
      <c r="AW660" s="104"/>
      <c r="AX660" s="104"/>
      <c r="AY660" s="104"/>
      <c r="AZ660" s="104"/>
      <c r="BA660" s="104"/>
      <c r="BB660" s="104"/>
      <c r="BC660" s="104"/>
      <c r="BD660" s="104"/>
      <c r="BE660" s="104"/>
      <c r="BF660" s="104"/>
      <c r="BG660" s="104"/>
      <c r="BH660" s="104"/>
      <c r="BI660" s="104"/>
      <c r="BJ660" s="104"/>
      <c r="BK660" s="104"/>
      <c r="BL660" s="104"/>
      <c r="BM660" s="104"/>
      <c r="BN660" s="104"/>
      <c r="BO660" s="104"/>
      <c r="BP660" s="104"/>
      <c r="BQ660" s="104"/>
      <c r="BR660" s="104"/>
      <c r="BS660" s="104"/>
      <c r="BT660" s="104"/>
      <c r="BU660" s="104"/>
      <c r="BV660" s="104"/>
      <c r="BW660" s="104"/>
      <c r="BX660" s="104"/>
      <c r="BY660" s="104"/>
      <c r="BZ660" s="104"/>
      <c r="CA660" s="104"/>
      <c r="CB660" s="104"/>
      <c r="CC660" s="104"/>
      <c r="CD660" s="104"/>
      <c r="CE660" s="104"/>
      <c r="CF660" s="104"/>
      <c r="CG660" s="104"/>
      <c r="CH660" s="104"/>
      <c r="CI660" s="104"/>
      <c r="CJ660" s="104"/>
      <c r="CK660" s="104"/>
      <c r="CL660" s="104"/>
      <c r="CM660" s="104"/>
      <c r="CN660" s="104"/>
      <c r="CO660" s="104"/>
      <c r="CP660" s="104"/>
      <c r="CQ660" s="104"/>
      <c r="CR660" s="104"/>
      <c r="CS660" s="104"/>
      <c r="CT660" s="104"/>
      <c r="CU660" s="104"/>
      <c r="CV660" s="104"/>
      <c r="CW660" s="104"/>
      <c r="CX660" s="104"/>
      <c r="CY660" s="104"/>
      <c r="CZ660" s="104"/>
      <c r="DA660" s="104"/>
      <c r="DB660" s="104"/>
      <c r="DC660" s="104"/>
      <c r="DD660" s="104"/>
      <c r="DE660" s="104"/>
      <c r="DF660" s="104"/>
      <c r="DG660" s="104"/>
      <c r="DH660" s="104"/>
      <c r="DI660" s="104"/>
      <c r="DJ660" s="104"/>
      <c r="DK660" s="104"/>
      <c r="DL660" s="104"/>
      <c r="DM660" s="104"/>
      <c r="DN660" s="104"/>
      <c r="DO660" s="104"/>
      <c r="DP660" s="104"/>
      <c r="DQ660" s="104"/>
      <c r="DR660" s="104"/>
      <c r="DS660" s="104"/>
      <c r="DT660" s="104"/>
      <c r="DU660" s="104"/>
      <c r="DV660" s="104"/>
      <c r="DW660" s="104"/>
      <c r="DX660" s="104"/>
      <c r="DY660" s="104"/>
      <c r="DZ660" s="104"/>
    </row>
    <row r="661" spans="1:130">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c r="AG661" s="104"/>
      <c r="AH661" s="104"/>
      <c r="AI661" s="104"/>
      <c r="AJ661" s="104"/>
      <c r="AK661" s="104"/>
      <c r="AL661" s="104"/>
      <c r="AM661" s="104"/>
      <c r="AN661" s="104"/>
      <c r="AO661" s="104"/>
      <c r="AP661" s="104"/>
      <c r="AQ661" s="104"/>
      <c r="AR661" s="104"/>
      <c r="AS661" s="104"/>
      <c r="AT661" s="104"/>
      <c r="AU661" s="104"/>
      <c r="AV661" s="104"/>
      <c r="AW661" s="104"/>
      <c r="AX661" s="104"/>
      <c r="AY661" s="104"/>
      <c r="AZ661" s="104"/>
      <c r="BA661" s="104"/>
      <c r="BB661" s="104"/>
      <c r="BC661" s="104"/>
      <c r="BD661" s="104"/>
      <c r="BE661" s="104"/>
      <c r="BF661" s="104"/>
      <c r="BG661" s="104"/>
      <c r="BH661" s="104"/>
      <c r="BI661" s="104"/>
      <c r="BJ661" s="104"/>
      <c r="BK661" s="104"/>
      <c r="BL661" s="104"/>
      <c r="BM661" s="104"/>
      <c r="BN661" s="104"/>
      <c r="BO661" s="104"/>
      <c r="BP661" s="104"/>
      <c r="BQ661" s="104"/>
      <c r="BR661" s="104"/>
      <c r="BS661" s="104"/>
      <c r="BT661" s="104"/>
      <c r="BU661" s="104"/>
      <c r="BV661" s="104"/>
      <c r="BW661" s="104"/>
      <c r="BX661" s="104"/>
      <c r="BY661" s="104"/>
      <c r="BZ661" s="104"/>
      <c r="CA661" s="104"/>
      <c r="CB661" s="104"/>
      <c r="CC661" s="104"/>
      <c r="CD661" s="104"/>
      <c r="CE661" s="104"/>
      <c r="CF661" s="104"/>
      <c r="CG661" s="104"/>
      <c r="CH661" s="104"/>
      <c r="CI661" s="104"/>
      <c r="CJ661" s="104"/>
      <c r="CK661" s="104"/>
      <c r="CL661" s="104"/>
      <c r="CM661" s="104"/>
      <c r="CN661" s="104"/>
      <c r="CO661" s="104"/>
      <c r="CP661" s="104"/>
      <c r="CQ661" s="104"/>
      <c r="CR661" s="104"/>
      <c r="CS661" s="104"/>
      <c r="CT661" s="104"/>
      <c r="CU661" s="104"/>
      <c r="CV661" s="104"/>
      <c r="CW661" s="104"/>
      <c r="CX661" s="104"/>
      <c r="CY661" s="104"/>
      <c r="CZ661" s="104"/>
      <c r="DA661" s="104"/>
      <c r="DB661" s="104"/>
      <c r="DC661" s="104"/>
      <c r="DD661" s="104"/>
      <c r="DE661" s="104"/>
      <c r="DF661" s="104"/>
      <c r="DG661" s="104"/>
      <c r="DH661" s="104"/>
      <c r="DI661" s="104"/>
      <c r="DJ661" s="104"/>
      <c r="DK661" s="104"/>
      <c r="DL661" s="104"/>
      <c r="DM661" s="104"/>
      <c r="DN661" s="104"/>
      <c r="DO661" s="104"/>
      <c r="DP661" s="104"/>
      <c r="DQ661" s="104"/>
      <c r="DR661" s="104"/>
      <c r="DS661" s="104"/>
      <c r="DT661" s="104"/>
      <c r="DU661" s="104"/>
      <c r="DV661" s="104"/>
      <c r="DW661" s="104"/>
      <c r="DX661" s="104"/>
      <c r="DY661" s="104"/>
      <c r="DZ661" s="104"/>
    </row>
    <row r="662" spans="1:130">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c r="AG662" s="104"/>
      <c r="AH662" s="104"/>
      <c r="AI662" s="104"/>
      <c r="AJ662" s="104"/>
      <c r="AK662" s="104"/>
      <c r="AL662" s="104"/>
      <c r="AM662" s="104"/>
      <c r="AN662" s="104"/>
      <c r="AO662" s="104"/>
      <c r="AP662" s="104"/>
      <c r="AQ662" s="104"/>
      <c r="AR662" s="104"/>
      <c r="AS662" s="104"/>
      <c r="AT662" s="104"/>
      <c r="AU662" s="104"/>
      <c r="AV662" s="104"/>
      <c r="AW662" s="104"/>
      <c r="AX662" s="104"/>
      <c r="AY662" s="104"/>
      <c r="AZ662" s="104"/>
      <c r="BA662" s="104"/>
      <c r="BB662" s="104"/>
      <c r="BC662" s="104"/>
      <c r="BD662" s="104"/>
      <c r="BE662" s="104"/>
      <c r="BF662" s="104"/>
      <c r="BG662" s="104"/>
      <c r="BH662" s="104"/>
      <c r="BI662" s="104"/>
      <c r="BJ662" s="104"/>
      <c r="BK662" s="104"/>
      <c r="BL662" s="104"/>
      <c r="BM662" s="104"/>
      <c r="BN662" s="104"/>
      <c r="BO662" s="104"/>
      <c r="BP662" s="104"/>
      <c r="BQ662" s="104"/>
      <c r="BR662" s="104"/>
      <c r="BS662" s="104"/>
      <c r="BT662" s="104"/>
      <c r="BU662" s="104"/>
      <c r="BV662" s="104"/>
      <c r="BW662" s="104"/>
      <c r="BX662" s="104"/>
      <c r="BY662" s="104"/>
      <c r="BZ662" s="104"/>
      <c r="CA662" s="104"/>
      <c r="CB662" s="104"/>
      <c r="CC662" s="104"/>
      <c r="CD662" s="104"/>
      <c r="CE662" s="104"/>
      <c r="CF662" s="104"/>
      <c r="CG662" s="104"/>
      <c r="CH662" s="104"/>
      <c r="CI662" s="104"/>
      <c r="CJ662" s="104"/>
      <c r="CK662" s="104"/>
      <c r="CL662" s="104"/>
      <c r="CM662" s="104"/>
      <c r="CN662" s="104"/>
      <c r="CO662" s="104"/>
      <c r="CP662" s="104"/>
      <c r="CQ662" s="104"/>
      <c r="CR662" s="104"/>
      <c r="CS662" s="104"/>
      <c r="CT662" s="104"/>
      <c r="CU662" s="104"/>
      <c r="CV662" s="104"/>
      <c r="CW662" s="104"/>
      <c r="CX662" s="104"/>
      <c r="CY662" s="104"/>
      <c r="CZ662" s="104"/>
      <c r="DA662" s="104"/>
      <c r="DB662" s="104"/>
      <c r="DC662" s="104"/>
      <c r="DD662" s="104"/>
      <c r="DE662" s="104"/>
      <c r="DF662" s="104"/>
      <c r="DG662" s="104"/>
      <c r="DH662" s="104"/>
      <c r="DI662" s="104"/>
      <c r="DJ662" s="104"/>
      <c r="DK662" s="104"/>
      <c r="DL662" s="104"/>
      <c r="DM662" s="104"/>
      <c r="DN662" s="104"/>
      <c r="DO662" s="104"/>
      <c r="DP662" s="104"/>
      <c r="DQ662" s="104"/>
      <c r="DR662" s="104"/>
      <c r="DS662" s="104"/>
      <c r="DT662" s="104"/>
      <c r="DU662" s="104"/>
      <c r="DV662" s="104"/>
      <c r="DW662" s="104"/>
      <c r="DX662" s="104"/>
      <c r="DY662" s="104"/>
      <c r="DZ662" s="104"/>
    </row>
    <row r="663" spans="1:130">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c r="AG663" s="104"/>
      <c r="AH663" s="104"/>
      <c r="AI663" s="104"/>
      <c r="AJ663" s="104"/>
      <c r="AK663" s="104"/>
      <c r="AL663" s="104"/>
      <c r="AM663" s="104"/>
      <c r="AN663" s="104"/>
      <c r="AO663" s="104"/>
      <c r="AP663" s="104"/>
      <c r="AQ663" s="104"/>
      <c r="AR663" s="104"/>
      <c r="AS663" s="104"/>
      <c r="AT663" s="104"/>
      <c r="AU663" s="104"/>
      <c r="AV663" s="104"/>
      <c r="AW663" s="104"/>
      <c r="AX663" s="104"/>
      <c r="AY663" s="104"/>
      <c r="AZ663" s="104"/>
      <c r="BA663" s="104"/>
      <c r="BB663" s="104"/>
      <c r="BC663" s="104"/>
      <c r="BD663" s="104"/>
      <c r="BE663" s="104"/>
      <c r="BF663" s="104"/>
      <c r="BG663" s="104"/>
      <c r="BH663" s="104"/>
      <c r="BI663" s="104"/>
      <c r="BJ663" s="104"/>
      <c r="BK663" s="104"/>
      <c r="BL663" s="104"/>
      <c r="BM663" s="104"/>
      <c r="BN663" s="104"/>
      <c r="BO663" s="104"/>
      <c r="BP663" s="104"/>
      <c r="BQ663" s="104"/>
      <c r="BR663" s="104"/>
      <c r="BS663" s="104"/>
      <c r="BT663" s="104"/>
      <c r="BU663" s="104"/>
      <c r="BV663" s="104"/>
      <c r="BW663" s="104"/>
      <c r="BX663" s="104"/>
      <c r="BY663" s="104"/>
      <c r="BZ663" s="104"/>
      <c r="CA663" s="104"/>
      <c r="CB663" s="104"/>
      <c r="CC663" s="104"/>
      <c r="CD663" s="104"/>
      <c r="CE663" s="104"/>
      <c r="CF663" s="104"/>
      <c r="CG663" s="104"/>
      <c r="CH663" s="104"/>
      <c r="CI663" s="104"/>
      <c r="CJ663" s="104"/>
      <c r="CK663" s="104"/>
      <c r="CL663" s="104"/>
      <c r="CM663" s="104"/>
      <c r="CN663" s="104"/>
      <c r="CO663" s="104"/>
      <c r="CP663" s="104"/>
      <c r="CQ663" s="104"/>
      <c r="CR663" s="104"/>
      <c r="CS663" s="104"/>
      <c r="CT663" s="104"/>
      <c r="CU663" s="104"/>
      <c r="CV663" s="104"/>
      <c r="CW663" s="104"/>
      <c r="CX663" s="104"/>
      <c r="CY663" s="104"/>
      <c r="CZ663" s="104"/>
      <c r="DA663" s="104"/>
      <c r="DB663" s="104"/>
      <c r="DC663" s="104"/>
      <c r="DD663" s="104"/>
      <c r="DE663" s="104"/>
      <c r="DF663" s="104"/>
      <c r="DG663" s="104"/>
      <c r="DH663" s="104"/>
      <c r="DI663" s="104"/>
      <c r="DJ663" s="104"/>
      <c r="DK663" s="104"/>
      <c r="DL663" s="104"/>
      <c r="DM663" s="104"/>
      <c r="DN663" s="104"/>
      <c r="DO663" s="104"/>
      <c r="DP663" s="104"/>
      <c r="DQ663" s="104"/>
      <c r="DR663" s="104"/>
      <c r="DS663" s="104"/>
      <c r="DT663" s="104"/>
      <c r="DU663" s="104"/>
      <c r="DV663" s="104"/>
      <c r="DW663" s="104"/>
      <c r="DX663" s="104"/>
      <c r="DY663" s="104"/>
      <c r="DZ663" s="104"/>
    </row>
    <row r="664" spans="1:130">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c r="AG664" s="104"/>
      <c r="AH664" s="104"/>
      <c r="AI664" s="104"/>
      <c r="AJ664" s="104"/>
      <c r="AK664" s="104"/>
      <c r="AL664" s="104"/>
      <c r="AM664" s="104"/>
      <c r="AN664" s="104"/>
      <c r="AO664" s="104"/>
      <c r="AP664" s="104"/>
      <c r="AQ664" s="104"/>
      <c r="AR664" s="104"/>
      <c r="AS664" s="104"/>
      <c r="AT664" s="104"/>
      <c r="AU664" s="104"/>
      <c r="AV664" s="104"/>
      <c r="AW664" s="104"/>
      <c r="AX664" s="104"/>
      <c r="AY664" s="104"/>
      <c r="AZ664" s="104"/>
      <c r="BA664" s="104"/>
      <c r="BB664" s="104"/>
      <c r="BC664" s="104"/>
      <c r="BD664" s="104"/>
      <c r="BE664" s="104"/>
      <c r="BF664" s="104"/>
      <c r="BG664" s="104"/>
      <c r="BH664" s="104"/>
      <c r="BI664" s="104"/>
      <c r="BJ664" s="104"/>
      <c r="BK664" s="104"/>
      <c r="BL664" s="104"/>
      <c r="BM664" s="104"/>
      <c r="BN664" s="104"/>
      <c r="BO664" s="104"/>
      <c r="BP664" s="104"/>
      <c r="BQ664" s="104"/>
      <c r="BR664" s="104"/>
      <c r="BS664" s="104"/>
      <c r="BT664" s="104"/>
      <c r="BU664" s="104"/>
      <c r="BV664" s="104"/>
      <c r="BW664" s="104"/>
      <c r="BX664" s="104"/>
      <c r="BY664" s="104"/>
      <c r="BZ664" s="104"/>
      <c r="CA664" s="104"/>
      <c r="CB664" s="104"/>
      <c r="CC664" s="104"/>
      <c r="CD664" s="104"/>
      <c r="CE664" s="104"/>
      <c r="CF664" s="104"/>
      <c r="CG664" s="104"/>
      <c r="CH664" s="104"/>
      <c r="CI664" s="104"/>
      <c r="CJ664" s="104"/>
      <c r="CK664" s="104"/>
      <c r="CL664" s="104"/>
      <c r="CM664" s="104"/>
      <c r="CN664" s="104"/>
      <c r="CO664" s="104"/>
      <c r="CP664" s="104"/>
      <c r="CQ664" s="104"/>
      <c r="CR664" s="104"/>
      <c r="CS664" s="104"/>
      <c r="CT664" s="104"/>
      <c r="CU664" s="104"/>
      <c r="CV664" s="104"/>
      <c r="CW664" s="104"/>
      <c r="CX664" s="104"/>
      <c r="CY664" s="104"/>
      <c r="CZ664" s="104"/>
      <c r="DA664" s="104"/>
      <c r="DB664" s="104"/>
      <c r="DC664" s="104"/>
      <c r="DD664" s="104"/>
      <c r="DE664" s="104"/>
      <c r="DF664" s="104"/>
      <c r="DG664" s="104"/>
      <c r="DH664" s="104"/>
      <c r="DI664" s="104"/>
      <c r="DJ664" s="104"/>
      <c r="DK664" s="104"/>
      <c r="DL664" s="104"/>
      <c r="DM664" s="104"/>
      <c r="DN664" s="104"/>
      <c r="DO664" s="104"/>
      <c r="DP664" s="104"/>
      <c r="DQ664" s="104"/>
      <c r="DR664" s="104"/>
      <c r="DS664" s="104"/>
      <c r="DT664" s="104"/>
      <c r="DU664" s="104"/>
      <c r="DV664" s="104"/>
      <c r="DW664" s="104"/>
      <c r="DX664" s="104"/>
      <c r="DY664" s="104"/>
      <c r="DZ664" s="104"/>
    </row>
    <row r="665" spans="1:130">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c r="AG665" s="104"/>
      <c r="AH665" s="104"/>
      <c r="AI665" s="104"/>
      <c r="AJ665" s="104"/>
      <c r="AK665" s="104"/>
      <c r="AL665" s="104"/>
      <c r="AM665" s="104"/>
      <c r="AN665" s="104"/>
      <c r="AO665" s="104"/>
      <c r="AP665" s="104"/>
      <c r="AQ665" s="104"/>
      <c r="AR665" s="104"/>
      <c r="AS665" s="104"/>
      <c r="AT665" s="104"/>
      <c r="AU665" s="104"/>
      <c r="AV665" s="104"/>
      <c r="AW665" s="104"/>
      <c r="AX665" s="104"/>
      <c r="AY665" s="104"/>
      <c r="AZ665" s="104"/>
      <c r="BA665" s="104"/>
      <c r="BB665" s="104"/>
      <c r="BC665" s="104"/>
      <c r="BD665" s="104"/>
      <c r="BE665" s="104"/>
      <c r="BF665" s="104"/>
      <c r="BG665" s="104"/>
      <c r="BH665" s="104"/>
      <c r="BI665" s="104"/>
      <c r="BJ665" s="104"/>
      <c r="BK665" s="104"/>
      <c r="BL665" s="104"/>
      <c r="BM665" s="104"/>
      <c r="BN665" s="104"/>
      <c r="BO665" s="104"/>
      <c r="BP665" s="104"/>
      <c r="BQ665" s="104"/>
      <c r="BR665" s="104"/>
      <c r="BS665" s="104"/>
      <c r="BT665" s="104"/>
      <c r="BU665" s="104"/>
      <c r="BV665" s="104"/>
      <c r="BW665" s="104"/>
      <c r="BX665" s="104"/>
      <c r="BY665" s="104"/>
      <c r="BZ665" s="104"/>
      <c r="CA665" s="104"/>
      <c r="CB665" s="104"/>
      <c r="CC665" s="104"/>
      <c r="CD665" s="104"/>
      <c r="CE665" s="104"/>
      <c r="CF665" s="104"/>
      <c r="CG665" s="104"/>
      <c r="CH665" s="104"/>
      <c r="CI665" s="104"/>
      <c r="CJ665" s="104"/>
      <c r="CK665" s="104"/>
      <c r="CL665" s="104"/>
      <c r="CM665" s="104"/>
      <c r="CN665" s="104"/>
      <c r="CO665" s="104"/>
      <c r="CP665" s="104"/>
      <c r="CQ665" s="104"/>
      <c r="CR665" s="104"/>
      <c r="CS665" s="104"/>
      <c r="CT665" s="104"/>
      <c r="CU665" s="104"/>
      <c r="CV665" s="104"/>
      <c r="CW665" s="104"/>
      <c r="CX665" s="104"/>
      <c r="CY665" s="104"/>
      <c r="CZ665" s="104"/>
      <c r="DA665" s="104"/>
      <c r="DB665" s="104"/>
      <c r="DC665" s="104"/>
      <c r="DD665" s="104"/>
      <c r="DE665" s="104"/>
      <c r="DF665" s="104"/>
      <c r="DG665" s="104"/>
      <c r="DH665" s="104"/>
      <c r="DI665" s="104"/>
      <c r="DJ665" s="104"/>
      <c r="DK665" s="104"/>
      <c r="DL665" s="104"/>
      <c r="DM665" s="104"/>
      <c r="DN665" s="104"/>
      <c r="DO665" s="104"/>
      <c r="DP665" s="104"/>
      <c r="DQ665" s="104"/>
      <c r="DR665" s="104"/>
      <c r="DS665" s="104"/>
      <c r="DT665" s="104"/>
      <c r="DU665" s="104"/>
      <c r="DV665" s="104"/>
      <c r="DW665" s="104"/>
      <c r="DX665" s="104"/>
      <c r="DY665" s="104"/>
      <c r="DZ665" s="104"/>
    </row>
    <row r="666" spans="1:130">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c r="AG666" s="104"/>
      <c r="AH666" s="104"/>
      <c r="AI666" s="104"/>
      <c r="AJ666" s="104"/>
      <c r="AK666" s="104"/>
      <c r="AL666" s="104"/>
      <c r="AM666" s="104"/>
      <c r="AN666" s="104"/>
      <c r="AO666" s="104"/>
      <c r="AP666" s="104"/>
      <c r="AQ666" s="104"/>
      <c r="AR666" s="104"/>
      <c r="AS666" s="104"/>
      <c r="AT666" s="104"/>
      <c r="AU666" s="104"/>
      <c r="AV666" s="104"/>
      <c r="AW666" s="104"/>
      <c r="AX666" s="104"/>
      <c r="AY666" s="104"/>
      <c r="AZ666" s="104"/>
      <c r="BA666" s="104"/>
      <c r="BB666" s="104"/>
      <c r="BC666" s="104"/>
      <c r="BD666" s="104"/>
      <c r="BE666" s="104"/>
      <c r="BF666" s="104"/>
      <c r="BG666" s="104"/>
      <c r="BH666" s="104"/>
      <c r="BI666" s="104"/>
      <c r="BJ666" s="104"/>
      <c r="BK666" s="104"/>
      <c r="BL666" s="104"/>
      <c r="BM666" s="104"/>
      <c r="BN666" s="104"/>
      <c r="BO666" s="104"/>
      <c r="BP666" s="104"/>
      <c r="BQ666" s="104"/>
      <c r="BR666" s="104"/>
      <c r="BS666" s="104"/>
      <c r="BT666" s="104"/>
      <c r="BU666" s="104"/>
      <c r="BV666" s="104"/>
      <c r="BW666" s="104"/>
      <c r="BX666" s="104"/>
      <c r="BY666" s="104"/>
      <c r="BZ666" s="104"/>
      <c r="CA666" s="104"/>
      <c r="CB666" s="104"/>
      <c r="CC666" s="104"/>
      <c r="CD666" s="104"/>
      <c r="CE666" s="104"/>
      <c r="CF666" s="104"/>
      <c r="CG666" s="104"/>
      <c r="CH666" s="104"/>
      <c r="CI666" s="104"/>
      <c r="CJ666" s="104"/>
      <c r="CK666" s="104"/>
      <c r="CL666" s="104"/>
      <c r="CM666" s="104"/>
      <c r="CN666" s="104"/>
      <c r="CO666" s="104"/>
      <c r="CP666" s="104"/>
      <c r="CQ666" s="104"/>
      <c r="CR666" s="104"/>
      <c r="CS666" s="104"/>
      <c r="CT666" s="104"/>
      <c r="CU666" s="104"/>
      <c r="CV666" s="104"/>
      <c r="CW666" s="104"/>
      <c r="CX666" s="104"/>
      <c r="CY666" s="104"/>
      <c r="CZ666" s="104"/>
      <c r="DA666" s="104"/>
      <c r="DB666" s="104"/>
      <c r="DC666" s="104"/>
      <c r="DD666" s="104"/>
      <c r="DE666" s="104"/>
      <c r="DF666" s="104"/>
      <c r="DG666" s="104"/>
      <c r="DH666" s="104"/>
      <c r="DI666" s="104"/>
      <c r="DJ666" s="104"/>
      <c r="DK666" s="104"/>
      <c r="DL666" s="104"/>
      <c r="DM666" s="104"/>
      <c r="DN666" s="104"/>
      <c r="DO666" s="104"/>
      <c r="DP666" s="104"/>
      <c r="DQ666" s="104"/>
      <c r="DR666" s="104"/>
      <c r="DS666" s="104"/>
      <c r="DT666" s="104"/>
      <c r="DU666" s="104"/>
      <c r="DV666" s="104"/>
      <c r="DW666" s="104"/>
      <c r="DX666" s="104"/>
      <c r="DY666" s="104"/>
      <c r="DZ666" s="104"/>
    </row>
    <row r="667" spans="1:130">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c r="AG667" s="104"/>
      <c r="AH667" s="104"/>
      <c r="AI667" s="104"/>
      <c r="AJ667" s="104"/>
      <c r="AK667" s="104"/>
      <c r="AL667" s="104"/>
      <c r="AM667" s="104"/>
      <c r="AN667" s="104"/>
      <c r="AO667" s="104"/>
      <c r="AP667" s="104"/>
      <c r="AQ667" s="104"/>
      <c r="AR667" s="104"/>
      <c r="AS667" s="104"/>
      <c r="AT667" s="104"/>
      <c r="AU667" s="104"/>
      <c r="AV667" s="104"/>
      <c r="AW667" s="104"/>
      <c r="AX667" s="104"/>
      <c r="AY667" s="104"/>
      <c r="AZ667" s="104"/>
      <c r="BA667" s="104"/>
      <c r="BB667" s="104"/>
      <c r="BC667" s="104"/>
      <c r="BD667" s="104"/>
      <c r="BE667" s="104"/>
      <c r="BF667" s="104"/>
      <c r="BG667" s="104"/>
      <c r="BH667" s="104"/>
      <c r="BI667" s="104"/>
      <c r="BJ667" s="104"/>
      <c r="BK667" s="104"/>
      <c r="BL667" s="104"/>
      <c r="BM667" s="104"/>
      <c r="BN667" s="104"/>
      <c r="BO667" s="104"/>
      <c r="BP667" s="104"/>
      <c r="BQ667" s="104"/>
      <c r="BR667" s="104"/>
      <c r="BS667" s="104"/>
      <c r="BT667" s="104"/>
      <c r="BU667" s="104"/>
      <c r="BV667" s="104"/>
      <c r="BW667" s="104"/>
      <c r="BX667" s="104"/>
      <c r="BY667" s="104"/>
      <c r="BZ667" s="104"/>
      <c r="CA667" s="104"/>
      <c r="CB667" s="104"/>
      <c r="CC667" s="104"/>
      <c r="CD667" s="104"/>
      <c r="CE667" s="104"/>
      <c r="CF667" s="104"/>
      <c r="CG667" s="104"/>
      <c r="CH667" s="104"/>
      <c r="CI667" s="104"/>
      <c r="CJ667" s="104"/>
      <c r="CK667" s="104"/>
      <c r="CL667" s="104"/>
      <c r="CM667" s="104"/>
      <c r="CN667" s="104"/>
      <c r="CO667" s="104"/>
      <c r="CP667" s="104"/>
      <c r="CQ667" s="104"/>
      <c r="CR667" s="104"/>
      <c r="CS667" s="104"/>
      <c r="CT667" s="104"/>
      <c r="CU667" s="104"/>
      <c r="CV667" s="104"/>
      <c r="CW667" s="104"/>
      <c r="CX667" s="104"/>
      <c r="CY667" s="104"/>
      <c r="CZ667" s="104"/>
      <c r="DA667" s="104"/>
      <c r="DB667" s="104"/>
      <c r="DC667" s="104"/>
      <c r="DD667" s="104"/>
      <c r="DE667" s="104"/>
      <c r="DF667" s="104"/>
      <c r="DG667" s="104"/>
      <c r="DH667" s="104"/>
      <c r="DI667" s="104"/>
      <c r="DJ667" s="104"/>
      <c r="DK667" s="104"/>
      <c r="DL667" s="104"/>
      <c r="DM667" s="104"/>
      <c r="DN667" s="104"/>
      <c r="DO667" s="104"/>
      <c r="DP667" s="104"/>
      <c r="DQ667" s="104"/>
      <c r="DR667" s="104"/>
      <c r="DS667" s="104"/>
      <c r="DT667" s="104"/>
      <c r="DU667" s="104"/>
      <c r="DV667" s="104"/>
      <c r="DW667" s="104"/>
      <c r="DX667" s="104"/>
      <c r="DY667" s="104"/>
      <c r="DZ667" s="104"/>
    </row>
    <row r="668" spans="1:130">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c r="AG668" s="104"/>
      <c r="AH668" s="104"/>
      <c r="AI668" s="104"/>
      <c r="AJ668" s="104"/>
      <c r="AK668" s="104"/>
      <c r="AL668" s="104"/>
      <c r="AM668" s="104"/>
      <c r="AN668" s="104"/>
      <c r="AO668" s="104"/>
      <c r="AP668" s="104"/>
      <c r="AQ668" s="104"/>
      <c r="AR668" s="104"/>
      <c r="AS668" s="104"/>
      <c r="AT668" s="104"/>
      <c r="AU668" s="104"/>
      <c r="AV668" s="104"/>
      <c r="AW668" s="104"/>
      <c r="AX668" s="104"/>
      <c r="AY668" s="104"/>
      <c r="AZ668" s="104"/>
      <c r="BA668" s="104"/>
      <c r="BB668" s="104"/>
      <c r="BC668" s="104"/>
      <c r="BD668" s="104"/>
      <c r="BE668" s="104"/>
      <c r="BF668" s="104"/>
      <c r="BG668" s="104"/>
      <c r="BH668" s="104"/>
      <c r="BI668" s="104"/>
      <c r="BJ668" s="104"/>
      <c r="BK668" s="104"/>
      <c r="BL668" s="104"/>
      <c r="BM668" s="104"/>
      <c r="BN668" s="104"/>
      <c r="BO668" s="104"/>
      <c r="BP668" s="104"/>
      <c r="BQ668" s="104"/>
      <c r="BR668" s="104"/>
      <c r="BS668" s="104"/>
      <c r="BT668" s="104"/>
      <c r="BU668" s="104"/>
      <c r="BV668" s="104"/>
      <c r="BW668" s="104"/>
      <c r="BX668" s="104"/>
      <c r="BY668" s="104"/>
      <c r="BZ668" s="104"/>
      <c r="CA668" s="104"/>
      <c r="CB668" s="104"/>
      <c r="CC668" s="104"/>
      <c r="CD668" s="104"/>
      <c r="CE668" s="104"/>
      <c r="CF668" s="104"/>
      <c r="CG668" s="104"/>
      <c r="CH668" s="104"/>
      <c r="CI668" s="104"/>
      <c r="CJ668" s="104"/>
      <c r="CK668" s="104"/>
      <c r="CL668" s="104"/>
      <c r="CM668" s="104"/>
      <c r="CN668" s="104"/>
      <c r="CO668" s="104"/>
      <c r="CP668" s="104"/>
      <c r="CQ668" s="104"/>
      <c r="CR668" s="104"/>
      <c r="CS668" s="104"/>
      <c r="CT668" s="104"/>
      <c r="CU668" s="104"/>
      <c r="CV668" s="104"/>
      <c r="CW668" s="104"/>
      <c r="CX668" s="104"/>
      <c r="CY668" s="104"/>
      <c r="CZ668" s="104"/>
      <c r="DA668" s="104"/>
      <c r="DB668" s="104"/>
      <c r="DC668" s="104"/>
      <c r="DD668" s="104"/>
      <c r="DE668" s="104"/>
      <c r="DF668" s="104"/>
      <c r="DG668" s="104"/>
      <c r="DH668" s="104"/>
      <c r="DI668" s="104"/>
      <c r="DJ668" s="104"/>
      <c r="DK668" s="104"/>
      <c r="DL668" s="104"/>
      <c r="DM668" s="104"/>
      <c r="DN668" s="104"/>
      <c r="DO668" s="104"/>
      <c r="DP668" s="104"/>
      <c r="DQ668" s="104"/>
      <c r="DR668" s="104"/>
      <c r="DS668" s="104"/>
      <c r="DT668" s="104"/>
      <c r="DU668" s="104"/>
      <c r="DV668" s="104"/>
      <c r="DW668" s="104"/>
      <c r="DX668" s="104"/>
      <c r="DY668" s="104"/>
      <c r="DZ668" s="104"/>
    </row>
    <row r="669" spans="1:130">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c r="AG669" s="104"/>
      <c r="AH669" s="104"/>
      <c r="AI669" s="104"/>
      <c r="AJ669" s="104"/>
      <c r="AK669" s="104"/>
      <c r="AL669" s="104"/>
      <c r="AM669" s="104"/>
      <c r="AN669" s="104"/>
      <c r="AO669" s="104"/>
      <c r="AP669" s="104"/>
      <c r="AQ669" s="104"/>
      <c r="AR669" s="104"/>
      <c r="AS669" s="104"/>
      <c r="AT669" s="104"/>
      <c r="AU669" s="104"/>
      <c r="AV669" s="104"/>
      <c r="AW669" s="104"/>
      <c r="AX669" s="104"/>
      <c r="AY669" s="104"/>
      <c r="AZ669" s="104"/>
      <c r="BA669" s="104"/>
      <c r="BB669" s="104"/>
      <c r="BC669" s="104"/>
      <c r="BD669" s="104"/>
      <c r="BE669" s="104"/>
      <c r="BF669" s="104"/>
      <c r="BG669" s="104"/>
      <c r="BH669" s="104"/>
      <c r="BI669" s="104"/>
      <c r="BJ669" s="104"/>
      <c r="BK669" s="104"/>
      <c r="BL669" s="104"/>
      <c r="BM669" s="104"/>
      <c r="BN669" s="104"/>
      <c r="BO669" s="104"/>
      <c r="BP669" s="104"/>
      <c r="BQ669" s="104"/>
      <c r="BR669" s="104"/>
      <c r="BS669" s="104"/>
      <c r="BT669" s="104"/>
      <c r="BU669" s="104"/>
      <c r="BV669" s="104"/>
      <c r="BW669" s="104"/>
      <c r="BX669" s="104"/>
      <c r="BY669" s="104"/>
      <c r="BZ669" s="104"/>
      <c r="CA669" s="104"/>
      <c r="CB669" s="104"/>
      <c r="CC669" s="104"/>
      <c r="CD669" s="104"/>
      <c r="CE669" s="104"/>
      <c r="CF669" s="104"/>
      <c r="CG669" s="104"/>
      <c r="CH669" s="104"/>
      <c r="CI669" s="104"/>
      <c r="CJ669" s="104"/>
      <c r="CK669" s="104"/>
      <c r="CL669" s="104"/>
      <c r="CM669" s="104"/>
      <c r="CN669" s="104"/>
      <c r="CO669" s="104"/>
      <c r="CP669" s="104"/>
      <c r="CQ669" s="104"/>
      <c r="CR669" s="104"/>
      <c r="CS669" s="104"/>
      <c r="CT669" s="104"/>
      <c r="CU669" s="104"/>
      <c r="CV669" s="104"/>
      <c r="CW669" s="104"/>
      <c r="CX669" s="104"/>
      <c r="CY669" s="104"/>
      <c r="CZ669" s="104"/>
      <c r="DA669" s="104"/>
      <c r="DB669" s="104"/>
      <c r="DC669" s="104"/>
      <c r="DD669" s="104"/>
      <c r="DE669" s="104"/>
      <c r="DF669" s="104"/>
      <c r="DG669" s="104"/>
      <c r="DH669" s="104"/>
      <c r="DI669" s="104"/>
      <c r="DJ669" s="104"/>
      <c r="DK669" s="104"/>
      <c r="DL669" s="104"/>
      <c r="DM669" s="104"/>
      <c r="DN669" s="104"/>
      <c r="DO669" s="104"/>
      <c r="DP669" s="104"/>
      <c r="DQ669" s="104"/>
      <c r="DR669" s="104"/>
      <c r="DS669" s="104"/>
      <c r="DT669" s="104"/>
      <c r="DU669" s="104"/>
      <c r="DV669" s="104"/>
      <c r="DW669" s="104"/>
      <c r="DX669" s="104"/>
      <c r="DY669" s="104"/>
      <c r="DZ669" s="104"/>
    </row>
    <row r="670" spans="1:130">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c r="AG670" s="104"/>
      <c r="AH670" s="104"/>
      <c r="AI670" s="104"/>
      <c r="AJ670" s="104"/>
      <c r="AK670" s="104"/>
      <c r="AL670" s="104"/>
      <c r="AM670" s="104"/>
      <c r="AN670" s="104"/>
      <c r="AO670" s="104"/>
      <c r="AP670" s="104"/>
      <c r="AQ670" s="104"/>
      <c r="AR670" s="104"/>
      <c r="AS670" s="104"/>
      <c r="AT670" s="104"/>
      <c r="AU670" s="104"/>
      <c r="AV670" s="104"/>
      <c r="AW670" s="104"/>
      <c r="AX670" s="104"/>
      <c r="AY670" s="104"/>
      <c r="AZ670" s="104"/>
      <c r="BA670" s="104"/>
      <c r="BB670" s="104"/>
      <c r="BC670" s="104"/>
      <c r="BD670" s="104"/>
      <c r="BE670" s="104"/>
      <c r="BF670" s="104"/>
      <c r="BG670" s="104"/>
      <c r="BH670" s="104"/>
      <c r="BI670" s="104"/>
      <c r="BJ670" s="104"/>
      <c r="BK670" s="104"/>
      <c r="BL670" s="104"/>
      <c r="BM670" s="104"/>
      <c r="BN670" s="104"/>
      <c r="BO670" s="104"/>
      <c r="BP670" s="104"/>
      <c r="BQ670" s="104"/>
      <c r="BR670" s="104"/>
      <c r="BS670" s="104"/>
      <c r="BT670" s="104"/>
      <c r="BU670" s="104"/>
      <c r="BV670" s="104"/>
      <c r="BW670" s="104"/>
      <c r="BX670" s="104"/>
      <c r="BY670" s="104"/>
      <c r="BZ670" s="104"/>
      <c r="CA670" s="104"/>
      <c r="CB670" s="104"/>
      <c r="CC670" s="104"/>
      <c r="CD670" s="104"/>
      <c r="CE670" s="104"/>
      <c r="CF670" s="104"/>
      <c r="CG670" s="104"/>
      <c r="CH670" s="104"/>
      <c r="CI670" s="104"/>
      <c r="CJ670" s="104"/>
      <c r="CK670" s="104"/>
      <c r="CL670" s="104"/>
      <c r="CM670" s="104"/>
      <c r="CN670" s="104"/>
      <c r="CO670" s="104"/>
      <c r="CP670" s="104"/>
      <c r="CQ670" s="104"/>
      <c r="CR670" s="104"/>
      <c r="CS670" s="104"/>
      <c r="CT670" s="104"/>
      <c r="CU670" s="104"/>
      <c r="CV670" s="104"/>
      <c r="CW670" s="104"/>
      <c r="CX670" s="104"/>
      <c r="CY670" s="104"/>
      <c r="CZ670" s="104"/>
      <c r="DA670" s="104"/>
      <c r="DB670" s="104"/>
      <c r="DC670" s="104"/>
      <c r="DD670" s="104"/>
      <c r="DE670" s="104"/>
      <c r="DF670" s="104"/>
      <c r="DG670" s="104"/>
      <c r="DH670" s="104"/>
      <c r="DI670" s="104"/>
      <c r="DJ670" s="104"/>
      <c r="DK670" s="104"/>
      <c r="DL670" s="104"/>
      <c r="DM670" s="104"/>
      <c r="DN670" s="104"/>
      <c r="DO670" s="104"/>
      <c r="DP670" s="104"/>
      <c r="DQ670" s="104"/>
      <c r="DR670" s="104"/>
      <c r="DS670" s="104"/>
      <c r="DT670" s="104"/>
      <c r="DU670" s="104"/>
      <c r="DV670" s="104"/>
      <c r="DW670" s="104"/>
      <c r="DX670" s="104"/>
      <c r="DY670" s="104"/>
      <c r="DZ670" s="104"/>
    </row>
    <row r="671" spans="1:130">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c r="AG671" s="104"/>
      <c r="AH671" s="104"/>
      <c r="AI671" s="104"/>
      <c r="AJ671" s="104"/>
      <c r="AK671" s="104"/>
      <c r="AL671" s="104"/>
      <c r="AM671" s="104"/>
      <c r="AN671" s="104"/>
      <c r="AO671" s="104"/>
      <c r="AP671" s="104"/>
      <c r="AQ671" s="104"/>
      <c r="AR671" s="104"/>
      <c r="AS671" s="104"/>
      <c r="AT671" s="104"/>
      <c r="AU671" s="104"/>
      <c r="AV671" s="104"/>
      <c r="AW671" s="104"/>
      <c r="AX671" s="104"/>
      <c r="AY671" s="104"/>
      <c r="AZ671" s="104"/>
      <c r="BA671" s="104"/>
      <c r="BB671" s="104"/>
      <c r="BC671" s="104"/>
      <c r="BD671" s="104"/>
      <c r="BE671" s="104"/>
      <c r="BF671" s="104"/>
      <c r="BG671" s="104"/>
      <c r="BH671" s="104"/>
      <c r="BI671" s="104"/>
      <c r="BJ671" s="104"/>
      <c r="BK671" s="104"/>
      <c r="BL671" s="104"/>
      <c r="BM671" s="104"/>
      <c r="BN671" s="104"/>
      <c r="BO671" s="104"/>
      <c r="BP671" s="104"/>
      <c r="BQ671" s="104"/>
      <c r="BR671" s="104"/>
      <c r="BS671" s="104"/>
      <c r="BT671" s="104"/>
      <c r="BU671" s="104"/>
      <c r="BV671" s="104"/>
      <c r="BW671" s="104"/>
      <c r="BX671" s="104"/>
      <c r="BY671" s="104"/>
      <c r="BZ671" s="104"/>
      <c r="CA671" s="104"/>
      <c r="CB671" s="104"/>
      <c r="CC671" s="104"/>
      <c r="CD671" s="104"/>
      <c r="CE671" s="104"/>
      <c r="CF671" s="104"/>
      <c r="CG671" s="104"/>
      <c r="CH671" s="104"/>
      <c r="CI671" s="104"/>
      <c r="CJ671" s="104"/>
      <c r="CK671" s="104"/>
      <c r="CL671" s="104"/>
      <c r="CM671" s="104"/>
      <c r="CN671" s="104"/>
      <c r="CO671" s="104"/>
      <c r="CP671" s="104"/>
      <c r="CQ671" s="104"/>
      <c r="CR671" s="104"/>
      <c r="CS671" s="104"/>
      <c r="CT671" s="104"/>
      <c r="CU671" s="104"/>
      <c r="CV671" s="104"/>
      <c r="CW671" s="104"/>
      <c r="CX671" s="104"/>
      <c r="CY671" s="104"/>
      <c r="CZ671" s="104"/>
      <c r="DA671" s="104"/>
      <c r="DB671" s="104"/>
      <c r="DC671" s="104"/>
      <c r="DD671" s="104"/>
      <c r="DE671" s="104"/>
      <c r="DF671" s="104"/>
      <c r="DG671" s="104"/>
      <c r="DH671" s="104"/>
      <c r="DI671" s="104"/>
      <c r="DJ671" s="104"/>
      <c r="DK671" s="104"/>
      <c r="DL671" s="104"/>
      <c r="DM671" s="104"/>
      <c r="DN671" s="104"/>
      <c r="DO671" s="104"/>
      <c r="DP671" s="104"/>
      <c r="DQ671" s="104"/>
      <c r="DR671" s="104"/>
      <c r="DS671" s="104"/>
      <c r="DT671" s="104"/>
      <c r="DU671" s="104"/>
      <c r="DV671" s="104"/>
      <c r="DW671" s="104"/>
      <c r="DX671" s="104"/>
      <c r="DY671" s="104"/>
      <c r="DZ671" s="104"/>
    </row>
    <row r="672" spans="1:130">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c r="AG672" s="104"/>
      <c r="AH672" s="104"/>
      <c r="AI672" s="104"/>
      <c r="AJ672" s="104"/>
      <c r="AK672" s="104"/>
      <c r="AL672" s="104"/>
      <c r="AM672" s="104"/>
      <c r="AN672" s="104"/>
      <c r="AO672" s="104"/>
      <c r="AP672" s="104"/>
      <c r="AQ672" s="104"/>
      <c r="AR672" s="104"/>
      <c r="AS672" s="104"/>
      <c r="AT672" s="104"/>
      <c r="AU672" s="104"/>
      <c r="AV672" s="104"/>
      <c r="AW672" s="104"/>
      <c r="AX672" s="104"/>
      <c r="AY672" s="104"/>
      <c r="AZ672" s="104"/>
      <c r="BA672" s="104"/>
      <c r="BB672" s="104"/>
      <c r="BC672" s="104"/>
      <c r="BD672" s="104"/>
      <c r="BE672" s="104"/>
      <c r="BF672" s="104"/>
      <c r="BG672" s="104"/>
      <c r="BH672" s="104"/>
      <c r="BI672" s="104"/>
      <c r="BJ672" s="104"/>
      <c r="BK672" s="104"/>
      <c r="BL672" s="104"/>
      <c r="BM672" s="104"/>
      <c r="BN672" s="104"/>
      <c r="BO672" s="104"/>
      <c r="BP672" s="104"/>
      <c r="BQ672" s="104"/>
      <c r="BR672" s="104"/>
      <c r="BS672" s="104"/>
      <c r="BT672" s="104"/>
      <c r="BU672" s="104"/>
      <c r="BV672" s="104"/>
      <c r="BW672" s="104"/>
      <c r="BX672" s="104"/>
      <c r="BY672" s="104"/>
      <c r="BZ672" s="104"/>
      <c r="CA672" s="104"/>
      <c r="CB672" s="104"/>
      <c r="CC672" s="104"/>
      <c r="CD672" s="104"/>
      <c r="CE672" s="104"/>
      <c r="CF672" s="104"/>
      <c r="CG672" s="104"/>
      <c r="CH672" s="104"/>
      <c r="CI672" s="104"/>
      <c r="CJ672" s="104"/>
      <c r="CK672" s="104"/>
      <c r="CL672" s="104"/>
      <c r="CM672" s="104"/>
      <c r="CN672" s="104"/>
      <c r="CO672" s="104"/>
      <c r="CP672" s="104"/>
      <c r="CQ672" s="104"/>
      <c r="CR672" s="104"/>
      <c r="CS672" s="104"/>
      <c r="CT672" s="104"/>
      <c r="CU672" s="104"/>
      <c r="CV672" s="104"/>
      <c r="CW672" s="104"/>
      <c r="CX672" s="104"/>
      <c r="CY672" s="104"/>
      <c r="CZ672" s="104"/>
      <c r="DA672" s="104"/>
      <c r="DB672" s="104"/>
      <c r="DC672" s="104"/>
      <c r="DD672" s="104"/>
      <c r="DE672" s="104"/>
      <c r="DF672" s="104"/>
      <c r="DG672" s="104"/>
      <c r="DH672" s="104"/>
      <c r="DI672" s="104"/>
      <c r="DJ672" s="104"/>
      <c r="DK672" s="104"/>
      <c r="DL672" s="104"/>
      <c r="DM672" s="104"/>
      <c r="DN672" s="104"/>
      <c r="DO672" s="104"/>
      <c r="DP672" s="104"/>
      <c r="DQ672" s="104"/>
      <c r="DR672" s="104"/>
      <c r="DS672" s="104"/>
      <c r="DT672" s="104"/>
      <c r="DU672" s="104"/>
      <c r="DV672" s="104"/>
      <c r="DW672" s="104"/>
      <c r="DX672" s="104"/>
      <c r="DY672" s="104"/>
      <c r="DZ672" s="104"/>
    </row>
    <row r="673" spans="1:130">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c r="AK673" s="104"/>
      <c r="AL673" s="104"/>
      <c r="AM673" s="104"/>
      <c r="AN673" s="104"/>
      <c r="AO673" s="104"/>
      <c r="AP673" s="104"/>
      <c r="AQ673" s="104"/>
      <c r="AR673" s="104"/>
      <c r="AS673" s="104"/>
      <c r="AT673" s="104"/>
      <c r="AU673" s="104"/>
      <c r="AV673" s="104"/>
      <c r="AW673" s="104"/>
      <c r="AX673" s="104"/>
      <c r="AY673" s="104"/>
      <c r="AZ673" s="104"/>
      <c r="BA673" s="104"/>
      <c r="BB673" s="104"/>
      <c r="BC673" s="104"/>
      <c r="BD673" s="104"/>
      <c r="BE673" s="104"/>
      <c r="BF673" s="104"/>
      <c r="BG673" s="104"/>
      <c r="BH673" s="104"/>
      <c r="BI673" s="104"/>
      <c r="BJ673" s="104"/>
      <c r="BK673" s="104"/>
      <c r="BL673" s="104"/>
      <c r="BM673" s="104"/>
      <c r="BN673" s="104"/>
      <c r="BO673" s="104"/>
      <c r="BP673" s="104"/>
      <c r="BQ673" s="104"/>
      <c r="BR673" s="104"/>
      <c r="BS673" s="104"/>
      <c r="BT673" s="104"/>
      <c r="BU673" s="104"/>
      <c r="BV673" s="104"/>
      <c r="BW673" s="104"/>
      <c r="BX673" s="104"/>
      <c r="BY673" s="104"/>
      <c r="BZ673" s="104"/>
      <c r="CA673" s="104"/>
      <c r="CB673" s="104"/>
      <c r="CC673" s="104"/>
      <c r="CD673" s="104"/>
      <c r="CE673" s="104"/>
      <c r="CF673" s="104"/>
      <c r="CG673" s="104"/>
      <c r="CH673" s="104"/>
      <c r="CI673" s="104"/>
      <c r="CJ673" s="104"/>
      <c r="CK673" s="104"/>
      <c r="CL673" s="104"/>
      <c r="CM673" s="104"/>
      <c r="CN673" s="104"/>
      <c r="CO673" s="104"/>
      <c r="CP673" s="104"/>
      <c r="CQ673" s="104"/>
      <c r="CR673" s="104"/>
      <c r="CS673" s="104"/>
      <c r="CT673" s="104"/>
      <c r="CU673" s="104"/>
      <c r="CV673" s="104"/>
      <c r="CW673" s="104"/>
      <c r="CX673" s="104"/>
      <c r="CY673" s="104"/>
      <c r="CZ673" s="104"/>
      <c r="DA673" s="104"/>
      <c r="DB673" s="104"/>
      <c r="DC673" s="104"/>
      <c r="DD673" s="104"/>
      <c r="DE673" s="104"/>
      <c r="DF673" s="104"/>
      <c r="DG673" s="104"/>
      <c r="DH673" s="104"/>
      <c r="DI673" s="104"/>
      <c r="DJ673" s="104"/>
      <c r="DK673" s="104"/>
      <c r="DL673" s="104"/>
      <c r="DM673" s="104"/>
      <c r="DN673" s="104"/>
      <c r="DO673" s="104"/>
      <c r="DP673" s="104"/>
      <c r="DQ673" s="104"/>
      <c r="DR673" s="104"/>
      <c r="DS673" s="104"/>
      <c r="DT673" s="104"/>
      <c r="DU673" s="104"/>
      <c r="DV673" s="104"/>
      <c r="DW673" s="104"/>
      <c r="DX673" s="104"/>
      <c r="DY673" s="104"/>
      <c r="DZ673" s="104"/>
    </row>
    <row r="674" spans="1:130">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c r="AG674" s="104"/>
      <c r="AH674" s="104"/>
      <c r="AI674" s="104"/>
      <c r="AJ674" s="104"/>
      <c r="AK674" s="104"/>
      <c r="AL674" s="104"/>
      <c r="AM674" s="104"/>
      <c r="AN674" s="104"/>
      <c r="AO674" s="104"/>
      <c r="AP674" s="104"/>
      <c r="AQ674" s="104"/>
      <c r="AR674" s="104"/>
      <c r="AS674" s="104"/>
      <c r="AT674" s="104"/>
      <c r="AU674" s="104"/>
      <c r="AV674" s="104"/>
      <c r="AW674" s="104"/>
      <c r="AX674" s="104"/>
      <c r="AY674" s="104"/>
      <c r="AZ674" s="104"/>
      <c r="BA674" s="104"/>
      <c r="BB674" s="104"/>
      <c r="BC674" s="104"/>
      <c r="BD674" s="104"/>
      <c r="BE674" s="104"/>
      <c r="BF674" s="104"/>
      <c r="BG674" s="104"/>
      <c r="BH674" s="104"/>
      <c r="BI674" s="104"/>
      <c r="BJ674" s="104"/>
      <c r="BK674" s="104"/>
      <c r="BL674" s="104"/>
      <c r="BM674" s="104"/>
      <c r="BN674" s="104"/>
      <c r="BO674" s="104"/>
      <c r="BP674" s="104"/>
      <c r="BQ674" s="104"/>
      <c r="BR674" s="104"/>
      <c r="BS674" s="104"/>
      <c r="BT674" s="104"/>
      <c r="BU674" s="104"/>
      <c r="BV674" s="104"/>
      <c r="BW674" s="104"/>
      <c r="BX674" s="104"/>
      <c r="BY674" s="104"/>
      <c r="BZ674" s="104"/>
      <c r="CA674" s="104"/>
      <c r="CB674" s="104"/>
      <c r="CC674" s="104"/>
      <c r="CD674" s="104"/>
      <c r="CE674" s="104"/>
      <c r="CF674" s="104"/>
      <c r="CG674" s="104"/>
      <c r="CH674" s="104"/>
      <c r="CI674" s="104"/>
      <c r="CJ674" s="104"/>
      <c r="CK674" s="104"/>
      <c r="CL674" s="104"/>
      <c r="CM674" s="104"/>
      <c r="CN674" s="104"/>
      <c r="CO674" s="104"/>
      <c r="CP674" s="104"/>
      <c r="CQ674" s="104"/>
      <c r="CR674" s="104"/>
      <c r="CS674" s="104"/>
      <c r="CT674" s="104"/>
      <c r="CU674" s="104"/>
      <c r="CV674" s="104"/>
      <c r="CW674" s="104"/>
      <c r="CX674" s="104"/>
      <c r="CY674" s="104"/>
      <c r="CZ674" s="104"/>
      <c r="DA674" s="104"/>
      <c r="DB674" s="104"/>
      <c r="DC674" s="104"/>
      <c r="DD674" s="104"/>
      <c r="DE674" s="104"/>
      <c r="DF674" s="104"/>
      <c r="DG674" s="104"/>
      <c r="DH674" s="104"/>
      <c r="DI674" s="104"/>
      <c r="DJ674" s="104"/>
      <c r="DK674" s="104"/>
      <c r="DL674" s="104"/>
      <c r="DM674" s="104"/>
      <c r="DN674" s="104"/>
      <c r="DO674" s="104"/>
      <c r="DP674" s="104"/>
      <c r="DQ674" s="104"/>
      <c r="DR674" s="104"/>
      <c r="DS674" s="104"/>
      <c r="DT674" s="104"/>
      <c r="DU674" s="104"/>
      <c r="DV674" s="104"/>
      <c r="DW674" s="104"/>
      <c r="DX674" s="104"/>
      <c r="DY674" s="104"/>
      <c r="DZ674" s="104"/>
    </row>
    <row r="675" spans="1:130">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c r="AG675" s="104"/>
      <c r="AH675" s="104"/>
      <c r="AI675" s="104"/>
      <c r="AJ675" s="104"/>
      <c r="AK675" s="104"/>
      <c r="AL675" s="104"/>
      <c r="AM675" s="104"/>
      <c r="AN675" s="104"/>
      <c r="AO675" s="104"/>
      <c r="AP675" s="104"/>
      <c r="AQ675" s="104"/>
      <c r="AR675" s="104"/>
      <c r="AS675" s="104"/>
      <c r="AT675" s="104"/>
      <c r="AU675" s="104"/>
      <c r="AV675" s="104"/>
      <c r="AW675" s="104"/>
      <c r="AX675" s="104"/>
      <c r="AY675" s="104"/>
      <c r="AZ675" s="104"/>
      <c r="BA675" s="104"/>
      <c r="BB675" s="104"/>
      <c r="BC675" s="104"/>
      <c r="BD675" s="104"/>
      <c r="BE675" s="104"/>
      <c r="BF675" s="104"/>
      <c r="BG675" s="104"/>
      <c r="BH675" s="104"/>
      <c r="BI675" s="104"/>
      <c r="BJ675" s="104"/>
      <c r="BK675" s="104"/>
      <c r="BL675" s="104"/>
      <c r="BM675" s="104"/>
      <c r="BN675" s="104"/>
      <c r="BO675" s="104"/>
      <c r="BP675" s="104"/>
      <c r="BQ675" s="104"/>
      <c r="BR675" s="104"/>
      <c r="BS675" s="104"/>
      <c r="BT675" s="104"/>
      <c r="BU675" s="104"/>
      <c r="BV675" s="104"/>
      <c r="BW675" s="104"/>
      <c r="BX675" s="104"/>
      <c r="BY675" s="104"/>
      <c r="BZ675" s="104"/>
      <c r="CA675" s="104"/>
      <c r="CB675" s="104"/>
      <c r="CC675" s="104"/>
      <c r="CD675" s="104"/>
      <c r="CE675" s="104"/>
      <c r="CF675" s="104"/>
      <c r="CG675" s="104"/>
      <c r="CH675" s="104"/>
      <c r="CI675" s="104"/>
      <c r="CJ675" s="104"/>
      <c r="CK675" s="104"/>
      <c r="CL675" s="104"/>
      <c r="CM675" s="104"/>
      <c r="CN675" s="104"/>
      <c r="CO675" s="104"/>
      <c r="CP675" s="104"/>
      <c r="CQ675" s="104"/>
      <c r="CR675" s="104"/>
      <c r="CS675" s="104"/>
      <c r="CT675" s="104"/>
      <c r="CU675" s="104"/>
      <c r="CV675" s="104"/>
      <c r="CW675" s="104"/>
      <c r="CX675" s="104"/>
      <c r="CY675" s="104"/>
      <c r="CZ675" s="104"/>
      <c r="DA675" s="104"/>
      <c r="DB675" s="104"/>
      <c r="DC675" s="104"/>
      <c r="DD675" s="104"/>
      <c r="DE675" s="104"/>
      <c r="DF675" s="104"/>
      <c r="DG675" s="104"/>
      <c r="DH675" s="104"/>
      <c r="DI675" s="104"/>
      <c r="DJ675" s="104"/>
      <c r="DK675" s="104"/>
      <c r="DL675" s="104"/>
      <c r="DM675" s="104"/>
      <c r="DN675" s="104"/>
      <c r="DO675" s="104"/>
      <c r="DP675" s="104"/>
      <c r="DQ675" s="104"/>
      <c r="DR675" s="104"/>
      <c r="DS675" s="104"/>
      <c r="DT675" s="104"/>
      <c r="DU675" s="104"/>
      <c r="DV675" s="104"/>
      <c r="DW675" s="104"/>
      <c r="DX675" s="104"/>
      <c r="DY675" s="104"/>
      <c r="DZ675" s="104"/>
    </row>
    <row r="676" spans="1:130" s="104" customFormat="1"/>
    <row r="677" spans="1:130" s="104" customFormat="1"/>
    <row r="678" spans="1:130" s="104" customFormat="1"/>
    <row r="679" spans="1:130" s="104" customFormat="1"/>
    <row r="680" spans="1:130" s="104" customFormat="1"/>
    <row r="681" spans="1:130" s="104" customFormat="1"/>
    <row r="682" spans="1:130" s="104" customFormat="1"/>
    <row r="683" spans="1:130" s="104" customFormat="1"/>
    <row r="684" spans="1:130" s="104" customFormat="1"/>
    <row r="685" spans="1:130" s="104" customFormat="1"/>
    <row r="686" spans="1:130" s="104" customFormat="1"/>
    <row r="687" spans="1:130" s="104" customFormat="1"/>
    <row r="688" spans="1:130"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H23" sqref="H23"/>
    </sheetView>
  </sheetViews>
  <sheetFormatPr defaultColWidth="9.1796875" defaultRowHeight="11.5"/>
  <cols>
    <col min="1" max="1" width="31" style="58" customWidth="1"/>
    <col min="2" max="2" width="12.54296875" style="58" customWidth="1"/>
    <col min="3" max="3" width="12.453125" style="58" customWidth="1"/>
    <col min="4" max="4" width="12.7265625" style="58" customWidth="1"/>
    <col min="5" max="5" width="12.453125" style="58" customWidth="1"/>
    <col min="6" max="6" width="11.453125" style="58" customWidth="1"/>
    <col min="7" max="16384" width="9.1796875" style="58"/>
  </cols>
  <sheetData>
    <row r="2" spans="1:43" s="56" customFormat="1" ht="14.25" customHeight="1">
      <c r="A2" s="507" t="s">
        <v>452</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row>
    <row r="3" spans="1:43" s="56" customFormat="1" ht="15.75" customHeight="1">
      <c r="A3" s="504" t="s">
        <v>191</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row>
    <row r="5" spans="1:43" ht="12" customHeight="1">
      <c r="A5" s="296"/>
      <c r="B5" s="284"/>
      <c r="C5" s="315"/>
      <c r="D5" s="296" t="s">
        <v>49</v>
      </c>
      <c r="E5" s="509" t="s">
        <v>11</v>
      </c>
      <c r="F5" s="510"/>
    </row>
    <row r="6" spans="1:43" ht="12" customHeight="1">
      <c r="A6" s="294" t="s">
        <v>270</v>
      </c>
      <c r="B6" s="513" t="s">
        <v>261</v>
      </c>
      <c r="C6" s="514"/>
      <c r="D6" s="296" t="s">
        <v>13</v>
      </c>
      <c r="E6" s="509" t="s">
        <v>13</v>
      </c>
      <c r="F6" s="510"/>
    </row>
    <row r="7" spans="1:43" ht="12" customHeight="1">
      <c r="A7" s="346" t="s">
        <v>34</v>
      </c>
      <c r="B7" s="515" t="s">
        <v>262</v>
      </c>
      <c r="C7" s="516"/>
      <c r="D7" s="287" t="s">
        <v>50</v>
      </c>
      <c r="E7" s="505" t="s">
        <v>17</v>
      </c>
      <c r="F7" s="506"/>
    </row>
    <row r="8" spans="1:43" ht="12" customHeight="1">
      <c r="A8" s="287"/>
      <c r="B8" s="284"/>
      <c r="C8" s="315"/>
      <c r="D8" s="287" t="s">
        <v>18</v>
      </c>
      <c r="E8" s="505" t="s">
        <v>18</v>
      </c>
      <c r="F8" s="506"/>
    </row>
    <row r="9" spans="1:43" ht="12" thickBot="1">
      <c r="A9" s="60" t="str">
        <f>' F4'!A10</f>
        <v>Janar - Gusht / January - August</v>
      </c>
      <c r="B9" s="61">
        <v>2022</v>
      </c>
      <c r="C9" s="209">
        <v>2023</v>
      </c>
      <c r="D9" s="61" t="s">
        <v>470</v>
      </c>
      <c r="E9" s="61">
        <v>2022</v>
      </c>
      <c r="F9" s="209">
        <v>2023</v>
      </c>
    </row>
    <row r="10" spans="1:43" ht="14.5" thickBot="1">
      <c r="A10" s="501" t="s">
        <v>330</v>
      </c>
      <c r="B10" s="501"/>
      <c r="C10" s="501"/>
      <c r="D10" s="501"/>
      <c r="E10" s="501"/>
      <c r="F10" s="501"/>
    </row>
    <row r="11" spans="1:43" ht="14">
      <c r="A11" s="171" t="s">
        <v>319</v>
      </c>
      <c r="B11" s="142">
        <v>4204445.33</v>
      </c>
      <c r="C11" s="142">
        <v>4251366.8600000003</v>
      </c>
      <c r="D11" s="143">
        <f>(C11/B11-1)*100</f>
        <v>1.115998100039528</v>
      </c>
      <c r="E11" s="143">
        <f>B11/B$23*100</f>
        <v>10.124833538630828</v>
      </c>
      <c r="F11" s="143">
        <f>C11/C$23*100</f>
        <v>9.3711763331346347</v>
      </c>
    </row>
    <row r="12" spans="1:43" ht="14">
      <c r="A12" s="172" t="s">
        <v>41</v>
      </c>
      <c r="B12" s="142">
        <v>4839140.9400000004</v>
      </c>
      <c r="C12" s="142">
        <v>5517315.2999999998</v>
      </c>
      <c r="D12" s="143">
        <f t="shared" ref="D12:D22" si="0">(C12/B12-1)*100</f>
        <v>14.014354374229065</v>
      </c>
      <c r="E12" s="143">
        <f t="shared" ref="E12:E22" si="1">B12/B$23*100</f>
        <v>11.653260452187524</v>
      </c>
      <c r="F12" s="143">
        <f t="shared" ref="F12:F22" si="2">C12/C$23*100</f>
        <v>12.16167323696963</v>
      </c>
    </row>
    <row r="13" spans="1:43" ht="14">
      <c r="A13" s="172" t="s">
        <v>317</v>
      </c>
      <c r="B13" s="144">
        <v>5084038.76</v>
      </c>
      <c r="C13" s="142">
        <v>5086693.1399999997</v>
      </c>
      <c r="D13" s="143">
        <f t="shared" si="0"/>
        <v>5.2210066156144208E-2</v>
      </c>
      <c r="E13" s="143">
        <f t="shared" si="1"/>
        <v>12.243005226315331</v>
      </c>
      <c r="F13" s="143">
        <f t="shared" si="2"/>
        <v>11.212464117360668</v>
      </c>
    </row>
    <row r="14" spans="1:43" ht="14">
      <c r="A14" s="172" t="s">
        <v>263</v>
      </c>
      <c r="B14" s="142">
        <v>3987328.71</v>
      </c>
      <c r="C14" s="142">
        <v>4112853.4299999997</v>
      </c>
      <c r="D14" s="143">
        <f t="shared" si="0"/>
        <v>3.14809059221004</v>
      </c>
      <c r="E14" s="143">
        <f t="shared" si="1"/>
        <v>9.6019893907274554</v>
      </c>
      <c r="F14" s="143">
        <f t="shared" si="2"/>
        <v>9.0658548166006998</v>
      </c>
    </row>
    <row r="15" spans="1:43" ht="14">
      <c r="A15" s="173" t="s">
        <v>33</v>
      </c>
      <c r="B15" s="142">
        <v>0</v>
      </c>
      <c r="C15" s="142">
        <v>0</v>
      </c>
      <c r="D15" s="143" t="e">
        <f t="shared" si="0"/>
        <v>#DIV/0!</v>
      </c>
      <c r="E15" s="143">
        <f t="shared" si="1"/>
        <v>0</v>
      </c>
      <c r="F15" s="143">
        <f t="shared" si="2"/>
        <v>0</v>
      </c>
    </row>
    <row r="16" spans="1:43" ht="14">
      <c r="A16" s="172" t="s">
        <v>271</v>
      </c>
      <c r="B16" s="142">
        <v>-4563.2199999999993</v>
      </c>
      <c r="C16" s="142">
        <v>0</v>
      </c>
      <c r="D16" s="143">
        <f t="shared" si="0"/>
        <v>-100</v>
      </c>
      <c r="E16" s="143">
        <f t="shared" si="1"/>
        <v>-1.0988808100437583E-2</v>
      </c>
      <c r="F16" s="143">
        <f t="shared" si="2"/>
        <v>0</v>
      </c>
    </row>
    <row r="17" spans="1:6" ht="14">
      <c r="A17" s="172" t="s">
        <v>314</v>
      </c>
      <c r="B17" s="142">
        <v>4952438.8999999994</v>
      </c>
      <c r="C17" s="142">
        <v>5436283.1000000108</v>
      </c>
      <c r="D17" s="143">
        <f t="shared" si="0"/>
        <v>9.769816645289886</v>
      </c>
      <c r="E17" s="143">
        <f t="shared" si="1"/>
        <v>11.926096199885649</v>
      </c>
      <c r="F17" s="143">
        <f t="shared" si="2"/>
        <v>11.983056086328876</v>
      </c>
    </row>
    <row r="18" spans="1:6" ht="14">
      <c r="A18" s="172" t="s">
        <v>306</v>
      </c>
      <c r="B18" s="142">
        <v>4757449.4500000309</v>
      </c>
      <c r="C18" s="142">
        <v>5191948.7600000473</v>
      </c>
      <c r="D18" s="143">
        <f t="shared" si="0"/>
        <v>9.1330305149120115</v>
      </c>
      <c r="E18" s="143">
        <f t="shared" si="1"/>
        <v>11.456537062333762</v>
      </c>
      <c r="F18" s="143">
        <f t="shared" si="2"/>
        <v>11.444476316626355</v>
      </c>
    </row>
    <row r="19" spans="1:6" ht="14">
      <c r="A19" s="172" t="s">
        <v>272</v>
      </c>
      <c r="B19" s="142">
        <v>4510441.6300000083</v>
      </c>
      <c r="C19" s="142">
        <v>5314101.2300000284</v>
      </c>
      <c r="D19" s="143">
        <f t="shared" si="0"/>
        <v>17.817758568355945</v>
      </c>
      <c r="E19" s="143">
        <f t="shared" si="1"/>
        <v>10.861711142635023</v>
      </c>
      <c r="F19" s="143">
        <f t="shared" si="2"/>
        <v>11.713733798653621</v>
      </c>
    </row>
    <row r="20" spans="1:6" ht="14">
      <c r="A20" s="172" t="s">
        <v>264</v>
      </c>
      <c r="B20" s="142">
        <v>2236734.6199999982</v>
      </c>
      <c r="C20" s="142">
        <v>2446403.4599999967</v>
      </c>
      <c r="D20" s="143">
        <f t="shared" si="0"/>
        <v>9.3738809300496495</v>
      </c>
      <c r="E20" s="143">
        <f t="shared" si="1"/>
        <v>5.3863384870300273</v>
      </c>
      <c r="F20" s="143">
        <f t="shared" si="2"/>
        <v>5.3925429069300899</v>
      </c>
    </row>
    <row r="21" spans="1:6" ht="14">
      <c r="A21" s="172" t="s">
        <v>265</v>
      </c>
      <c r="B21" s="142">
        <v>3786686.550000004</v>
      </c>
      <c r="C21" s="142">
        <v>4386751.4000000078</v>
      </c>
      <c r="D21" s="143">
        <f t="shared" si="0"/>
        <v>15.846699801439957</v>
      </c>
      <c r="E21" s="143">
        <f t="shared" si="1"/>
        <v>9.1188178160286135</v>
      </c>
      <c r="F21" s="143">
        <f t="shared" si="2"/>
        <v>9.6696009196028996</v>
      </c>
    </row>
    <row r="22" spans="1:6" ht="14.5" thickBot="1">
      <c r="A22" s="223" t="s">
        <v>266</v>
      </c>
      <c r="B22" s="222">
        <v>3171927.0200000005</v>
      </c>
      <c r="C22" s="222">
        <v>3622699.54</v>
      </c>
      <c r="D22" s="143">
        <f t="shared" si="0"/>
        <v>14.211314357415429</v>
      </c>
      <c r="E22" s="143">
        <f t="shared" si="1"/>
        <v>7.6383994923262204</v>
      </c>
      <c r="F22" s="143">
        <f t="shared" si="2"/>
        <v>7.9854214677925324</v>
      </c>
    </row>
    <row r="23" spans="1:6" ht="14.5" thickBot="1">
      <c r="A23" s="340" t="s">
        <v>8</v>
      </c>
      <c r="B23" s="362">
        <f>SUM(B11:B22)</f>
        <v>41526068.690000042</v>
      </c>
      <c r="C23" s="362">
        <f>SUM(C11:C22)</f>
        <v>45366416.220000088</v>
      </c>
      <c r="D23" s="367">
        <f>(C23/B23-1)*100</f>
        <v>9.248040209799214</v>
      </c>
      <c r="E23" s="367">
        <f>B23/B$23*100</f>
        <v>100</v>
      </c>
      <c r="F23" s="349">
        <f>C23/C$23*100</f>
        <v>100</v>
      </c>
    </row>
    <row r="25" spans="1:6">
      <c r="C25" s="414"/>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topLeftCell="A10" zoomScaleNormal="100" workbookViewId="0">
      <selection activeCell="H18" sqref="H18"/>
    </sheetView>
  </sheetViews>
  <sheetFormatPr defaultColWidth="9.1796875" defaultRowHeight="12.5"/>
  <cols>
    <col min="1" max="1" width="30.7265625" style="104" customWidth="1"/>
    <col min="2" max="2" width="12.453125" style="104" bestFit="1" customWidth="1"/>
    <col min="3" max="3" width="12.81640625" style="104" customWidth="1"/>
    <col min="4" max="4" width="14.453125" style="104" customWidth="1"/>
    <col min="5" max="5" width="13.54296875" style="104" customWidth="1"/>
    <col min="6" max="6" width="10.1796875" style="104" customWidth="1"/>
    <col min="7" max="16384" width="9.1796875" style="104"/>
  </cols>
  <sheetData>
    <row r="2" spans="1:9" ht="15.75" customHeight="1">
      <c r="A2" s="507" t="s">
        <v>438</v>
      </c>
      <c r="B2" s="507"/>
      <c r="C2" s="507"/>
      <c r="D2" s="507"/>
      <c r="E2" s="507"/>
      <c r="F2" s="507"/>
    </row>
    <row r="3" spans="1:9" ht="15.5">
      <c r="A3" s="504" t="s">
        <v>192</v>
      </c>
      <c r="B3" s="504"/>
      <c r="C3" s="504"/>
      <c r="D3" s="504"/>
      <c r="E3" s="504"/>
      <c r="F3" s="504"/>
    </row>
    <row r="4" spans="1:9" ht="9" customHeight="1"/>
    <row r="5" spans="1:9" ht="18" customHeight="1">
      <c r="A5" s="296"/>
      <c r="B5" s="284"/>
      <c r="C5" s="315"/>
      <c r="D5" s="296" t="s">
        <v>49</v>
      </c>
      <c r="E5" s="509" t="s">
        <v>11</v>
      </c>
      <c r="F5" s="510"/>
    </row>
    <row r="6" spans="1:9" ht="14">
      <c r="A6" s="294" t="s">
        <v>270</v>
      </c>
      <c r="B6" s="513" t="s">
        <v>261</v>
      </c>
      <c r="C6" s="514"/>
      <c r="D6" s="296" t="s">
        <v>13</v>
      </c>
      <c r="E6" s="509" t="s">
        <v>13</v>
      </c>
      <c r="F6" s="510"/>
    </row>
    <row r="7" spans="1:9" ht="14">
      <c r="A7" s="346" t="s">
        <v>34</v>
      </c>
      <c r="B7" s="515" t="s">
        <v>262</v>
      </c>
      <c r="C7" s="516"/>
      <c r="D7" s="287" t="s">
        <v>50</v>
      </c>
      <c r="E7" s="505" t="s">
        <v>17</v>
      </c>
      <c r="F7" s="506"/>
    </row>
    <row r="8" spans="1:9">
      <c r="A8" s="287"/>
      <c r="B8" s="284"/>
      <c r="C8" s="315"/>
      <c r="D8" s="287" t="s">
        <v>18</v>
      </c>
      <c r="E8" s="505" t="s">
        <v>18</v>
      </c>
      <c r="F8" s="506"/>
    </row>
    <row r="9" spans="1:9" ht="13" thickBot="1">
      <c r="A9" s="60" t="str">
        <f>' F4'!A10</f>
        <v>Janar - Gusht / January - August</v>
      </c>
      <c r="B9" s="61">
        <v>2022</v>
      </c>
      <c r="C9" s="209">
        <v>2023</v>
      </c>
      <c r="D9" s="61" t="s">
        <v>470</v>
      </c>
      <c r="E9" s="61">
        <v>2022</v>
      </c>
      <c r="F9" s="209">
        <v>2023</v>
      </c>
    </row>
    <row r="10" spans="1:9" ht="14.5" thickBot="1">
      <c r="A10" s="501" t="s">
        <v>342</v>
      </c>
      <c r="B10" s="501"/>
      <c r="C10" s="501"/>
      <c r="D10" s="501"/>
      <c r="E10" s="501"/>
      <c r="F10" s="501"/>
    </row>
    <row r="11" spans="1:9" ht="14">
      <c r="A11" s="171" t="s">
        <v>319</v>
      </c>
      <c r="B11" s="142">
        <v>1522158.61</v>
      </c>
      <c r="C11" s="142">
        <v>1490711.95</v>
      </c>
      <c r="D11" s="143">
        <f>(C11/B11-1)*100</f>
        <v>-2.065925311160588</v>
      </c>
      <c r="E11" s="143">
        <f>B11/B$23*100</f>
        <v>7.7655948562615027</v>
      </c>
      <c r="F11" s="143">
        <f>C11/C$23*100</f>
        <v>6.6655587717628624</v>
      </c>
      <c r="I11" s="435"/>
    </row>
    <row r="12" spans="1:9" ht="14">
      <c r="A12" s="172" t="s">
        <v>41</v>
      </c>
      <c r="B12" s="142">
        <v>2365950.1399999997</v>
      </c>
      <c r="C12" s="142">
        <v>3051894.69</v>
      </c>
      <c r="D12" s="143">
        <f>(C12/B12-1)*100</f>
        <v>28.992350193821093</v>
      </c>
      <c r="E12" s="143">
        <f>B12/B$23*100</f>
        <v>12.070365148974311</v>
      </c>
      <c r="F12" s="143">
        <f>C12/C$23*100</f>
        <v>13.646220130875051</v>
      </c>
      <c r="I12" s="435"/>
    </row>
    <row r="13" spans="1:9" ht="14">
      <c r="A13" s="172" t="s">
        <v>317</v>
      </c>
      <c r="B13" s="144">
        <v>2455680.25</v>
      </c>
      <c r="C13" s="144">
        <v>2652785.9800000004</v>
      </c>
      <c r="D13" s="143">
        <f t="shared" ref="D13:D22" si="0">(C13/B13-1)*100</f>
        <v>8.0265225898200843</v>
      </c>
      <c r="E13" s="143">
        <f t="shared" ref="E13:F22" si="1">B13/B$23*100</f>
        <v>12.528141149510668</v>
      </c>
      <c r="F13" s="143">
        <f t="shared" si="1"/>
        <v>11.861648294023903</v>
      </c>
      <c r="I13" s="435"/>
    </row>
    <row r="14" spans="1:9" s="105" customFormat="1" ht="14">
      <c r="A14" s="172" t="s">
        <v>263</v>
      </c>
      <c r="B14" s="142">
        <v>1583845.12</v>
      </c>
      <c r="C14" s="142">
        <v>1867566.5200000003</v>
      </c>
      <c r="D14" s="143">
        <f t="shared" si="0"/>
        <v>17.913456083382705</v>
      </c>
      <c r="E14" s="143">
        <f t="shared" si="1"/>
        <v>8.0803008544470156</v>
      </c>
      <c r="F14" s="143">
        <f t="shared" si="1"/>
        <v>8.3506236058794876</v>
      </c>
      <c r="I14" s="435"/>
    </row>
    <row r="15" spans="1:9" s="105" customFormat="1" ht="14">
      <c r="A15" s="173" t="s">
        <v>33</v>
      </c>
      <c r="B15" s="144">
        <v>65132.04</v>
      </c>
      <c r="C15" s="144">
        <v>1023512.2200000001</v>
      </c>
      <c r="D15" s="143">
        <f t="shared" si="0"/>
        <v>1471.4419815500942</v>
      </c>
      <c r="E15" s="143">
        <f t="shared" si="1"/>
        <v>0.33228405468324906</v>
      </c>
      <c r="F15" s="143">
        <f t="shared" si="1"/>
        <v>4.5765252341523661</v>
      </c>
      <c r="I15" s="435"/>
    </row>
    <row r="16" spans="1:9" s="105" customFormat="1" ht="14">
      <c r="A16" s="172" t="s">
        <v>271</v>
      </c>
      <c r="B16" s="142">
        <v>2362065.7999999998</v>
      </c>
      <c r="C16" s="142">
        <v>762218.54</v>
      </c>
      <c r="D16" s="143">
        <f t="shared" si="0"/>
        <v>-67.730850681636383</v>
      </c>
      <c r="E16" s="143">
        <f t="shared" si="1"/>
        <v>12.05054841599668</v>
      </c>
      <c r="F16" s="143">
        <f t="shared" si="1"/>
        <v>3.4081785386487859</v>
      </c>
      <c r="I16" s="435"/>
    </row>
    <row r="17" spans="1:9" s="58" customFormat="1" ht="14">
      <c r="A17" s="172" t="s">
        <v>314</v>
      </c>
      <c r="B17" s="142">
        <v>1514018.35</v>
      </c>
      <c r="C17" s="144">
        <v>1719335.8200000003</v>
      </c>
      <c r="D17" s="143">
        <f t="shared" si="0"/>
        <v>13.561095213938469</v>
      </c>
      <c r="E17" s="143">
        <f t="shared" si="1"/>
        <v>7.7240657010411855</v>
      </c>
      <c r="F17" s="143">
        <f t="shared" si="1"/>
        <v>7.6878259120463186</v>
      </c>
      <c r="I17" s="435"/>
    </row>
    <row r="18" spans="1:9" ht="14">
      <c r="A18" s="172" t="s">
        <v>306</v>
      </c>
      <c r="B18" s="144">
        <v>1615979</v>
      </c>
      <c r="C18" s="142">
        <v>2315315</v>
      </c>
      <c r="D18" s="143">
        <f t="shared" si="0"/>
        <v>43.276304951982667</v>
      </c>
      <c r="E18" s="143">
        <f t="shared" si="1"/>
        <v>8.2442382336401892</v>
      </c>
      <c r="F18" s="143">
        <f t="shared" si="1"/>
        <v>10.352682963092992</v>
      </c>
      <c r="H18" s="105"/>
      <c r="I18" s="435"/>
    </row>
    <row r="19" spans="1:9" ht="14">
      <c r="A19" s="172" t="s">
        <v>272</v>
      </c>
      <c r="B19" s="144">
        <v>1908521.6600000001</v>
      </c>
      <c r="C19" s="144">
        <v>2356683.9900000002</v>
      </c>
      <c r="D19" s="143">
        <f t="shared" si="0"/>
        <v>23.482171535847286</v>
      </c>
      <c r="E19" s="143">
        <f t="shared" si="1"/>
        <v>9.736702790755599</v>
      </c>
      <c r="F19" s="143">
        <f t="shared" si="1"/>
        <v>10.537659969665905</v>
      </c>
      <c r="I19" s="435"/>
    </row>
    <row r="20" spans="1:9" ht="14">
      <c r="A20" s="172" t="s">
        <v>264</v>
      </c>
      <c r="B20" s="142">
        <v>753461.26</v>
      </c>
      <c r="C20" s="142">
        <v>1279625.1499999999</v>
      </c>
      <c r="D20" s="143">
        <f t="shared" si="0"/>
        <v>69.832905543146296</v>
      </c>
      <c r="E20" s="143">
        <f t="shared" si="1"/>
        <v>3.8439324565843438</v>
      </c>
      <c r="F20" s="143">
        <f t="shared" si="1"/>
        <v>5.7217067610887993</v>
      </c>
      <c r="I20" s="435"/>
    </row>
    <row r="21" spans="1:9" ht="14">
      <c r="A21" s="172" t="s">
        <v>265</v>
      </c>
      <c r="B21" s="142">
        <v>1486592.15</v>
      </c>
      <c r="C21" s="142">
        <v>1717683.2700300002</v>
      </c>
      <c r="D21" s="143">
        <f t="shared" si="0"/>
        <v>15.545024910161164</v>
      </c>
      <c r="E21" s="143">
        <f t="shared" si="1"/>
        <v>7.5841454875709218</v>
      </c>
      <c r="F21" s="143">
        <f t="shared" si="1"/>
        <v>7.6804367119072099</v>
      </c>
      <c r="I21" s="435"/>
    </row>
    <row r="22" spans="1:9" ht="14.5" thickBot="1">
      <c r="A22" s="223" t="s">
        <v>266</v>
      </c>
      <c r="B22" s="222">
        <v>1967909.3399999999</v>
      </c>
      <c r="C22" s="222">
        <v>2127062.73</v>
      </c>
      <c r="D22" s="224">
        <f t="shared" si="0"/>
        <v>8.087435064462877</v>
      </c>
      <c r="E22" s="224">
        <f t="shared" si="1"/>
        <v>10.039680850534339</v>
      </c>
      <c r="F22" s="224">
        <f t="shared" si="1"/>
        <v>9.5109331068563314</v>
      </c>
      <c r="I22" s="435"/>
    </row>
    <row r="23" spans="1:9" ht="14.5" thickBot="1">
      <c r="A23" s="340" t="s">
        <v>8</v>
      </c>
      <c r="B23" s="362">
        <f>SUM(B11:B22)</f>
        <v>19601313.719999999</v>
      </c>
      <c r="C23" s="362">
        <f>SUM(C11:C22)</f>
        <v>22364395.860029999</v>
      </c>
      <c r="D23" s="369">
        <f>(C23/B23-1)*100</f>
        <v>14.096413023636867</v>
      </c>
      <c r="E23" s="367">
        <f>SUM(E11:E22)</f>
        <v>100</v>
      </c>
      <c r="F23" s="349">
        <f>SUM(F11:F22)</f>
        <v>100</v>
      </c>
      <c r="I23" s="435"/>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796875" defaultRowHeight="11.5"/>
  <cols>
    <col min="1" max="1" width="41.7265625" style="3" customWidth="1"/>
    <col min="2" max="2" width="13.1796875" style="3" customWidth="1"/>
    <col min="3" max="3" width="12.1796875" style="3" customWidth="1"/>
    <col min="4" max="4" width="19.453125" style="3" customWidth="1"/>
    <col min="5" max="5" width="13" style="3" customWidth="1"/>
    <col min="6" max="6" width="15.453125" style="3" customWidth="1"/>
    <col min="7" max="7" width="9.1796875" style="3"/>
    <col min="8" max="8" width="21.26953125" style="3" customWidth="1"/>
    <col min="9" max="16384" width="9.1796875" style="3"/>
  </cols>
  <sheetData>
    <row r="1" spans="1:69" s="6" customFormat="1" ht="14.25" customHeight="1">
      <c r="A1" s="534" t="s">
        <v>53</v>
      </c>
      <c r="B1" s="534"/>
      <c r="C1" s="534"/>
      <c r="D1" s="534"/>
      <c r="E1" s="19"/>
      <c r="F1" s="19"/>
      <c r="G1" s="19"/>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row>
    <row r="2" spans="1:69" s="6" customFormat="1" ht="15.75" customHeight="1">
      <c r="A2" s="535" t="s">
        <v>42</v>
      </c>
      <c r="B2" s="535"/>
      <c r="C2" s="535"/>
      <c r="D2" s="535"/>
      <c r="E2" s="8"/>
      <c r="F2" s="8"/>
      <c r="G2" s="8"/>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row>
    <row r="5" spans="1:69">
      <c r="A5" s="14"/>
    </row>
    <row r="6" spans="1:69" ht="12" customHeight="1">
      <c r="A6" s="4"/>
      <c r="B6" s="533" t="s">
        <v>10</v>
      </c>
      <c r="C6" s="533"/>
      <c r="D6" s="4" t="s">
        <v>49</v>
      </c>
      <c r="E6" s="533" t="s">
        <v>11</v>
      </c>
      <c r="F6" s="533"/>
    </row>
    <row r="7" spans="1:69" ht="12" customHeight="1">
      <c r="A7" s="4" t="s">
        <v>52</v>
      </c>
      <c r="B7" s="10"/>
      <c r="C7" s="10"/>
      <c r="D7" s="4" t="s">
        <v>13</v>
      </c>
      <c r="E7" s="536" t="s">
        <v>14</v>
      </c>
      <c r="F7" s="536"/>
    </row>
    <row r="8" spans="1:69" ht="12" customHeight="1">
      <c r="A8" s="5" t="s">
        <v>34</v>
      </c>
      <c r="B8" s="532" t="s">
        <v>16</v>
      </c>
      <c r="C8" s="532"/>
      <c r="D8" s="5" t="s">
        <v>50</v>
      </c>
      <c r="E8" s="532" t="s">
        <v>17</v>
      </c>
      <c r="F8" s="532"/>
    </row>
    <row r="9" spans="1:69" ht="12" customHeight="1">
      <c r="A9" s="5"/>
      <c r="B9" s="11"/>
      <c r="C9" s="11"/>
      <c r="D9" s="5" t="s">
        <v>18</v>
      </c>
      <c r="E9" s="532" t="s">
        <v>19</v>
      </c>
      <c r="F9" s="532"/>
    </row>
    <row r="10" spans="1:69" ht="12" customHeight="1">
      <c r="A10" s="18" t="s">
        <v>47</v>
      </c>
      <c r="B10" s="17">
        <v>2006</v>
      </c>
      <c r="C10" s="17">
        <v>2007</v>
      </c>
      <c r="D10" s="12" t="s">
        <v>51</v>
      </c>
      <c r="E10" s="17">
        <v>2006</v>
      </c>
      <c r="F10" s="17">
        <v>2007</v>
      </c>
    </row>
    <row r="11" spans="1:69" ht="13.5">
      <c r="A11" s="15"/>
      <c r="B11" s="15" t="s">
        <v>21</v>
      </c>
      <c r="C11" s="16"/>
      <c r="D11" s="16"/>
      <c r="E11" s="20"/>
      <c r="F11" s="20"/>
    </row>
    <row r="12" spans="1:69">
      <c r="A12" s="21" t="s">
        <v>33</v>
      </c>
      <c r="B12" s="30" t="e">
        <f>#REF!</f>
        <v>#REF!</v>
      </c>
      <c r="C12" s="30" t="e">
        <f>#REF!</f>
        <v>#REF!</v>
      </c>
      <c r="D12" s="27" t="e">
        <f>C12/B12-1</f>
        <v>#REF!</v>
      </c>
      <c r="E12" s="26" t="e">
        <f>B12/$B$20</f>
        <v>#REF!</v>
      </c>
      <c r="F12" s="26" t="e">
        <f>C12/$C$20</f>
        <v>#REF!</v>
      </c>
    </row>
    <row r="13" spans="1:69">
      <c r="A13" s="21" t="s">
        <v>36</v>
      </c>
      <c r="B13" s="30" t="e">
        <f>#REF!</f>
        <v>#REF!</v>
      </c>
      <c r="C13" s="30" t="e">
        <f>#REF!</f>
        <v>#REF!</v>
      </c>
      <c r="D13" s="27" t="e">
        <f t="shared" ref="D13:D20" si="0">C13/B13-1</f>
        <v>#REF!</v>
      </c>
      <c r="E13" s="26" t="e">
        <f t="shared" ref="E13:E20" si="1">B13/$B$20</f>
        <v>#REF!</v>
      </c>
      <c r="F13" s="26" t="e">
        <f t="shared" ref="F13:F20" si="2">C13/$C$20</f>
        <v>#REF!</v>
      </c>
    </row>
    <row r="14" spans="1:69">
      <c r="A14" s="21" t="s">
        <v>35</v>
      </c>
      <c r="B14" s="30" t="e">
        <f>#REF!</f>
        <v>#REF!</v>
      </c>
      <c r="C14" s="30" t="e">
        <f>#REF!</f>
        <v>#REF!</v>
      </c>
      <c r="D14" s="27" t="e">
        <f t="shared" si="0"/>
        <v>#REF!</v>
      </c>
      <c r="E14" s="26" t="e">
        <f t="shared" si="1"/>
        <v>#REF!</v>
      </c>
      <c r="F14" s="26" t="e">
        <f t="shared" si="2"/>
        <v>#REF!</v>
      </c>
    </row>
    <row r="15" spans="1:69">
      <c r="A15" s="21" t="s">
        <v>37</v>
      </c>
      <c r="B15" s="30" t="e">
        <f>#REF!</f>
        <v>#REF!</v>
      </c>
      <c r="C15" s="30" t="e">
        <f>#REF!</f>
        <v>#REF!</v>
      </c>
      <c r="D15" s="27" t="e">
        <f t="shared" si="0"/>
        <v>#REF!</v>
      </c>
      <c r="E15" s="26" t="e">
        <f t="shared" si="1"/>
        <v>#REF!</v>
      </c>
      <c r="F15" s="26" t="e">
        <f t="shared" si="2"/>
        <v>#REF!</v>
      </c>
    </row>
    <row r="16" spans="1:69">
      <c r="A16" s="21" t="s">
        <v>40</v>
      </c>
      <c r="B16" s="30" t="e">
        <f>#REF!</f>
        <v>#REF!</v>
      </c>
      <c r="C16" s="30" t="e">
        <f>#REF!</f>
        <v>#REF!</v>
      </c>
      <c r="D16" s="27" t="e">
        <f t="shared" si="0"/>
        <v>#REF!</v>
      </c>
      <c r="E16" s="26" t="e">
        <f t="shared" si="1"/>
        <v>#REF!</v>
      </c>
      <c r="F16" s="26" t="e">
        <f t="shared" si="2"/>
        <v>#REF!</v>
      </c>
    </row>
    <row r="17" spans="1:6">
      <c r="A17" s="21" t="s">
        <v>41</v>
      </c>
      <c r="B17" s="30" t="e">
        <f>#REF!</f>
        <v>#REF!</v>
      </c>
      <c r="C17" s="30" t="e">
        <f>#REF!</f>
        <v>#REF!</v>
      </c>
      <c r="D17" s="27" t="e">
        <f t="shared" si="0"/>
        <v>#REF!</v>
      </c>
      <c r="E17" s="26" t="e">
        <f t="shared" si="1"/>
        <v>#REF!</v>
      </c>
      <c r="F17" s="26" t="e">
        <f t="shared" si="2"/>
        <v>#REF!</v>
      </c>
    </row>
    <row r="18" spans="1:6">
      <c r="A18" s="21" t="s">
        <v>38</v>
      </c>
      <c r="B18" s="30" t="e">
        <f>#REF!</f>
        <v>#REF!</v>
      </c>
      <c r="C18" s="30" t="e">
        <f>#REF!</f>
        <v>#REF!</v>
      </c>
      <c r="D18" s="27" t="e">
        <f t="shared" si="0"/>
        <v>#REF!</v>
      </c>
      <c r="E18" s="26" t="e">
        <f t="shared" si="1"/>
        <v>#REF!</v>
      </c>
      <c r="F18" s="26" t="e">
        <f t="shared" si="2"/>
        <v>#REF!</v>
      </c>
    </row>
    <row r="19" spans="1:6">
      <c r="A19" s="22" t="s">
        <v>39</v>
      </c>
      <c r="B19" s="30" t="e">
        <f>#REF!</f>
        <v>#REF!</v>
      </c>
      <c r="C19" s="30" t="e">
        <f>#REF!</f>
        <v>#REF!</v>
      </c>
      <c r="D19" s="29" t="e">
        <f t="shared" si="0"/>
        <v>#REF!</v>
      </c>
      <c r="E19" s="28" t="e">
        <f t="shared" si="1"/>
        <v>#REF!</v>
      </c>
      <c r="F19" s="28" t="e">
        <f t="shared" si="2"/>
        <v>#REF!</v>
      </c>
    </row>
    <row r="20" spans="1:6">
      <c r="A20" s="13" t="s">
        <v>8</v>
      </c>
      <c r="B20" s="23" t="e">
        <f>SUM(B12:B19)</f>
        <v>#REF!</v>
      </c>
      <c r="C20" s="23" t="e">
        <f>SUM(C12:C19)</f>
        <v>#REF!</v>
      </c>
      <c r="D20" s="24" t="e">
        <f t="shared" si="0"/>
        <v>#REF!</v>
      </c>
      <c r="E20" s="25" t="e">
        <f t="shared" si="1"/>
        <v>#REF!</v>
      </c>
      <c r="F20" s="25" t="e">
        <f t="shared" si="2"/>
        <v>#REF!</v>
      </c>
    </row>
    <row r="21" spans="1:6">
      <c r="A21" s="2"/>
      <c r="B21" s="2"/>
      <c r="C21" s="2"/>
      <c r="D21" s="2"/>
      <c r="E21" s="2"/>
      <c r="F21" s="2"/>
    </row>
    <row r="22" spans="1:6" ht="13.5">
      <c r="A22" s="15"/>
      <c r="B22" s="15" t="s">
        <v>20</v>
      </c>
      <c r="C22" s="16"/>
      <c r="D22" s="16"/>
      <c r="E22" s="20"/>
      <c r="F22" s="20"/>
    </row>
    <row r="23" spans="1:6">
      <c r="A23" s="21" t="s">
        <v>33</v>
      </c>
      <c r="B23" s="30" t="e">
        <f>#REF!</f>
        <v>#REF!</v>
      </c>
      <c r="C23" s="30" t="e">
        <f>#REF!</f>
        <v>#REF!</v>
      </c>
      <c r="D23" s="27" t="e">
        <f>C23/B23-1</f>
        <v>#REF!</v>
      </c>
      <c r="E23" s="26" t="e">
        <f>B23/$B$31</f>
        <v>#REF!</v>
      </c>
      <c r="F23" s="26" t="e">
        <f>C23/$C$31</f>
        <v>#REF!</v>
      </c>
    </row>
    <row r="24" spans="1:6">
      <c r="A24" s="21" t="s">
        <v>36</v>
      </c>
      <c r="B24" s="30" t="e">
        <f>#REF!</f>
        <v>#REF!</v>
      </c>
      <c r="C24" s="30" t="e">
        <f>#REF!</f>
        <v>#REF!</v>
      </c>
      <c r="D24" s="27" t="e">
        <f t="shared" ref="D24:D31" si="3">C24/B24-1</f>
        <v>#REF!</v>
      </c>
      <c r="E24" s="26" t="e">
        <f t="shared" ref="E24:E31" si="4">B24/$B$31</f>
        <v>#REF!</v>
      </c>
      <c r="F24" s="26" t="e">
        <f t="shared" ref="F24:F31" si="5">C24/$C$31</f>
        <v>#REF!</v>
      </c>
    </row>
    <row r="25" spans="1:6">
      <c r="A25" s="21" t="s">
        <v>35</v>
      </c>
      <c r="B25" s="30" t="e">
        <f>#REF!</f>
        <v>#REF!</v>
      </c>
      <c r="C25" s="30" t="e">
        <f>#REF!</f>
        <v>#REF!</v>
      </c>
      <c r="D25" s="27" t="e">
        <f t="shared" si="3"/>
        <v>#REF!</v>
      </c>
      <c r="E25" s="26" t="e">
        <f t="shared" si="4"/>
        <v>#REF!</v>
      </c>
      <c r="F25" s="26" t="e">
        <f t="shared" si="5"/>
        <v>#REF!</v>
      </c>
    </row>
    <row r="26" spans="1:6">
      <c r="A26" s="21" t="s">
        <v>37</v>
      </c>
      <c r="B26" s="30" t="e">
        <f>#REF!</f>
        <v>#REF!</v>
      </c>
      <c r="C26" s="30" t="e">
        <f>#REF!</f>
        <v>#REF!</v>
      </c>
      <c r="D26" s="27" t="e">
        <f t="shared" si="3"/>
        <v>#REF!</v>
      </c>
      <c r="E26" s="26" t="e">
        <f t="shared" si="4"/>
        <v>#REF!</v>
      </c>
      <c r="F26" s="26" t="e">
        <f t="shared" si="5"/>
        <v>#REF!</v>
      </c>
    </row>
    <row r="27" spans="1:6">
      <c r="A27" s="21" t="s">
        <v>40</v>
      </c>
      <c r="B27" s="30" t="e">
        <f>#REF!</f>
        <v>#REF!</v>
      </c>
      <c r="C27" s="30" t="e">
        <f>#REF!</f>
        <v>#REF!</v>
      </c>
      <c r="D27" s="27" t="e">
        <f t="shared" si="3"/>
        <v>#REF!</v>
      </c>
      <c r="E27" s="26" t="e">
        <f t="shared" si="4"/>
        <v>#REF!</v>
      </c>
      <c r="F27" s="26" t="e">
        <f t="shared" si="5"/>
        <v>#REF!</v>
      </c>
    </row>
    <row r="28" spans="1:6">
      <c r="A28" s="21" t="s">
        <v>41</v>
      </c>
      <c r="B28" s="30" t="e">
        <f>#REF!</f>
        <v>#REF!</v>
      </c>
      <c r="C28" s="30" t="e">
        <f>#REF!</f>
        <v>#REF!</v>
      </c>
      <c r="D28" s="27" t="e">
        <f t="shared" si="3"/>
        <v>#REF!</v>
      </c>
      <c r="E28" s="26" t="e">
        <f t="shared" si="4"/>
        <v>#REF!</v>
      </c>
      <c r="F28" s="26" t="e">
        <f t="shared" si="5"/>
        <v>#REF!</v>
      </c>
    </row>
    <row r="29" spans="1:6">
      <c r="A29" s="21" t="s">
        <v>38</v>
      </c>
      <c r="B29" s="30" t="e">
        <f>#REF!</f>
        <v>#REF!</v>
      </c>
      <c r="C29" s="30" t="e">
        <f>#REF!</f>
        <v>#REF!</v>
      </c>
      <c r="D29" s="27" t="e">
        <f t="shared" si="3"/>
        <v>#REF!</v>
      </c>
      <c r="E29" s="26" t="e">
        <f t="shared" si="4"/>
        <v>#REF!</v>
      </c>
      <c r="F29" s="26" t="e">
        <f t="shared" si="5"/>
        <v>#REF!</v>
      </c>
    </row>
    <row r="30" spans="1:6">
      <c r="A30" s="22" t="s">
        <v>39</v>
      </c>
      <c r="B30" s="30" t="e">
        <f>#REF!</f>
        <v>#REF!</v>
      </c>
      <c r="C30" s="30" t="e">
        <f>#REF!</f>
        <v>#REF!</v>
      </c>
      <c r="D30" s="29" t="e">
        <f t="shared" si="3"/>
        <v>#REF!</v>
      </c>
      <c r="E30" s="28" t="e">
        <f t="shared" si="4"/>
        <v>#REF!</v>
      </c>
      <c r="F30" s="28" t="e">
        <f t="shared" si="5"/>
        <v>#REF!</v>
      </c>
    </row>
    <row r="31" spans="1:6">
      <c r="A31" s="13" t="s">
        <v>8</v>
      </c>
      <c r="B31" s="23" t="e">
        <f>SUM(B23:B30)</f>
        <v>#REF!</v>
      </c>
      <c r="C31" s="23" t="e">
        <f>SUM(C23:C30)</f>
        <v>#REF!</v>
      </c>
      <c r="D31" s="24" t="e">
        <f t="shared" si="3"/>
        <v>#REF!</v>
      </c>
      <c r="E31" s="25" t="e">
        <f t="shared" si="4"/>
        <v>#REF!</v>
      </c>
      <c r="F31" s="25"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O43"/>
  <sheetViews>
    <sheetView showGridLines="0" zoomScale="76" zoomScaleNormal="76" workbookViewId="0">
      <selection activeCell="K19" sqref="K19"/>
    </sheetView>
  </sheetViews>
  <sheetFormatPr defaultColWidth="9.1796875" defaultRowHeight="11.5"/>
  <cols>
    <col min="1" max="1" width="46.7265625" style="266" bestFit="1" customWidth="1"/>
    <col min="2" max="2" width="9.1796875" style="266"/>
    <col min="3" max="3" width="10.26953125" style="266" customWidth="1"/>
    <col min="4" max="4" width="13.26953125" style="266" customWidth="1"/>
    <col min="5" max="5" width="10.1796875" style="266" bestFit="1" customWidth="1"/>
    <col min="6" max="6" width="12.54296875" style="266" bestFit="1" customWidth="1"/>
    <col min="7" max="7" width="12.7265625" style="266" bestFit="1" customWidth="1"/>
    <col min="8" max="8" width="10.1796875" style="266" customWidth="1"/>
    <col min="9" max="9" width="11.26953125" style="266" bestFit="1" customWidth="1"/>
    <col min="10" max="10" width="9.26953125" style="266" customWidth="1"/>
    <col min="11" max="16384" width="9.1796875" style="266"/>
  </cols>
  <sheetData>
    <row r="2" spans="1:15" s="265" customFormat="1" ht="15.75" customHeight="1">
      <c r="A2" s="440" t="s">
        <v>193</v>
      </c>
    </row>
    <row r="3" spans="1:15" s="265" customFormat="1" ht="17.25" customHeight="1">
      <c r="A3" s="441" t="s">
        <v>194</v>
      </c>
    </row>
    <row r="4" spans="1:15" ht="12" customHeight="1">
      <c r="A4" s="471" t="s">
        <v>279</v>
      </c>
    </row>
    <row r="5" spans="1:15" s="472" customFormat="1" ht="12.75" customHeight="1">
      <c r="A5" s="537" t="s">
        <v>461</v>
      </c>
      <c r="B5" s="539">
        <v>2022</v>
      </c>
      <c r="C5" s="539"/>
      <c r="D5" s="539"/>
      <c r="E5" s="539"/>
      <c r="F5" s="539"/>
      <c r="G5" s="540"/>
      <c r="H5" s="541">
        <v>2023</v>
      </c>
      <c r="I5" s="542"/>
      <c r="J5" s="542"/>
      <c r="K5" s="542"/>
      <c r="L5" s="542"/>
      <c r="M5" s="542"/>
      <c r="N5" s="542"/>
      <c r="O5" s="543"/>
    </row>
    <row r="6" spans="1:15" s="472" customFormat="1" ht="10.5">
      <c r="A6" s="538"/>
      <c r="B6" s="484" t="s">
        <v>469</v>
      </c>
      <c r="C6" s="484" t="s">
        <v>466</v>
      </c>
      <c r="D6" s="484" t="s">
        <v>467</v>
      </c>
      <c r="E6" s="484" t="s">
        <v>468</v>
      </c>
      <c r="F6" s="484" t="s">
        <v>453</v>
      </c>
      <c r="G6" s="484" t="s">
        <v>454</v>
      </c>
      <c r="H6" s="484" t="s">
        <v>455</v>
      </c>
      <c r="I6" s="484" t="s">
        <v>456</v>
      </c>
      <c r="J6" s="484" t="s">
        <v>457</v>
      </c>
      <c r="K6" s="484" t="s">
        <v>458</v>
      </c>
      <c r="L6" s="484" t="s">
        <v>459</v>
      </c>
      <c r="M6" s="484" t="s">
        <v>460</v>
      </c>
      <c r="N6" s="484" t="s">
        <v>469</v>
      </c>
      <c r="O6" s="484" t="s">
        <v>466</v>
      </c>
    </row>
    <row r="7" spans="1:15" s="472" customFormat="1" ht="10.5">
      <c r="A7" s="473"/>
    </row>
    <row r="8" spans="1:15" s="476" customFormat="1" ht="10.5">
      <c r="A8" s="474" t="s">
        <v>462</v>
      </c>
      <c r="B8" s="475">
        <v>41884</v>
      </c>
      <c r="C8" s="475">
        <v>42498</v>
      </c>
      <c r="D8" s="475">
        <v>38080</v>
      </c>
      <c r="E8" s="475">
        <v>34725</v>
      </c>
      <c r="F8" s="475">
        <v>36002</v>
      </c>
      <c r="G8" s="475">
        <v>36739</v>
      </c>
      <c r="H8" s="475">
        <v>33063</v>
      </c>
      <c r="I8" s="475">
        <v>29919</v>
      </c>
      <c r="J8" s="475">
        <v>36339</v>
      </c>
      <c r="K8" s="475">
        <v>26537</v>
      </c>
      <c r="L8" s="475">
        <v>35356</v>
      </c>
      <c r="M8" s="475">
        <v>43242</v>
      </c>
      <c r="N8" s="475">
        <v>46658</v>
      </c>
      <c r="O8" s="475">
        <v>46047</v>
      </c>
    </row>
    <row r="9" spans="1:15" s="476" customFormat="1" ht="10.5">
      <c r="A9" s="477" t="s">
        <v>463</v>
      </c>
      <c r="B9" s="478" t="e">
        <f>(B8/#REF!-1)*100</f>
        <v>#REF!</v>
      </c>
      <c r="C9" s="478">
        <f t="shared" ref="C9:E9" si="0">(C8/B8-1)*100</f>
        <v>1.4659535860949369</v>
      </c>
      <c r="D9" s="478">
        <f t="shared" si="0"/>
        <v>-10.395783330980279</v>
      </c>
      <c r="E9" s="478">
        <f t="shared" si="0"/>
        <v>-8.8103991596638629</v>
      </c>
      <c r="F9" s="478">
        <f t="shared" ref="F9" si="1">(F8/E8-1)*100</f>
        <v>3.6774658027357798</v>
      </c>
      <c r="G9" s="478">
        <f t="shared" ref="G9:K9" si="2">(G8/F8-1)*100</f>
        <v>2.0471084939725603</v>
      </c>
      <c r="H9" s="478">
        <f t="shared" si="2"/>
        <v>-10.005715996624842</v>
      </c>
      <c r="I9" s="478">
        <f t="shared" si="2"/>
        <v>-9.5091189547228065</v>
      </c>
      <c r="J9" s="478">
        <f t="shared" si="2"/>
        <v>21.457936428356561</v>
      </c>
      <c r="K9" s="478">
        <f t="shared" si="2"/>
        <v>-26.973774732381184</v>
      </c>
      <c r="L9" s="478">
        <f>(L8/K8-1)*100</f>
        <v>33.232844707389674</v>
      </c>
      <c r="M9" s="478">
        <f>(M8/L8-1)*100</f>
        <v>22.304559339291785</v>
      </c>
      <c r="N9" s="478">
        <f>(N8/M8-1)*100</f>
        <v>7.8997271171546091</v>
      </c>
      <c r="O9" s="478">
        <f>(O8/N8-1)*100</f>
        <v>-1.3095289125123255</v>
      </c>
    </row>
    <row r="10" spans="1:15" s="476" customFormat="1" ht="10.5">
      <c r="A10" s="474" t="s">
        <v>464</v>
      </c>
      <c r="B10" s="479">
        <v>6299775.0700000003</v>
      </c>
      <c r="C10" s="479">
        <v>6227329.25</v>
      </c>
      <c r="D10" s="479">
        <v>5635386.3299999991</v>
      </c>
      <c r="E10" s="479">
        <v>5164255.93</v>
      </c>
      <c r="F10" s="479">
        <v>5361152.09</v>
      </c>
      <c r="G10" s="479">
        <v>5516906.7300000004</v>
      </c>
      <c r="H10" s="479">
        <v>4852119.9800000004</v>
      </c>
      <c r="I10" s="479">
        <v>4613853.34</v>
      </c>
      <c r="J10" s="479">
        <v>5832994.5</v>
      </c>
      <c r="K10" s="479">
        <v>4283471.1100000003</v>
      </c>
      <c r="L10" s="479">
        <v>5545935.9100000001</v>
      </c>
      <c r="M10" s="479">
        <v>6482300.8399999999</v>
      </c>
      <c r="N10" s="479">
        <v>7012796.1500000004</v>
      </c>
      <c r="O10" s="479">
        <v>6756579.75</v>
      </c>
    </row>
    <row r="11" spans="1:15" s="476" customFormat="1" ht="10.5">
      <c r="A11" s="477" t="s">
        <v>465</v>
      </c>
      <c r="B11" s="478" t="e">
        <f>(B10/#REF!-1)*100</f>
        <v>#REF!</v>
      </c>
      <c r="C11" s="478">
        <f t="shared" ref="C11:E11" si="3">(C10/B10-1)*100</f>
        <v>-1.149974708541468</v>
      </c>
      <c r="D11" s="478">
        <f t="shared" si="3"/>
        <v>-9.5055664513001403</v>
      </c>
      <c r="E11" s="478">
        <f t="shared" si="3"/>
        <v>-8.3602147645483562</v>
      </c>
      <c r="F11" s="478">
        <f t="shared" ref="F11" si="4">(F10/E10-1)*100</f>
        <v>3.8126723901539927</v>
      </c>
      <c r="G11" s="478">
        <f t="shared" ref="G11:O11" si="5">(G10/F10-1)*100</f>
        <v>2.9052456894577805</v>
      </c>
      <c r="H11" s="478">
        <f t="shared" si="5"/>
        <v>-12.049990738197602</v>
      </c>
      <c r="I11" s="478">
        <f t="shared" si="5"/>
        <v>-4.9105677720689966</v>
      </c>
      <c r="J11" s="478">
        <f t="shared" si="5"/>
        <v>26.423491822564095</v>
      </c>
      <c r="K11" s="478">
        <f t="shared" si="5"/>
        <v>-26.564801149735352</v>
      </c>
      <c r="L11" s="478">
        <f t="shared" si="5"/>
        <v>29.472938361897818</v>
      </c>
      <c r="M11" s="478">
        <f t="shared" si="5"/>
        <v>16.883803657226171</v>
      </c>
      <c r="N11" s="478">
        <f t="shared" si="5"/>
        <v>8.183750231499598</v>
      </c>
      <c r="O11" s="478">
        <f t="shared" si="5"/>
        <v>-3.6535555079552751</v>
      </c>
    </row>
    <row r="12" spans="1:15" s="267" customFormat="1">
      <c r="A12" s="268"/>
    </row>
    <row r="13" spans="1:15" ht="12" customHeight="1">
      <c r="A13" s="269"/>
    </row>
    <row r="14" spans="1:15" ht="12" customHeight="1">
      <c r="A14" s="269"/>
    </row>
    <row r="15" spans="1:15" ht="12" customHeight="1">
      <c r="A15" s="270" t="s">
        <v>364</v>
      </c>
    </row>
    <row r="16" spans="1:15" ht="12" customHeight="1">
      <c r="A16" s="269"/>
    </row>
    <row r="17" spans="1:1" ht="57" customHeight="1">
      <c r="A17" s="271"/>
    </row>
    <row r="18" spans="1:1" ht="33" customHeight="1">
      <c r="A18" s="271"/>
    </row>
    <row r="19" spans="1:1" ht="27" customHeight="1">
      <c r="A19" s="272"/>
    </row>
    <row r="20" spans="1:1" ht="27" customHeight="1">
      <c r="A20" s="272"/>
    </row>
    <row r="21" spans="1:1" ht="27" customHeight="1">
      <c r="A21" s="272"/>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73"/>
    </row>
    <row r="32" spans="1:1" ht="12" hidden="1" customHeight="1"/>
    <row r="33" spans="1:1" ht="12" hidden="1" customHeight="1"/>
    <row r="36" spans="1:1" ht="12.75" customHeight="1"/>
    <row r="42" spans="1:1" ht="12" customHeight="1">
      <c r="A42" s="269"/>
    </row>
    <row r="43" spans="1:1" ht="12" customHeight="1">
      <c r="A43" s="269"/>
    </row>
  </sheetData>
  <mergeCells count="3">
    <mergeCell ref="A5:A6"/>
    <mergeCell ref="B5:G5"/>
    <mergeCell ref="H5:O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topLeftCell="A7" zoomScaleNormal="100" workbookViewId="0">
      <selection activeCell="I20" sqref="I20"/>
    </sheetView>
  </sheetViews>
  <sheetFormatPr defaultColWidth="9.1796875" defaultRowHeight="11.5"/>
  <cols>
    <col min="1" max="1" width="30.1796875" style="58" customWidth="1"/>
    <col min="2" max="2" width="12.7265625" style="58" customWidth="1"/>
    <col min="3" max="3" width="12.453125" style="58" customWidth="1"/>
    <col min="4" max="4" width="14.7265625" style="58" customWidth="1"/>
    <col min="5" max="5" width="12.26953125" style="58" customWidth="1"/>
    <col min="6" max="6" width="9.7265625" style="58" customWidth="1"/>
    <col min="7" max="16384" width="9.1796875" style="58"/>
  </cols>
  <sheetData>
    <row r="2" spans="1:45" s="56" customFormat="1" ht="15.75" customHeight="1">
      <c r="A2" s="507" t="s">
        <v>280</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281</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4" spans="1:45">
      <c r="D4" s="148"/>
    </row>
    <row r="5" spans="1:45" ht="12" customHeight="1">
      <c r="A5" s="296"/>
      <c r="B5" s="284"/>
      <c r="C5" s="315"/>
      <c r="D5" s="296" t="s">
        <v>49</v>
      </c>
      <c r="E5" s="509" t="s">
        <v>11</v>
      </c>
      <c r="F5" s="510"/>
    </row>
    <row r="6" spans="1:45" ht="12" customHeight="1">
      <c r="A6" s="294" t="s">
        <v>270</v>
      </c>
      <c r="B6" s="513" t="s">
        <v>261</v>
      </c>
      <c r="C6" s="514"/>
      <c r="D6" s="296" t="s">
        <v>13</v>
      </c>
      <c r="E6" s="509" t="s">
        <v>13</v>
      </c>
      <c r="F6" s="510"/>
    </row>
    <row r="7" spans="1:45" ht="12" customHeight="1">
      <c r="A7" s="346" t="s">
        <v>34</v>
      </c>
      <c r="B7" s="515" t="s">
        <v>262</v>
      </c>
      <c r="C7" s="516"/>
      <c r="D7" s="287" t="s">
        <v>50</v>
      </c>
      <c r="E7" s="505" t="s">
        <v>17</v>
      </c>
      <c r="F7" s="506"/>
    </row>
    <row r="8" spans="1:45" ht="12" customHeight="1">
      <c r="A8" s="287"/>
      <c r="B8" s="284"/>
      <c r="C8" s="315"/>
      <c r="D8" s="287" t="s">
        <v>18</v>
      </c>
      <c r="E8" s="505" t="s">
        <v>18</v>
      </c>
      <c r="F8" s="506"/>
    </row>
    <row r="9" spans="1:45" ht="12" thickBot="1">
      <c r="A9" s="60" t="str">
        <f>' F4'!A10</f>
        <v>Janar - Gusht / January - August</v>
      </c>
      <c r="B9" s="61">
        <v>2022</v>
      </c>
      <c r="C9" s="209">
        <v>2023</v>
      </c>
      <c r="D9" s="61" t="s">
        <v>470</v>
      </c>
      <c r="E9" s="61">
        <v>2022</v>
      </c>
      <c r="F9" s="209">
        <v>2023</v>
      </c>
    </row>
    <row r="10" spans="1:45" ht="14.5" thickBot="1">
      <c r="A10" s="501" t="s">
        <v>330</v>
      </c>
      <c r="B10" s="501"/>
      <c r="C10" s="501"/>
      <c r="D10" s="501"/>
      <c r="E10" s="501"/>
      <c r="F10" s="501"/>
    </row>
    <row r="11" spans="1:45" ht="14">
      <c r="A11" s="171" t="s">
        <v>319</v>
      </c>
      <c r="B11" s="151">
        <v>258670.1</v>
      </c>
      <c r="C11" s="142">
        <v>231611.49000000002</v>
      </c>
      <c r="D11" s="143">
        <f>(C11/B11-1)*100</f>
        <v>-10.46066398860942</v>
      </c>
      <c r="E11" s="143">
        <f>B11/B$23*100</f>
        <v>10.523925760595079</v>
      </c>
      <c r="F11" s="143">
        <f>C11/C$23*100</f>
        <v>8.2532828583953339</v>
      </c>
      <c r="I11" s="414"/>
    </row>
    <row r="12" spans="1:45" ht="14">
      <c r="A12" s="172" t="s">
        <v>41</v>
      </c>
      <c r="B12" s="151">
        <v>274424.53999999998</v>
      </c>
      <c r="C12" s="142">
        <v>330313.21000000002</v>
      </c>
      <c r="D12" s="143">
        <f>(C12/B12-1)*100</f>
        <v>20.365769766800025</v>
      </c>
      <c r="E12" s="143">
        <f>B12/B$23*100</f>
        <v>11.164891055616613</v>
      </c>
      <c r="F12" s="143">
        <f>C12/C$23*100</f>
        <v>11.770436578921618</v>
      </c>
      <c r="I12" s="414"/>
    </row>
    <row r="13" spans="1:45" ht="14">
      <c r="A13" s="172" t="s">
        <v>318</v>
      </c>
      <c r="B13" s="151">
        <v>293001.96000000002</v>
      </c>
      <c r="C13" s="144">
        <v>293458.03000000003</v>
      </c>
      <c r="D13" s="143">
        <f t="shared" ref="D13:D22" si="0">(C13/B13-1)*100</f>
        <v>0.1556542488657886</v>
      </c>
      <c r="E13" s="143">
        <f t="shared" ref="E13:F22" si="1">B13/B$23*100</f>
        <v>11.920708557923197</v>
      </c>
      <c r="F13" s="143">
        <f t="shared" si="1"/>
        <v>10.457132885149454</v>
      </c>
      <c r="I13" s="414"/>
    </row>
    <row r="14" spans="1:45" ht="14">
      <c r="A14" s="172" t="s">
        <v>263</v>
      </c>
      <c r="B14" s="151">
        <v>243397.03000000003</v>
      </c>
      <c r="C14" s="142">
        <v>272195.36</v>
      </c>
      <c r="D14" s="143">
        <f t="shared" si="0"/>
        <v>11.831832952111188</v>
      </c>
      <c r="E14" s="143">
        <f t="shared" si="1"/>
        <v>9.9025448788605015</v>
      </c>
      <c r="F14" s="143">
        <f t="shared" si="1"/>
        <v>9.699455319866674</v>
      </c>
      <c r="I14" s="414"/>
    </row>
    <row r="15" spans="1:45" ht="14">
      <c r="A15" s="173" t="s">
        <v>33</v>
      </c>
      <c r="B15" s="151">
        <v>0</v>
      </c>
      <c r="C15" s="142">
        <v>0</v>
      </c>
      <c r="D15" s="143" t="e">
        <f t="shared" si="0"/>
        <v>#DIV/0!</v>
      </c>
      <c r="E15" s="143">
        <f t="shared" si="1"/>
        <v>0</v>
      </c>
      <c r="F15" s="143">
        <f t="shared" si="1"/>
        <v>0</v>
      </c>
      <c r="I15" s="414"/>
    </row>
    <row r="16" spans="1:45" ht="14">
      <c r="A16" s="172" t="s">
        <v>271</v>
      </c>
      <c r="B16" s="151">
        <v>-185.273979</v>
      </c>
      <c r="C16" s="142">
        <v>0</v>
      </c>
      <c r="D16" s="143">
        <f t="shared" si="0"/>
        <v>-100</v>
      </c>
      <c r="E16" s="143">
        <f t="shared" si="1"/>
        <v>-7.537823661745411E-3</v>
      </c>
      <c r="F16" s="143">
        <f t="shared" si="1"/>
        <v>0</v>
      </c>
      <c r="I16" s="414"/>
    </row>
    <row r="17" spans="1:9" ht="14">
      <c r="A17" s="172" t="s">
        <v>314</v>
      </c>
      <c r="B17" s="151">
        <v>287920.25016949151</v>
      </c>
      <c r="C17" s="142">
        <v>343918.49</v>
      </c>
      <c r="D17" s="143">
        <f t="shared" si="0"/>
        <v>19.449218940850365</v>
      </c>
      <c r="E17" s="143">
        <f t="shared" si="1"/>
        <v>11.713960514785789</v>
      </c>
      <c r="F17" s="143">
        <f t="shared" si="1"/>
        <v>12.255249418766777</v>
      </c>
      <c r="I17" s="414"/>
    </row>
    <row r="18" spans="1:9" ht="14">
      <c r="A18" s="172" t="s">
        <v>306</v>
      </c>
      <c r="B18" s="151">
        <v>321840.85220338986</v>
      </c>
      <c r="C18" s="142">
        <v>372473.60271186434</v>
      </c>
      <c r="D18" s="143">
        <f t="shared" si="0"/>
        <v>15.732232301099147</v>
      </c>
      <c r="E18" s="143">
        <f t="shared" si="1"/>
        <v>13.09401138869598</v>
      </c>
      <c r="F18" s="143">
        <f t="shared" si="1"/>
        <v>13.272787116332543</v>
      </c>
      <c r="I18" s="414"/>
    </row>
    <row r="19" spans="1:9" ht="14">
      <c r="A19" s="172" t="s">
        <v>272</v>
      </c>
      <c r="B19" s="151">
        <v>269486.17999999988</v>
      </c>
      <c r="C19" s="142">
        <v>335756.74999999977</v>
      </c>
      <c r="D19" s="143">
        <f t="shared" si="0"/>
        <v>24.591454003318436</v>
      </c>
      <c r="E19" s="143">
        <f t="shared" si="1"/>
        <v>10.963975163060443</v>
      </c>
      <c r="F19" s="143">
        <f t="shared" si="1"/>
        <v>11.964412600452274</v>
      </c>
      <c r="I19" s="414"/>
    </row>
    <row r="20" spans="1:9" ht="14">
      <c r="A20" s="172" t="s">
        <v>264</v>
      </c>
      <c r="B20" s="151">
        <v>119786.89</v>
      </c>
      <c r="C20" s="142">
        <v>135816.23000000001</v>
      </c>
      <c r="D20" s="143">
        <f t="shared" si="0"/>
        <v>13.381547847180952</v>
      </c>
      <c r="E20" s="143">
        <f t="shared" si="1"/>
        <v>4.873498473354938</v>
      </c>
      <c r="F20" s="143">
        <f t="shared" si="1"/>
        <v>4.8396984232124156</v>
      </c>
      <c r="I20" s="414"/>
    </row>
    <row r="21" spans="1:9" ht="14">
      <c r="A21" s="172" t="s">
        <v>265</v>
      </c>
      <c r="B21" s="151">
        <v>183366.62999999998</v>
      </c>
      <c r="C21" s="142">
        <v>223850.99999999988</v>
      </c>
      <c r="D21" s="143">
        <f t="shared" si="0"/>
        <v>22.078373802256124</v>
      </c>
      <c r="E21" s="143">
        <f t="shared" si="1"/>
        <v>7.4602236636182777</v>
      </c>
      <c r="F21" s="143">
        <f t="shared" si="1"/>
        <v>7.9767442501866084</v>
      </c>
      <c r="I21" s="414"/>
    </row>
    <row r="22" spans="1:9" ht="14.5" thickBot="1">
      <c r="A22" s="223" t="s">
        <v>266</v>
      </c>
      <c r="B22" s="430">
        <v>206214.87</v>
      </c>
      <c r="C22" s="222">
        <v>266901.15000000002</v>
      </c>
      <c r="D22" s="224">
        <f t="shared" si="0"/>
        <v>29.42866341307009</v>
      </c>
      <c r="E22" s="224">
        <f t="shared" si="1"/>
        <v>8.3897983671509202</v>
      </c>
      <c r="F22" s="224">
        <f t="shared" si="1"/>
        <v>9.5108005487163094</v>
      </c>
      <c r="I22" s="414"/>
    </row>
    <row r="23" spans="1:9" ht="14.5" thickBot="1">
      <c r="A23" s="340" t="s">
        <v>8</v>
      </c>
      <c r="B23" s="362">
        <f>SUM(B11:B22)</f>
        <v>2457924.0283938814</v>
      </c>
      <c r="C23" s="362">
        <f>SUM(C11:C22)</f>
        <v>2806295.3127118638</v>
      </c>
      <c r="D23" s="367">
        <f>(C23/B23-1)*100</f>
        <v>14.173395120988497</v>
      </c>
      <c r="E23" s="367">
        <f>SUM(E11:E22)</f>
        <v>100</v>
      </c>
      <c r="F23" s="349">
        <f>SUM(F11:F22)</f>
        <v>100</v>
      </c>
      <c r="I23" s="414"/>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J23" sqref="J23"/>
    </sheetView>
  </sheetViews>
  <sheetFormatPr defaultColWidth="9.1796875" defaultRowHeight="12.5"/>
  <cols>
    <col min="1" max="1" width="29.7265625" style="104" customWidth="1"/>
    <col min="2" max="2" width="11.7265625" style="104" customWidth="1"/>
    <col min="3" max="3" width="16.26953125" style="104" customWidth="1"/>
    <col min="4" max="4" width="16" style="104" customWidth="1"/>
    <col min="5" max="5" width="11.7265625" style="104" customWidth="1"/>
    <col min="6" max="6" width="10.453125" style="104" customWidth="1"/>
    <col min="7" max="16384" width="9.1796875" style="104"/>
  </cols>
  <sheetData>
    <row r="2" spans="1:9" ht="15.75" customHeight="1">
      <c r="A2" s="507" t="s">
        <v>282</v>
      </c>
      <c r="B2" s="507"/>
      <c r="C2" s="507"/>
      <c r="D2" s="507"/>
      <c r="E2" s="507"/>
      <c r="F2" s="507"/>
    </row>
    <row r="3" spans="1:9" ht="15.5">
      <c r="A3" s="504" t="s">
        <v>283</v>
      </c>
      <c r="B3" s="504"/>
      <c r="C3" s="504"/>
      <c r="D3" s="504"/>
      <c r="E3" s="504"/>
      <c r="F3" s="504"/>
    </row>
    <row r="5" spans="1:9">
      <c r="A5" s="296"/>
      <c r="B5" s="284"/>
      <c r="C5" s="315"/>
      <c r="D5" s="296" t="s">
        <v>49</v>
      </c>
      <c r="E5" s="509" t="s">
        <v>11</v>
      </c>
      <c r="F5" s="510"/>
    </row>
    <row r="6" spans="1:9" ht="14">
      <c r="A6" s="294" t="s">
        <v>270</v>
      </c>
      <c r="B6" s="513" t="s">
        <v>261</v>
      </c>
      <c r="C6" s="514"/>
      <c r="D6" s="296" t="s">
        <v>13</v>
      </c>
      <c r="E6" s="509" t="s">
        <v>13</v>
      </c>
      <c r="F6" s="510"/>
    </row>
    <row r="7" spans="1:9" ht="14">
      <c r="A7" s="346" t="s">
        <v>34</v>
      </c>
      <c r="B7" s="515" t="s">
        <v>262</v>
      </c>
      <c r="C7" s="516"/>
      <c r="D7" s="287" t="s">
        <v>50</v>
      </c>
      <c r="E7" s="505" t="s">
        <v>17</v>
      </c>
      <c r="F7" s="506"/>
    </row>
    <row r="8" spans="1:9">
      <c r="A8" s="287"/>
      <c r="B8" s="284"/>
      <c r="C8" s="315"/>
      <c r="D8" s="287" t="s">
        <v>18</v>
      </c>
      <c r="E8" s="505" t="s">
        <v>18</v>
      </c>
      <c r="F8" s="506"/>
    </row>
    <row r="9" spans="1:9" ht="13" thickBot="1">
      <c r="A9" s="60" t="str">
        <f>' F4'!A10</f>
        <v>Janar - Gusht / January - August</v>
      </c>
      <c r="B9" s="61">
        <v>2022</v>
      </c>
      <c r="C9" s="209">
        <v>2023</v>
      </c>
      <c r="D9" s="61" t="s">
        <v>470</v>
      </c>
      <c r="E9" s="61">
        <v>2022</v>
      </c>
      <c r="F9" s="209">
        <v>2023</v>
      </c>
    </row>
    <row r="10" spans="1:9" ht="14.5" thickBot="1">
      <c r="A10" s="501" t="s">
        <v>342</v>
      </c>
      <c r="B10" s="501"/>
      <c r="C10" s="501"/>
      <c r="D10" s="501"/>
      <c r="E10" s="501"/>
      <c r="F10" s="501"/>
    </row>
    <row r="11" spans="1:9" ht="14">
      <c r="A11" s="171" t="s">
        <v>319</v>
      </c>
      <c r="B11" s="142">
        <v>9962.34</v>
      </c>
      <c r="C11" s="142">
        <v>28638.080000000002</v>
      </c>
      <c r="D11" s="143">
        <f>(C11/B11-1)*100</f>
        <v>187.46338711587839</v>
      </c>
      <c r="E11" s="143">
        <f>B11/B$23*100</f>
        <v>3.6229093886081754</v>
      </c>
      <c r="F11" s="143">
        <f>C11/C$23*100</f>
        <v>11.118953915403045</v>
      </c>
      <c r="I11" s="435"/>
    </row>
    <row r="12" spans="1:9" ht="14">
      <c r="A12" s="172" t="s">
        <v>41</v>
      </c>
      <c r="B12" s="142">
        <v>32834.160000000003</v>
      </c>
      <c r="C12" s="142">
        <v>29170.940000000002</v>
      </c>
      <c r="D12" s="143">
        <f>(C12/B12-1)*100</f>
        <v>-11.15673432790728</v>
      </c>
      <c r="E12" s="143">
        <f>B12/B$23*100</f>
        <v>11.940486525360811</v>
      </c>
      <c r="F12" s="143">
        <f>C12/C$23*100</f>
        <v>11.325840891881974</v>
      </c>
      <c r="I12" s="435"/>
    </row>
    <row r="13" spans="1:9" ht="14">
      <c r="A13" s="172" t="s">
        <v>318</v>
      </c>
      <c r="B13" s="142">
        <v>0</v>
      </c>
      <c r="C13" s="142">
        <v>30425.95</v>
      </c>
      <c r="D13" s="143" t="e">
        <f t="shared" ref="D13:D22" si="0">(C13/B13-1)*100</f>
        <v>#DIV/0!</v>
      </c>
      <c r="E13" s="143">
        <f t="shared" ref="E13:F22" si="1">B13/B$23*100</f>
        <v>0</v>
      </c>
      <c r="F13" s="143">
        <f t="shared" si="1"/>
        <v>11.813108137219999</v>
      </c>
      <c r="I13" s="435"/>
    </row>
    <row r="14" spans="1:9" ht="14">
      <c r="A14" s="172" t="s">
        <v>263</v>
      </c>
      <c r="B14" s="142">
        <v>0</v>
      </c>
      <c r="C14" s="142">
        <v>44886.94</v>
      </c>
      <c r="D14" s="143" t="e">
        <f t="shared" si="0"/>
        <v>#DIV/0!</v>
      </c>
      <c r="E14" s="143">
        <f t="shared" si="1"/>
        <v>0</v>
      </c>
      <c r="F14" s="143">
        <f t="shared" si="1"/>
        <v>17.427698269697604</v>
      </c>
      <c r="I14" s="435"/>
    </row>
    <row r="15" spans="1:9" ht="14">
      <c r="A15" s="173" t="s">
        <v>33</v>
      </c>
      <c r="B15" s="142">
        <v>0</v>
      </c>
      <c r="C15" s="144">
        <v>0</v>
      </c>
      <c r="D15" s="143" t="e">
        <f t="shared" si="0"/>
        <v>#DIV/0!</v>
      </c>
      <c r="E15" s="143">
        <f t="shared" si="1"/>
        <v>0</v>
      </c>
      <c r="F15" s="143">
        <f t="shared" si="1"/>
        <v>0</v>
      </c>
      <c r="I15" s="435"/>
    </row>
    <row r="16" spans="1:9" ht="14">
      <c r="A16" s="172" t="s">
        <v>271</v>
      </c>
      <c r="B16" s="142">
        <v>0</v>
      </c>
      <c r="C16" s="144">
        <v>0</v>
      </c>
      <c r="D16" s="143" t="e">
        <f t="shared" si="0"/>
        <v>#DIV/0!</v>
      </c>
      <c r="E16" s="143">
        <f t="shared" si="1"/>
        <v>0</v>
      </c>
      <c r="F16" s="143">
        <f t="shared" si="1"/>
        <v>0</v>
      </c>
      <c r="I16" s="435"/>
    </row>
    <row r="17" spans="1:9" s="58" customFormat="1" ht="14">
      <c r="A17" s="172" t="s">
        <v>314</v>
      </c>
      <c r="B17" s="142">
        <v>5238.6900000000005</v>
      </c>
      <c r="C17" s="142">
        <v>34577.919999999998</v>
      </c>
      <c r="D17" s="143">
        <f t="shared" si="0"/>
        <v>560.04898171107652</v>
      </c>
      <c r="E17" s="143">
        <f t="shared" si="1"/>
        <v>1.905104542206727</v>
      </c>
      <c r="F17" s="143">
        <f t="shared" si="1"/>
        <v>13.425142292028418</v>
      </c>
      <c r="I17" s="435"/>
    </row>
    <row r="18" spans="1:9" ht="14">
      <c r="A18" s="172" t="s">
        <v>306</v>
      </c>
      <c r="B18" s="142">
        <v>140023</v>
      </c>
      <c r="C18" s="144">
        <v>63089</v>
      </c>
      <c r="D18" s="143">
        <f t="shared" si="0"/>
        <v>-54.943830656392166</v>
      </c>
      <c r="E18" s="143">
        <f t="shared" si="1"/>
        <v>50.920831985365133</v>
      </c>
      <c r="F18" s="143">
        <f t="shared" si="1"/>
        <v>24.494787484665967</v>
      </c>
      <c r="I18" s="435"/>
    </row>
    <row r="19" spans="1:9" ht="14">
      <c r="A19" s="172" t="s">
        <v>272</v>
      </c>
      <c r="B19" s="142">
        <v>9459.74</v>
      </c>
      <c r="C19" s="144">
        <v>20054.07</v>
      </c>
      <c r="D19" s="143">
        <f t="shared" si="0"/>
        <v>111.99388143860189</v>
      </c>
      <c r="E19" s="143">
        <f t="shared" si="1"/>
        <v>3.4401336292268985</v>
      </c>
      <c r="F19" s="143">
        <f t="shared" si="1"/>
        <v>7.78614628307019</v>
      </c>
      <c r="I19" s="435"/>
    </row>
    <row r="20" spans="1:9" ht="14">
      <c r="A20" s="172" t="s">
        <v>264</v>
      </c>
      <c r="B20" s="142">
        <v>1638.58</v>
      </c>
      <c r="C20" s="144">
        <v>0</v>
      </c>
      <c r="D20" s="143">
        <f t="shared" si="0"/>
        <v>-100</v>
      </c>
      <c r="E20" s="143">
        <f t="shared" si="1"/>
        <v>0.59588679627332364</v>
      </c>
      <c r="F20" s="143">
        <f t="shared" si="1"/>
        <v>0</v>
      </c>
      <c r="I20" s="435"/>
    </row>
    <row r="21" spans="1:9" ht="17.25" customHeight="1">
      <c r="A21" s="172" t="s">
        <v>265</v>
      </c>
      <c r="B21" s="142">
        <v>16652.78</v>
      </c>
      <c r="C21" s="142">
        <v>1655.8100099999999</v>
      </c>
      <c r="D21" s="143">
        <f t="shared" si="0"/>
        <v>-90.056855311845823</v>
      </c>
      <c r="E21" s="143">
        <f t="shared" si="1"/>
        <v>6.0559580388168284</v>
      </c>
      <c r="F21" s="143">
        <f t="shared" si="1"/>
        <v>0.64288091917660173</v>
      </c>
      <c r="I21" s="435"/>
    </row>
    <row r="22" spans="1:9" ht="17.25" customHeight="1" thickBot="1">
      <c r="A22" s="223" t="s">
        <v>266</v>
      </c>
      <c r="B22" s="161">
        <v>59172.47</v>
      </c>
      <c r="C22" s="161">
        <v>5062.21</v>
      </c>
      <c r="D22" s="224">
        <f t="shared" si="0"/>
        <v>-91.444991226494338</v>
      </c>
      <c r="E22" s="224">
        <f t="shared" si="1"/>
        <v>21.518689094142101</v>
      </c>
      <c r="F22" s="224">
        <f t="shared" si="1"/>
        <v>1.9654418068562016</v>
      </c>
      <c r="I22" s="435"/>
    </row>
    <row r="23" spans="1:9" ht="14.5" thickBot="1">
      <c r="A23" s="340" t="s">
        <v>8</v>
      </c>
      <c r="B23" s="362">
        <f>SUM(B11:B22)</f>
        <v>274981.76000000001</v>
      </c>
      <c r="C23" s="362">
        <f>SUM(C11:C22)</f>
        <v>257560.92001</v>
      </c>
      <c r="D23" s="367">
        <f>(C23/B23-1)*100</f>
        <v>-6.3352711067090395</v>
      </c>
      <c r="E23" s="367">
        <f>SUM(E11:E22)</f>
        <v>99.999999999999986</v>
      </c>
      <c r="F23" s="349">
        <f>SUM(F11:F22)</f>
        <v>100.00000000000001</v>
      </c>
      <c r="I23" s="43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S23"/>
  <sheetViews>
    <sheetView zoomScaleNormal="100" workbookViewId="0">
      <selection activeCell="H23" sqref="H23"/>
    </sheetView>
  </sheetViews>
  <sheetFormatPr defaultColWidth="9.1796875" defaultRowHeight="11.5"/>
  <cols>
    <col min="1" max="1" width="31" style="58" customWidth="1"/>
    <col min="2" max="2" width="14.26953125" style="58" customWidth="1"/>
    <col min="3" max="3" width="15" style="58" customWidth="1"/>
    <col min="4" max="4" width="14" style="58" customWidth="1"/>
    <col min="5" max="5" width="10.7265625" style="58" customWidth="1"/>
    <col min="6" max="6" width="9.81640625" style="58" customWidth="1"/>
    <col min="7" max="16384" width="9.1796875" style="58"/>
  </cols>
  <sheetData>
    <row r="2" spans="1:45" s="56" customFormat="1" ht="14.25" customHeight="1">
      <c r="A2" s="507" t="s">
        <v>242</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row>
    <row r="3" spans="1:45" s="56" customFormat="1" ht="15.75" customHeight="1">
      <c r="A3" s="504" t="s">
        <v>243</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row>
    <row r="5" spans="1:45" ht="12" customHeight="1">
      <c r="A5" s="296"/>
      <c r="B5" s="284"/>
      <c r="C5" s="315"/>
      <c r="D5" s="296" t="s">
        <v>49</v>
      </c>
      <c r="E5" s="509" t="s">
        <v>11</v>
      </c>
      <c r="F5" s="510"/>
    </row>
    <row r="6" spans="1:45" ht="12" customHeight="1">
      <c r="A6" s="294" t="s">
        <v>270</v>
      </c>
      <c r="B6" s="513" t="s">
        <v>261</v>
      </c>
      <c r="C6" s="514"/>
      <c r="D6" s="296" t="s">
        <v>13</v>
      </c>
      <c r="E6" s="509" t="s">
        <v>13</v>
      </c>
      <c r="F6" s="510"/>
    </row>
    <row r="7" spans="1:45" ht="12" customHeight="1">
      <c r="A7" s="346" t="s">
        <v>34</v>
      </c>
      <c r="B7" s="515" t="s">
        <v>262</v>
      </c>
      <c r="C7" s="516"/>
      <c r="D7" s="287" t="s">
        <v>50</v>
      </c>
      <c r="E7" s="505" t="s">
        <v>17</v>
      </c>
      <c r="F7" s="506"/>
    </row>
    <row r="8" spans="1:45" ht="12" customHeight="1">
      <c r="A8" s="287"/>
      <c r="B8" s="284"/>
      <c r="C8" s="315"/>
      <c r="D8" s="287" t="s">
        <v>18</v>
      </c>
      <c r="E8" s="505" t="s">
        <v>18</v>
      </c>
      <c r="F8" s="506"/>
    </row>
    <row r="9" spans="1:45" ht="12" thickBot="1">
      <c r="A9" s="60" t="str">
        <f>' F4'!A10</f>
        <v>Janar - Gusht / January - August</v>
      </c>
      <c r="B9" s="61">
        <v>2022</v>
      </c>
      <c r="C9" s="209">
        <v>2023</v>
      </c>
      <c r="D9" s="61" t="s">
        <v>470</v>
      </c>
      <c r="E9" s="61">
        <v>2022</v>
      </c>
      <c r="F9" s="209">
        <v>2023</v>
      </c>
    </row>
    <row r="10" spans="1:45" ht="14.5" thickBot="1">
      <c r="A10" s="501" t="s">
        <v>343</v>
      </c>
      <c r="B10" s="501"/>
      <c r="C10" s="501"/>
      <c r="D10" s="501"/>
      <c r="E10" s="501"/>
      <c r="F10" s="501"/>
    </row>
    <row r="11" spans="1:45" ht="14">
      <c r="A11" s="171" t="s">
        <v>319</v>
      </c>
      <c r="B11" s="144">
        <v>87004.37999999999</v>
      </c>
      <c r="C11" s="144">
        <v>96602.65</v>
      </c>
      <c r="D11" s="143">
        <f>(C11/B11-1)*100</f>
        <v>11.031938851814127</v>
      </c>
      <c r="E11" s="143">
        <f>B11/B$23*100</f>
        <v>2.4558775817383585</v>
      </c>
      <c r="F11" s="143">
        <f>C11/C$23*100</f>
        <v>2.2154724780550596</v>
      </c>
      <c r="I11" s="414"/>
    </row>
    <row r="12" spans="1:45" ht="14">
      <c r="A12" s="172" t="s">
        <v>41</v>
      </c>
      <c r="B12" s="142">
        <v>488102.11</v>
      </c>
      <c r="C12" s="142">
        <v>308644.09000000003</v>
      </c>
      <c r="D12" s="143">
        <f>(C12/B12-1)*100</f>
        <v>-36.766491339281437</v>
      </c>
      <c r="E12" s="143">
        <f>B12/B$23*100</f>
        <v>13.777686014752252</v>
      </c>
      <c r="F12" s="143">
        <f>C12/C$23*100</f>
        <v>7.0784029931823698</v>
      </c>
      <c r="I12" s="414"/>
    </row>
    <row r="13" spans="1:45" ht="14">
      <c r="A13" s="172" t="s">
        <v>317</v>
      </c>
      <c r="B13" s="142">
        <v>67371.760000000009</v>
      </c>
      <c r="C13" s="142">
        <v>169338.41999999998</v>
      </c>
      <c r="D13" s="143">
        <f t="shared" ref="D13:D22" si="0">(C13/B13-1)*100</f>
        <v>151.34925968981659</v>
      </c>
      <c r="E13" s="143">
        <f t="shared" ref="E13:F22" si="1">B13/B$23*100</f>
        <v>1.9017065005952245</v>
      </c>
      <c r="F13" s="143">
        <f t="shared" si="1"/>
        <v>3.883585067152179</v>
      </c>
      <c r="I13" s="414"/>
    </row>
    <row r="14" spans="1:45" ht="14">
      <c r="A14" s="172" t="s">
        <v>263</v>
      </c>
      <c r="B14" s="142">
        <v>540973.54</v>
      </c>
      <c r="C14" s="142">
        <v>610236.51</v>
      </c>
      <c r="D14" s="143">
        <f t="shared" si="0"/>
        <v>12.803393304596744</v>
      </c>
      <c r="E14" s="143">
        <f t="shared" si="1"/>
        <v>15.270090875880497</v>
      </c>
      <c r="F14" s="143">
        <f t="shared" si="1"/>
        <v>13.995083913426507</v>
      </c>
      <c r="I14" s="414"/>
    </row>
    <row r="15" spans="1:45" ht="14">
      <c r="A15" s="173" t="s">
        <v>33</v>
      </c>
      <c r="B15" s="142">
        <v>0</v>
      </c>
      <c r="C15" s="142">
        <v>0</v>
      </c>
      <c r="D15" s="143" t="e">
        <f t="shared" si="0"/>
        <v>#DIV/0!</v>
      </c>
      <c r="E15" s="143">
        <f t="shared" si="1"/>
        <v>0</v>
      </c>
      <c r="F15" s="143">
        <f t="shared" si="1"/>
        <v>0</v>
      </c>
      <c r="I15" s="414"/>
    </row>
    <row r="16" spans="1:45" ht="14">
      <c r="A16" s="172" t="s">
        <v>271</v>
      </c>
      <c r="B16" s="142">
        <v>0</v>
      </c>
      <c r="C16" s="142">
        <v>0</v>
      </c>
      <c r="D16" s="143" t="e">
        <f t="shared" si="0"/>
        <v>#DIV/0!</v>
      </c>
      <c r="E16" s="143">
        <f t="shared" si="1"/>
        <v>0</v>
      </c>
      <c r="F16" s="143">
        <f t="shared" si="1"/>
        <v>0</v>
      </c>
      <c r="I16" s="414"/>
    </row>
    <row r="17" spans="1:9" ht="14">
      <c r="A17" s="172" t="s">
        <v>314</v>
      </c>
      <c r="B17" s="142">
        <v>134387.07</v>
      </c>
      <c r="C17" s="142">
        <v>51209.03</v>
      </c>
      <c r="D17" s="143">
        <f t="shared" si="0"/>
        <v>-61.894377189710291</v>
      </c>
      <c r="E17" s="143">
        <f t="shared" si="1"/>
        <v>3.7933514667710244</v>
      </c>
      <c r="F17" s="143">
        <f t="shared" si="1"/>
        <v>1.1744211633210464</v>
      </c>
      <c r="I17" s="414"/>
    </row>
    <row r="18" spans="1:9" ht="14">
      <c r="A18" s="172" t="s">
        <v>306</v>
      </c>
      <c r="B18" s="142">
        <v>399216.26</v>
      </c>
      <c r="C18" s="142">
        <v>488075.7116949152</v>
      </c>
      <c r="D18" s="143">
        <f t="shared" si="0"/>
        <v>22.258475066851034</v>
      </c>
      <c r="E18" s="143">
        <f t="shared" si="1"/>
        <v>11.268700072334656</v>
      </c>
      <c r="F18" s="143">
        <f t="shared" si="1"/>
        <v>11.193464221397868</v>
      </c>
      <c r="I18" s="414"/>
    </row>
    <row r="19" spans="1:9" ht="14">
      <c r="A19" s="172" t="s">
        <v>272</v>
      </c>
      <c r="B19" s="142">
        <v>1184813.3999999999</v>
      </c>
      <c r="C19" s="142">
        <v>1638116.27</v>
      </c>
      <c r="D19" s="143">
        <f t="shared" si="0"/>
        <v>38.259431400758984</v>
      </c>
      <c r="E19" s="143">
        <f t="shared" si="1"/>
        <v>33.443795215863872</v>
      </c>
      <c r="F19" s="143">
        <f t="shared" si="1"/>
        <v>37.56834322908545</v>
      </c>
      <c r="I19" s="414"/>
    </row>
    <row r="20" spans="1:9" ht="14">
      <c r="A20" s="172" t="s">
        <v>264</v>
      </c>
      <c r="B20" s="142">
        <v>78447.070000000007</v>
      </c>
      <c r="C20" s="142">
        <v>86125.98</v>
      </c>
      <c r="D20" s="143">
        <f t="shared" si="0"/>
        <v>9.7886511248922226</v>
      </c>
      <c r="E20" s="143">
        <f t="shared" si="1"/>
        <v>2.2143299057594543</v>
      </c>
      <c r="F20" s="143">
        <f t="shared" si="1"/>
        <v>1.9752019052843839</v>
      </c>
      <c r="I20" s="414"/>
    </row>
    <row r="21" spans="1:9" ht="14">
      <c r="A21" s="172" t="s">
        <v>265</v>
      </c>
      <c r="B21" s="142">
        <v>379378.4</v>
      </c>
      <c r="C21" s="142">
        <v>668699.87</v>
      </c>
      <c r="D21" s="143">
        <f t="shared" si="0"/>
        <v>76.261977487384613</v>
      </c>
      <c r="E21" s="143">
        <f t="shared" si="1"/>
        <v>10.70873567004061</v>
      </c>
      <c r="F21" s="143">
        <f t="shared" si="1"/>
        <v>15.33587492748901</v>
      </c>
      <c r="I21" s="414"/>
    </row>
    <row r="22" spans="1:9" ht="14.5" thickBot="1">
      <c r="A22" s="223" t="s">
        <v>266</v>
      </c>
      <c r="B22" s="222">
        <v>183006.21</v>
      </c>
      <c r="C22" s="222">
        <v>243314.82</v>
      </c>
      <c r="D22" s="224">
        <f t="shared" si="0"/>
        <v>32.954406301294384</v>
      </c>
      <c r="E22" s="224">
        <f t="shared" si="1"/>
        <v>5.1657266962640529</v>
      </c>
      <c r="F22" s="224">
        <f t="shared" si="1"/>
        <v>5.5801501016061241</v>
      </c>
      <c r="I22" s="414"/>
    </row>
    <row r="23" spans="1:9" ht="14.5" thickBot="1">
      <c r="A23" s="340" t="s">
        <v>8</v>
      </c>
      <c r="B23" s="362">
        <f>SUM(B11:B22)</f>
        <v>3542700.1999999997</v>
      </c>
      <c r="C23" s="362">
        <f>SUM(C11:C22)</f>
        <v>4360363.3516949154</v>
      </c>
      <c r="D23" s="367">
        <f>(C23/B23-1)*100</f>
        <v>23.080224279065888</v>
      </c>
      <c r="E23" s="367">
        <f>SUM(E11:E22)</f>
        <v>100.00000000000001</v>
      </c>
      <c r="F23" s="349">
        <f>SUM(F11:F22)</f>
        <v>100</v>
      </c>
      <c r="I23" s="414"/>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I24"/>
  <sheetViews>
    <sheetView zoomScaleNormal="100" workbookViewId="0">
      <selection activeCell="I22" sqref="I22"/>
    </sheetView>
  </sheetViews>
  <sheetFormatPr defaultColWidth="9.1796875" defaultRowHeight="12.5"/>
  <cols>
    <col min="1" max="1" width="30.26953125" style="104" customWidth="1"/>
    <col min="2" max="2" width="13.54296875" style="104" customWidth="1"/>
    <col min="3" max="3" width="14.453125" style="104" customWidth="1"/>
    <col min="4" max="4" width="12.7265625" style="104" customWidth="1"/>
    <col min="5" max="5" width="11.26953125" style="104" bestFit="1" customWidth="1"/>
    <col min="6" max="6" width="11.1796875" style="104" customWidth="1"/>
    <col min="7" max="16384" width="9.1796875" style="104"/>
  </cols>
  <sheetData>
    <row r="2" spans="1:9" ht="15.75" customHeight="1">
      <c r="A2" s="507" t="s">
        <v>247</v>
      </c>
      <c r="B2" s="507"/>
      <c r="C2" s="507"/>
      <c r="D2" s="507"/>
      <c r="E2" s="507"/>
      <c r="F2" s="507"/>
    </row>
    <row r="3" spans="1:9" ht="15.5">
      <c r="A3" s="504" t="s">
        <v>248</v>
      </c>
      <c r="B3" s="504"/>
      <c r="C3" s="504"/>
      <c r="D3" s="504"/>
      <c r="E3" s="504"/>
      <c r="F3" s="504"/>
    </row>
    <row r="5" spans="1:9">
      <c r="A5" s="296"/>
      <c r="B5" s="284"/>
      <c r="C5" s="315"/>
      <c r="D5" s="296" t="s">
        <v>49</v>
      </c>
      <c r="E5" s="509" t="s">
        <v>11</v>
      </c>
      <c r="F5" s="510"/>
    </row>
    <row r="6" spans="1:9" ht="14">
      <c r="A6" s="294" t="s">
        <v>270</v>
      </c>
      <c r="B6" s="513" t="s">
        <v>261</v>
      </c>
      <c r="C6" s="514"/>
      <c r="D6" s="296" t="s">
        <v>13</v>
      </c>
      <c r="E6" s="509" t="s">
        <v>13</v>
      </c>
      <c r="F6" s="510"/>
    </row>
    <row r="7" spans="1:9" ht="14">
      <c r="A7" s="346" t="s">
        <v>34</v>
      </c>
      <c r="B7" s="515" t="s">
        <v>262</v>
      </c>
      <c r="C7" s="516"/>
      <c r="D7" s="287" t="s">
        <v>50</v>
      </c>
      <c r="E7" s="505" t="s">
        <v>17</v>
      </c>
      <c r="F7" s="506"/>
    </row>
    <row r="8" spans="1:9">
      <c r="A8" s="287"/>
      <c r="B8" s="284"/>
      <c r="C8" s="315"/>
      <c r="D8" s="287" t="s">
        <v>18</v>
      </c>
      <c r="E8" s="505" t="s">
        <v>18</v>
      </c>
      <c r="F8" s="506"/>
    </row>
    <row r="9" spans="1:9" ht="13" thickBot="1">
      <c r="A9" s="60" t="str">
        <f>' F4'!A10</f>
        <v>Janar - Gusht / January - August</v>
      </c>
      <c r="B9" s="61">
        <v>2022</v>
      </c>
      <c r="C9" s="209">
        <v>2023</v>
      </c>
      <c r="D9" s="61" t="s">
        <v>470</v>
      </c>
      <c r="E9" s="61">
        <v>2022</v>
      </c>
      <c r="F9" s="209">
        <v>2023</v>
      </c>
    </row>
    <row r="10" spans="1:9" ht="14.5" thickBot="1">
      <c r="A10" s="501" t="s">
        <v>326</v>
      </c>
      <c r="B10" s="501"/>
      <c r="C10" s="501"/>
      <c r="D10" s="501"/>
      <c r="E10" s="501"/>
      <c r="F10" s="501"/>
    </row>
    <row r="11" spans="1:9" ht="14">
      <c r="A11" s="171" t="s">
        <v>319</v>
      </c>
      <c r="B11" s="144">
        <v>4385</v>
      </c>
      <c r="C11" s="142">
        <v>123194</v>
      </c>
      <c r="D11" s="143">
        <f>(C11/B11-1)*100</f>
        <v>2709.4412770809581</v>
      </c>
      <c r="E11" s="143">
        <f>B11/B$23*100</f>
        <v>0.23212918774355137</v>
      </c>
      <c r="F11" s="143">
        <f>C11/C$23*100</f>
        <v>2.0990147516723736</v>
      </c>
      <c r="I11" s="435"/>
    </row>
    <row r="12" spans="1:9" ht="14">
      <c r="A12" s="172" t="s">
        <v>41</v>
      </c>
      <c r="B12" s="144">
        <v>15804.7</v>
      </c>
      <c r="C12" s="144">
        <v>13289.45</v>
      </c>
      <c r="D12" s="143">
        <f>(C12/B12-1)*100</f>
        <v>-15.914569716603289</v>
      </c>
      <c r="E12" s="143">
        <f>B12/B$23*100</f>
        <v>0.83665499966488177</v>
      </c>
      <c r="F12" s="143">
        <f>C12/C$23*100</f>
        <v>0.2264294656526489</v>
      </c>
      <c r="I12" s="435"/>
    </row>
    <row r="13" spans="1:9" ht="14">
      <c r="A13" s="172" t="s">
        <v>317</v>
      </c>
      <c r="B13" s="142">
        <v>21000</v>
      </c>
      <c r="C13" s="142">
        <v>22900.25</v>
      </c>
      <c r="D13" s="143">
        <f t="shared" ref="D13:D22" si="0">(C13/B13-1)*100</f>
        <v>9.0488095238095312</v>
      </c>
      <c r="E13" s="143">
        <f t="shared" ref="E13:F22" si="1">B13/B$23*100</f>
        <v>1.1116791203225949</v>
      </c>
      <c r="F13" s="143">
        <f t="shared" si="1"/>
        <v>0.39018103614612137</v>
      </c>
      <c r="I13" s="435"/>
    </row>
    <row r="14" spans="1:9" ht="14">
      <c r="A14" s="172" t="s">
        <v>263</v>
      </c>
      <c r="B14" s="142">
        <v>116114.84999999999</v>
      </c>
      <c r="C14" s="142">
        <v>478991.31999999995</v>
      </c>
      <c r="D14" s="143">
        <f t="shared" si="0"/>
        <v>312.5151261875634</v>
      </c>
      <c r="E14" s="143">
        <f t="shared" si="1"/>
        <v>6.1467835383042884</v>
      </c>
      <c r="F14" s="143">
        <f t="shared" si="1"/>
        <v>8.1611916700734</v>
      </c>
      <c r="I14" s="435"/>
    </row>
    <row r="15" spans="1:9" ht="14">
      <c r="A15" s="173" t="s">
        <v>33</v>
      </c>
      <c r="B15" s="142">
        <v>0</v>
      </c>
      <c r="C15" s="142">
        <v>0</v>
      </c>
      <c r="D15" s="143" t="e">
        <f t="shared" si="0"/>
        <v>#DIV/0!</v>
      </c>
      <c r="E15" s="143">
        <f t="shared" si="1"/>
        <v>0</v>
      </c>
      <c r="F15" s="143">
        <f t="shared" si="1"/>
        <v>0</v>
      </c>
      <c r="I15" s="435"/>
    </row>
    <row r="16" spans="1:9" ht="14">
      <c r="A16" s="172" t="s">
        <v>271</v>
      </c>
      <c r="B16" s="142">
        <v>39053</v>
      </c>
      <c r="C16" s="142">
        <v>0</v>
      </c>
      <c r="D16" s="143">
        <f t="shared" si="0"/>
        <v>-100</v>
      </c>
      <c r="E16" s="143">
        <f t="shared" si="1"/>
        <v>2.0673526040932524</v>
      </c>
      <c r="F16" s="143">
        <f t="shared" si="1"/>
        <v>0</v>
      </c>
      <c r="I16" s="435"/>
    </row>
    <row r="17" spans="1:9" s="58" customFormat="1" ht="14">
      <c r="A17" s="172" t="s">
        <v>314</v>
      </c>
      <c r="B17" s="142">
        <v>565783.59</v>
      </c>
      <c r="C17" s="142">
        <v>4256.59</v>
      </c>
      <c r="D17" s="143">
        <f t="shared" si="0"/>
        <v>-99.247664641528402</v>
      </c>
      <c r="E17" s="143">
        <f t="shared" si="1"/>
        <v>29.950943029721895</v>
      </c>
      <c r="F17" s="143">
        <f t="shared" si="1"/>
        <v>7.2525002855829898E-2</v>
      </c>
      <c r="I17" s="435"/>
    </row>
    <row r="18" spans="1:9" ht="14">
      <c r="A18" s="172" t="s">
        <v>306</v>
      </c>
      <c r="B18" s="142">
        <v>29872</v>
      </c>
      <c r="C18" s="142">
        <v>79850</v>
      </c>
      <c r="D18" s="143">
        <f t="shared" si="0"/>
        <v>167.30717728976967</v>
      </c>
      <c r="E18" s="143">
        <f t="shared" si="1"/>
        <v>1.5813370801084075</v>
      </c>
      <c r="F18" s="143">
        <f t="shared" si="1"/>
        <v>1.3605072318541409</v>
      </c>
      <c r="I18" s="435"/>
    </row>
    <row r="19" spans="1:9" ht="14">
      <c r="A19" s="172" t="s">
        <v>272</v>
      </c>
      <c r="B19" s="142">
        <v>354507.69</v>
      </c>
      <c r="C19" s="142">
        <v>4287650.3600000003</v>
      </c>
      <c r="D19" s="143">
        <f t="shared" si="0"/>
        <v>1109.4661077732899</v>
      </c>
      <c r="E19" s="143">
        <f t="shared" si="1"/>
        <v>18.7666093793712</v>
      </c>
      <c r="F19" s="143">
        <f t="shared" si="1"/>
        <v>73.054218189630689</v>
      </c>
      <c r="I19" s="435"/>
    </row>
    <row r="20" spans="1:9" ht="14">
      <c r="A20" s="172" t="s">
        <v>264</v>
      </c>
      <c r="B20" s="142">
        <v>8212.0499999999993</v>
      </c>
      <c r="C20" s="142">
        <v>15100</v>
      </c>
      <c r="D20" s="143">
        <f t="shared" si="0"/>
        <v>83.876133243221872</v>
      </c>
      <c r="E20" s="143">
        <f t="shared" si="1"/>
        <v>0.43472212000215071</v>
      </c>
      <c r="F20" s="143">
        <f t="shared" si="1"/>
        <v>0.25727813651844117</v>
      </c>
      <c r="I20" s="435"/>
    </row>
    <row r="21" spans="1:9" ht="14">
      <c r="A21" s="172" t="s">
        <v>265</v>
      </c>
      <c r="B21" s="142">
        <v>26502.19</v>
      </c>
      <c r="C21" s="142">
        <v>593088.97</v>
      </c>
      <c r="D21" s="143">
        <f t="shared" si="0"/>
        <v>2137.8866425755759</v>
      </c>
      <c r="E21" s="143">
        <f t="shared" si="1"/>
        <v>1.4029491078962988</v>
      </c>
      <c r="F21" s="143">
        <f t="shared" si="1"/>
        <v>10.105220198095473</v>
      </c>
      <c r="I21" s="435"/>
    </row>
    <row r="22" spans="1:9" ht="15" customHeight="1" thickBot="1">
      <c r="A22" s="223" t="s">
        <v>266</v>
      </c>
      <c r="B22" s="161">
        <v>707799.24</v>
      </c>
      <c r="C22" s="161">
        <v>250813.61</v>
      </c>
      <c r="D22" s="143">
        <f t="shared" si="0"/>
        <v>-64.564300747200576</v>
      </c>
      <c r="E22" s="224">
        <f t="shared" si="1"/>
        <v>37.468839832771486</v>
      </c>
      <c r="F22" s="224">
        <f t="shared" si="1"/>
        <v>4.2734343175008647</v>
      </c>
      <c r="I22" s="435"/>
    </row>
    <row r="23" spans="1:9" ht="14.5" thickBot="1">
      <c r="A23" s="340" t="s">
        <v>8</v>
      </c>
      <c r="B23" s="362">
        <f>SUM(B11:B22)</f>
        <v>1889034.3099999998</v>
      </c>
      <c r="C23" s="362">
        <f>SUM(C11:C22)</f>
        <v>5869134.5500000007</v>
      </c>
      <c r="D23" s="367">
        <f>(C23/B23-1)*100</f>
        <v>210.69496826661668</v>
      </c>
      <c r="E23" s="367">
        <f>SUM(E11:E22)</f>
        <v>100</v>
      </c>
      <c r="F23" s="349">
        <f>SUM(F11:F22)</f>
        <v>99.999999999999972</v>
      </c>
      <c r="I23" s="435"/>
    </row>
    <row r="24" spans="1:9">
      <c r="C24" s="439"/>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U23"/>
  <sheetViews>
    <sheetView zoomScaleNormal="100" workbookViewId="0">
      <selection activeCell="G23" sqref="G23"/>
    </sheetView>
  </sheetViews>
  <sheetFormatPr defaultColWidth="9.1796875" defaultRowHeight="11.5"/>
  <cols>
    <col min="1" max="1" width="30.453125" style="58" customWidth="1"/>
    <col min="2" max="2" width="12.453125" style="58" bestFit="1" customWidth="1"/>
    <col min="3" max="3" width="12.81640625" style="58" customWidth="1"/>
    <col min="4" max="4" width="13.7265625" style="58" customWidth="1"/>
    <col min="5" max="5" width="10.81640625" style="58" customWidth="1"/>
    <col min="6" max="6" width="10.453125" style="58" customWidth="1"/>
    <col min="7" max="16384" width="9.1796875" style="58"/>
  </cols>
  <sheetData>
    <row r="2" spans="1:47" s="56" customFormat="1" ht="17.25" customHeight="1">
      <c r="A2" s="507" t="s">
        <v>195</v>
      </c>
      <c r="B2" s="507"/>
      <c r="C2" s="507"/>
      <c r="D2" s="507"/>
      <c r="E2" s="507"/>
      <c r="F2" s="507"/>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row>
    <row r="3" spans="1:47" s="56" customFormat="1" ht="15.75" customHeight="1">
      <c r="A3" s="504" t="s">
        <v>196</v>
      </c>
      <c r="B3" s="504"/>
      <c r="C3" s="504"/>
      <c r="D3" s="504"/>
      <c r="E3" s="504"/>
      <c r="F3" s="504"/>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row>
    <row r="5" spans="1:47" ht="12" customHeight="1">
      <c r="A5" s="296"/>
      <c r="B5" s="284"/>
      <c r="C5" s="315"/>
      <c r="D5" s="296" t="s">
        <v>49</v>
      </c>
      <c r="E5" s="509" t="s">
        <v>11</v>
      </c>
      <c r="F5" s="510"/>
    </row>
    <row r="6" spans="1:47" ht="12" customHeight="1">
      <c r="A6" s="294" t="s">
        <v>270</v>
      </c>
      <c r="B6" s="513" t="s">
        <v>261</v>
      </c>
      <c r="C6" s="514"/>
      <c r="D6" s="296" t="s">
        <v>13</v>
      </c>
      <c r="E6" s="509" t="s">
        <v>13</v>
      </c>
      <c r="F6" s="510"/>
    </row>
    <row r="7" spans="1:47" ht="12" customHeight="1">
      <c r="A7" s="346" t="s">
        <v>34</v>
      </c>
      <c r="B7" s="515" t="s">
        <v>262</v>
      </c>
      <c r="C7" s="516"/>
      <c r="D7" s="287" t="s">
        <v>50</v>
      </c>
      <c r="E7" s="505" t="s">
        <v>17</v>
      </c>
      <c r="F7" s="506"/>
    </row>
    <row r="8" spans="1:47" ht="12" customHeight="1">
      <c r="A8" s="287"/>
      <c r="B8" s="284"/>
      <c r="C8" s="315"/>
      <c r="D8" s="287" t="s">
        <v>18</v>
      </c>
      <c r="E8" s="505" t="s">
        <v>18</v>
      </c>
      <c r="F8" s="506"/>
    </row>
    <row r="9" spans="1:47" ht="12" thickBot="1">
      <c r="A9" s="60" t="str">
        <f>' F4'!A10</f>
        <v>Janar - Gusht / January - August</v>
      </c>
      <c r="B9" s="61">
        <v>2022</v>
      </c>
      <c r="C9" s="209">
        <v>2023</v>
      </c>
      <c r="D9" s="61" t="s">
        <v>470</v>
      </c>
      <c r="E9" s="61">
        <v>2022</v>
      </c>
      <c r="F9" s="209">
        <v>2023</v>
      </c>
    </row>
    <row r="10" spans="1:47" ht="14.5" thickBot="1">
      <c r="A10" s="501" t="s">
        <v>330</v>
      </c>
      <c r="B10" s="501"/>
      <c r="C10" s="501"/>
      <c r="D10" s="501"/>
      <c r="E10" s="501"/>
      <c r="F10" s="501"/>
    </row>
    <row r="11" spans="1:47" ht="15" customHeight="1">
      <c r="A11" s="171" t="s">
        <v>319</v>
      </c>
      <c r="B11" s="142">
        <v>628787.87</v>
      </c>
      <c r="C11" s="142">
        <v>717304.71</v>
      </c>
      <c r="D11" s="143">
        <f>(C11/B11-1)*100</f>
        <v>14.077377160599491</v>
      </c>
      <c r="E11" s="143">
        <f>B11/B$23*100</f>
        <v>3.5157339080199064</v>
      </c>
      <c r="F11" s="143">
        <f>C11/C$23*100</f>
        <v>3.4219815715609272</v>
      </c>
      <c r="I11" s="414"/>
    </row>
    <row r="12" spans="1:47" ht="14">
      <c r="A12" s="172" t="s">
        <v>41</v>
      </c>
      <c r="B12" s="142">
        <v>2542923.38</v>
      </c>
      <c r="C12" s="142">
        <v>3260422.2700000005</v>
      </c>
      <c r="D12" s="143">
        <f>(C12/B12-1)*100</f>
        <v>28.215513516573232</v>
      </c>
      <c r="E12" s="143">
        <f>B12/B$23*100</f>
        <v>14.218216316040873</v>
      </c>
      <c r="F12" s="143">
        <f>C12/C$23*100</f>
        <v>15.554205580842831</v>
      </c>
      <c r="I12" s="414"/>
    </row>
    <row r="13" spans="1:47" ht="14">
      <c r="A13" s="172" t="s">
        <v>317</v>
      </c>
      <c r="B13" s="142">
        <v>1746491.9</v>
      </c>
      <c r="C13" s="142">
        <v>2423053.44</v>
      </c>
      <c r="D13" s="143">
        <f t="shared" ref="D13:D22" si="0">(C13/B13-1)*100</f>
        <v>38.738315362355813</v>
      </c>
      <c r="E13" s="143">
        <f t="shared" ref="E13:F22" si="1">B13/B$23*100</f>
        <v>9.7651387468910791</v>
      </c>
      <c r="F13" s="143">
        <f t="shared" si="1"/>
        <v>11.559444825877849</v>
      </c>
      <c r="I13" s="414"/>
    </row>
    <row r="14" spans="1:47" ht="14">
      <c r="A14" s="172" t="s">
        <v>263</v>
      </c>
      <c r="B14" s="142">
        <v>4490973.21</v>
      </c>
      <c r="C14" s="142">
        <v>4869469.0699999994</v>
      </c>
      <c r="D14" s="143">
        <f t="shared" si="0"/>
        <v>8.427925135629998</v>
      </c>
      <c r="E14" s="143">
        <f t="shared" si="1"/>
        <v>25.110323445657439</v>
      </c>
      <c r="F14" s="143">
        <f t="shared" si="1"/>
        <v>23.230341566871804</v>
      </c>
      <c r="I14" s="414"/>
    </row>
    <row r="15" spans="1:47" ht="14">
      <c r="A15" s="173" t="s">
        <v>33</v>
      </c>
      <c r="B15" s="142">
        <v>0</v>
      </c>
      <c r="C15" s="142">
        <v>0</v>
      </c>
      <c r="D15" s="143" t="e">
        <f t="shared" si="0"/>
        <v>#DIV/0!</v>
      </c>
      <c r="E15" s="143">
        <f t="shared" si="1"/>
        <v>0</v>
      </c>
      <c r="F15" s="143">
        <f t="shared" si="1"/>
        <v>0</v>
      </c>
      <c r="I15" s="414"/>
    </row>
    <row r="16" spans="1:47" ht="14">
      <c r="A16" s="172" t="s">
        <v>271</v>
      </c>
      <c r="B16" s="142">
        <v>-1089.43</v>
      </c>
      <c r="C16" s="142">
        <v>0</v>
      </c>
      <c r="D16" s="143">
        <f t="shared" si="0"/>
        <v>-100</v>
      </c>
      <c r="E16" s="143">
        <f t="shared" si="1"/>
        <v>-6.0913166015974934E-3</v>
      </c>
      <c r="F16" s="143">
        <f t="shared" si="1"/>
        <v>0</v>
      </c>
      <c r="I16" s="414"/>
    </row>
    <row r="17" spans="1:9" ht="14">
      <c r="A17" s="172" t="s">
        <v>314</v>
      </c>
      <c r="B17" s="142">
        <v>633046.25000000105</v>
      </c>
      <c r="C17" s="142">
        <v>965595.40000000736</v>
      </c>
      <c r="D17" s="143">
        <f t="shared" si="0"/>
        <v>52.531572535182967</v>
      </c>
      <c r="E17" s="143">
        <f t="shared" si="1"/>
        <v>3.539543735902301</v>
      </c>
      <c r="F17" s="143">
        <f t="shared" si="1"/>
        <v>4.606479810210681</v>
      </c>
      <c r="I17" s="414"/>
    </row>
    <row r="18" spans="1:9" ht="14">
      <c r="A18" s="172" t="s">
        <v>306</v>
      </c>
      <c r="B18" s="142">
        <v>2973489.4599999986</v>
      </c>
      <c r="C18" s="142">
        <v>3507548.33</v>
      </c>
      <c r="D18" s="143">
        <f t="shared" si="0"/>
        <v>17.960678091658732</v>
      </c>
      <c r="E18" s="143">
        <f t="shared" si="1"/>
        <v>16.625635160013179</v>
      </c>
      <c r="F18" s="143">
        <f t="shared" si="1"/>
        <v>16.733147823076898</v>
      </c>
      <c r="I18" s="414"/>
    </row>
    <row r="19" spans="1:9" ht="14">
      <c r="A19" s="172" t="s">
        <v>272</v>
      </c>
      <c r="B19" s="142">
        <v>2417570.3899999997</v>
      </c>
      <c r="C19" s="142">
        <v>2641638.3600000022</v>
      </c>
      <c r="D19" s="143">
        <f t="shared" si="0"/>
        <v>9.2683121420924728</v>
      </c>
      <c r="E19" s="143">
        <f t="shared" si="1"/>
        <v>13.517331679995525</v>
      </c>
      <c r="F19" s="143">
        <f t="shared" si="1"/>
        <v>12.602228398372622</v>
      </c>
      <c r="I19" s="414"/>
    </row>
    <row r="20" spans="1:9" ht="14">
      <c r="A20" s="172" t="s">
        <v>264</v>
      </c>
      <c r="B20" s="142">
        <v>49172.86</v>
      </c>
      <c r="C20" s="142">
        <v>83833.709999999992</v>
      </c>
      <c r="D20" s="143">
        <f t="shared" si="0"/>
        <v>70.487764998822499</v>
      </c>
      <c r="E20" s="143">
        <f t="shared" si="1"/>
        <v>0.27493960921401955</v>
      </c>
      <c r="F20" s="143">
        <f t="shared" si="1"/>
        <v>0.39993799942507413</v>
      </c>
      <c r="I20" s="414"/>
    </row>
    <row r="21" spans="1:9" ht="14">
      <c r="A21" s="172" t="s">
        <v>265</v>
      </c>
      <c r="B21" s="142">
        <v>1534313.27999998</v>
      </c>
      <c r="C21" s="142">
        <v>1127030.6699999589</v>
      </c>
      <c r="D21" s="143">
        <f t="shared" si="0"/>
        <v>-26.544944589153687</v>
      </c>
      <c r="E21" s="143">
        <f t="shared" si="1"/>
        <v>8.5787870303878009</v>
      </c>
      <c r="F21" s="143">
        <f t="shared" si="1"/>
        <v>5.3766246471793337</v>
      </c>
      <c r="I21" s="414"/>
    </row>
    <row r="22" spans="1:9" ht="14.5" thickBot="1">
      <c r="A22" s="223" t="s">
        <v>266</v>
      </c>
      <c r="B22" s="222">
        <v>869288.42</v>
      </c>
      <c r="C22" s="222">
        <v>1365780.63</v>
      </c>
      <c r="D22" s="224">
        <f t="shared" si="0"/>
        <v>57.11478475693945</v>
      </c>
      <c r="E22" s="224">
        <f t="shared" si="1"/>
        <v>4.8604416844794569</v>
      </c>
      <c r="F22" s="224">
        <f t="shared" si="1"/>
        <v>6.5156077765819678</v>
      </c>
      <c r="I22" s="414"/>
    </row>
    <row r="23" spans="1:9" ht="14.25" customHeight="1" thickBot="1">
      <c r="A23" s="340" t="s">
        <v>8</v>
      </c>
      <c r="B23" s="362">
        <f>SUM(B11:B22)</f>
        <v>17884967.589999981</v>
      </c>
      <c r="C23" s="362">
        <f>SUM(C11:C22)</f>
        <v>20961676.58999997</v>
      </c>
      <c r="D23" s="367">
        <f>(C23/B23-1)*100</f>
        <v>17.202765308449706</v>
      </c>
      <c r="E23" s="367">
        <f>SUM(E11:E22)</f>
        <v>99.999999999999972</v>
      </c>
      <c r="F23" s="349">
        <f>SUM(F11:F22)</f>
        <v>99.999999999999986</v>
      </c>
      <c r="I23" s="414"/>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I23"/>
  <sheetViews>
    <sheetView zoomScaleNormal="100" workbookViewId="0">
      <selection activeCell="H17" sqref="H17"/>
    </sheetView>
  </sheetViews>
  <sheetFormatPr defaultColWidth="9.1796875" defaultRowHeight="12.5"/>
  <cols>
    <col min="1" max="1" width="30.81640625" style="104" customWidth="1"/>
    <col min="2" max="2" width="15" style="104" customWidth="1"/>
    <col min="3" max="3" width="12.1796875" style="104" customWidth="1"/>
    <col min="4" max="4" width="13.54296875" style="104" customWidth="1"/>
    <col min="5" max="5" width="11.26953125" style="104" bestFit="1" customWidth="1"/>
    <col min="6" max="6" width="10.54296875" style="104" customWidth="1"/>
    <col min="7" max="16384" width="9.1796875" style="104"/>
  </cols>
  <sheetData>
    <row r="2" spans="1:9" ht="15.75" customHeight="1">
      <c r="A2" s="507" t="s">
        <v>197</v>
      </c>
      <c r="B2" s="507"/>
      <c r="C2" s="507"/>
      <c r="D2" s="507"/>
      <c r="E2" s="507"/>
      <c r="F2" s="507"/>
    </row>
    <row r="3" spans="1:9" ht="15.5">
      <c r="A3" s="504" t="s">
        <v>149</v>
      </c>
      <c r="B3" s="504"/>
      <c r="C3" s="504"/>
      <c r="D3" s="504"/>
      <c r="E3" s="504"/>
      <c r="F3" s="504"/>
    </row>
    <row r="5" spans="1:9">
      <c r="A5" s="296"/>
      <c r="B5" s="284"/>
      <c r="C5" s="315"/>
      <c r="D5" s="296" t="s">
        <v>49</v>
      </c>
      <c r="E5" s="509" t="s">
        <v>11</v>
      </c>
      <c r="F5" s="510"/>
    </row>
    <row r="6" spans="1:9" ht="14">
      <c r="A6" s="294" t="s">
        <v>270</v>
      </c>
      <c r="B6" s="513" t="s">
        <v>261</v>
      </c>
      <c r="C6" s="514"/>
      <c r="D6" s="296" t="s">
        <v>13</v>
      </c>
      <c r="E6" s="509" t="s">
        <v>13</v>
      </c>
      <c r="F6" s="510"/>
    </row>
    <row r="7" spans="1:9" ht="14">
      <c r="A7" s="346" t="s">
        <v>34</v>
      </c>
      <c r="B7" s="515" t="s">
        <v>262</v>
      </c>
      <c r="C7" s="516"/>
      <c r="D7" s="287" t="s">
        <v>50</v>
      </c>
      <c r="E7" s="505" t="s">
        <v>17</v>
      </c>
      <c r="F7" s="506"/>
    </row>
    <row r="8" spans="1:9">
      <c r="A8" s="287"/>
      <c r="B8" s="284"/>
      <c r="C8" s="315"/>
      <c r="D8" s="287" t="s">
        <v>18</v>
      </c>
      <c r="E8" s="505" t="s">
        <v>18</v>
      </c>
      <c r="F8" s="506"/>
    </row>
    <row r="9" spans="1:9" ht="13" thickBot="1">
      <c r="A9" s="60" t="str">
        <f>' F4'!A10</f>
        <v>Janar - Gusht / January - August</v>
      </c>
      <c r="B9" s="61">
        <v>2022</v>
      </c>
      <c r="C9" s="209">
        <v>2023</v>
      </c>
      <c r="D9" s="61" t="s">
        <v>470</v>
      </c>
      <c r="E9" s="61">
        <v>2022</v>
      </c>
      <c r="F9" s="209">
        <v>2023</v>
      </c>
    </row>
    <row r="10" spans="1:9" ht="14.5" thickBot="1">
      <c r="A10" s="501" t="s">
        <v>342</v>
      </c>
      <c r="B10" s="501"/>
      <c r="C10" s="501"/>
      <c r="D10" s="501"/>
      <c r="E10" s="501"/>
      <c r="F10" s="501"/>
    </row>
    <row r="11" spans="1:9" ht="14">
      <c r="A11" s="171" t="s">
        <v>319</v>
      </c>
      <c r="B11" s="142">
        <v>23198.660000000003</v>
      </c>
      <c r="C11" s="142">
        <v>23438.85</v>
      </c>
      <c r="D11" s="143">
        <f>(C11/B11-1)*100</f>
        <v>1.0353615251915249</v>
      </c>
      <c r="E11" s="143">
        <f>B11/B$23*100</f>
        <v>0.27695980145285914</v>
      </c>
      <c r="F11" s="401">
        <f>C11/C$23*100</f>
        <v>0.22531217139121212</v>
      </c>
      <c r="I11" s="435"/>
    </row>
    <row r="12" spans="1:9" ht="14">
      <c r="A12" s="172" t="s">
        <v>41</v>
      </c>
      <c r="B12" s="142">
        <v>1226700.1300000001</v>
      </c>
      <c r="C12" s="151">
        <v>1662424.0899999999</v>
      </c>
      <c r="D12" s="143">
        <f>(C12/B12-1)*100</f>
        <v>35.520006018096659</v>
      </c>
      <c r="E12" s="143">
        <f>B12/B$23*100</f>
        <v>14.645096934348645</v>
      </c>
      <c r="F12" s="143">
        <f>C12/C$23*100</f>
        <v>15.98049313387644</v>
      </c>
      <c r="I12" s="435"/>
    </row>
    <row r="13" spans="1:9" ht="14">
      <c r="A13" s="172" t="s">
        <v>317</v>
      </c>
      <c r="B13" s="142">
        <v>92206.56</v>
      </c>
      <c r="C13" s="142">
        <v>612208.38</v>
      </c>
      <c r="D13" s="143">
        <f t="shared" ref="D13:D22" si="0">(C13/B13-1)*100</f>
        <v>563.95317209534767</v>
      </c>
      <c r="E13" s="143">
        <f t="shared" ref="E13:F22" si="1">B13/B$23*100</f>
        <v>1.1008183468463757</v>
      </c>
      <c r="F13" s="143">
        <f t="shared" si="1"/>
        <v>5.8850156659433512</v>
      </c>
      <c r="I13" s="435"/>
    </row>
    <row r="14" spans="1:9" ht="14">
      <c r="A14" s="172" t="s">
        <v>263</v>
      </c>
      <c r="B14" s="142">
        <v>2354805.6599999997</v>
      </c>
      <c r="C14" s="142">
        <v>2732727.1800000006</v>
      </c>
      <c r="D14" s="143">
        <f t="shared" si="0"/>
        <v>16.048947325869811</v>
      </c>
      <c r="E14" s="143">
        <f t="shared" si="1"/>
        <v>28.113111190632083</v>
      </c>
      <c r="F14" s="143">
        <f t="shared" si="1"/>
        <v>26.269065877617027</v>
      </c>
      <c r="I14" s="435"/>
    </row>
    <row r="15" spans="1:9" ht="14">
      <c r="A15" s="173" t="s">
        <v>33</v>
      </c>
      <c r="B15" s="142">
        <v>0</v>
      </c>
      <c r="C15" s="142">
        <v>0</v>
      </c>
      <c r="D15" s="143" t="e">
        <f t="shared" si="0"/>
        <v>#DIV/0!</v>
      </c>
      <c r="E15" s="143">
        <f t="shared" si="1"/>
        <v>0</v>
      </c>
      <c r="F15" s="143">
        <f t="shared" si="1"/>
        <v>0</v>
      </c>
      <c r="I15" s="435"/>
    </row>
    <row r="16" spans="1:9" ht="14">
      <c r="A16" s="172" t="s">
        <v>271</v>
      </c>
      <c r="B16" s="142">
        <v>126106.55</v>
      </c>
      <c r="C16" s="142">
        <v>43759.63</v>
      </c>
      <c r="D16" s="143">
        <f t="shared" si="0"/>
        <v>-65.299478893047194</v>
      </c>
      <c r="E16" s="143">
        <f t="shared" si="1"/>
        <v>1.5055371754189706</v>
      </c>
      <c r="F16" s="143">
        <f t="shared" si="1"/>
        <v>0.42065106669380226</v>
      </c>
      <c r="I16" s="435"/>
    </row>
    <row r="17" spans="1:9" s="58" customFormat="1" ht="14">
      <c r="A17" s="172" t="s">
        <v>314</v>
      </c>
      <c r="B17" s="142">
        <v>537592.39</v>
      </c>
      <c r="C17" s="142">
        <v>434917.39</v>
      </c>
      <c r="D17" s="143">
        <f t="shared" si="0"/>
        <v>-19.099042678040888</v>
      </c>
      <c r="E17" s="143">
        <f t="shared" si="1"/>
        <v>6.4181069767377963</v>
      </c>
      <c r="F17" s="143">
        <f t="shared" si="1"/>
        <v>4.1807589329979349</v>
      </c>
      <c r="I17" s="435"/>
    </row>
    <row r="18" spans="1:9" ht="14">
      <c r="A18" s="172" t="s">
        <v>306</v>
      </c>
      <c r="B18" s="142">
        <v>1457267</v>
      </c>
      <c r="C18" s="142">
        <v>2091614</v>
      </c>
      <c r="D18" s="143">
        <f t="shared" si="0"/>
        <v>43.529909069511618</v>
      </c>
      <c r="E18" s="143">
        <f t="shared" si="1"/>
        <v>17.397745343213948</v>
      </c>
      <c r="F18" s="143">
        <f t="shared" si="1"/>
        <v>20.106195144056073</v>
      </c>
      <c r="I18" s="435"/>
    </row>
    <row r="19" spans="1:9" ht="14">
      <c r="A19" s="172" t="s">
        <v>272</v>
      </c>
      <c r="B19" s="142">
        <v>1316124.9300000002</v>
      </c>
      <c r="C19" s="142">
        <v>1449955.78</v>
      </c>
      <c r="D19" s="143">
        <f t="shared" si="0"/>
        <v>10.168552160166122</v>
      </c>
      <c r="E19" s="143">
        <f t="shared" si="1"/>
        <v>15.71270492778282</v>
      </c>
      <c r="F19" s="143">
        <f t="shared" si="1"/>
        <v>13.938085068723025</v>
      </c>
      <c r="I19" s="435"/>
    </row>
    <row r="20" spans="1:9" ht="14">
      <c r="A20" s="172" t="s">
        <v>264</v>
      </c>
      <c r="B20" s="142">
        <v>19866.649999999998</v>
      </c>
      <c r="C20" s="142">
        <v>25437</v>
      </c>
      <c r="D20" s="143">
        <f t="shared" si="0"/>
        <v>28.038698019041973</v>
      </c>
      <c r="E20" s="143">
        <f t="shared" si="1"/>
        <v>0.23718022676884973</v>
      </c>
      <c r="F20" s="143">
        <f t="shared" si="1"/>
        <v>0.24451991900960426</v>
      </c>
      <c r="I20" s="435"/>
    </row>
    <row r="21" spans="1:9" ht="14">
      <c r="A21" s="172" t="s">
        <v>265</v>
      </c>
      <c r="B21" s="142">
        <v>826690.95</v>
      </c>
      <c r="C21" s="142">
        <v>689109.02000000281</v>
      </c>
      <c r="D21" s="143">
        <f t="shared" si="0"/>
        <v>-16.642486530183643</v>
      </c>
      <c r="E21" s="143">
        <f t="shared" si="1"/>
        <v>9.8695425242180157</v>
      </c>
      <c r="F21" s="143">
        <f t="shared" si="1"/>
        <v>6.6242434940908295</v>
      </c>
      <c r="I21" s="435"/>
    </row>
    <row r="22" spans="1:9" ht="14.5" thickBot="1">
      <c r="A22" s="223" t="s">
        <v>266</v>
      </c>
      <c r="B22" s="222">
        <v>395623.58999999997</v>
      </c>
      <c r="C22" s="222">
        <v>637242.16</v>
      </c>
      <c r="D22" s="224">
        <f t="shared" si="0"/>
        <v>61.072841991045102</v>
      </c>
      <c r="E22" s="224">
        <f t="shared" si="1"/>
        <v>4.7231965525796467</v>
      </c>
      <c r="F22" s="224">
        <f t="shared" si="1"/>
        <v>6.1256595256007111</v>
      </c>
      <c r="I22" s="435"/>
    </row>
    <row r="23" spans="1:9" ht="14.5" thickBot="1">
      <c r="A23" s="340" t="s">
        <v>8</v>
      </c>
      <c r="B23" s="362">
        <f>SUM(B11:B22)</f>
        <v>8376183.0699999994</v>
      </c>
      <c r="C23" s="362">
        <f>SUM(C11:C22)</f>
        <v>10402833.480000002</v>
      </c>
      <c r="D23" s="367">
        <f>(C23/B23-1)*100</f>
        <v>24.195392973902653</v>
      </c>
      <c r="E23" s="367">
        <f>SUM(E11:E22)</f>
        <v>100.00000000000003</v>
      </c>
      <c r="F23" s="349">
        <f>SUM(F11:F22)</f>
        <v>100.00000000000001</v>
      </c>
      <c r="I23" s="435"/>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16"/>
  <sheetViews>
    <sheetView topLeftCell="A4" zoomScaleNormal="100" workbookViewId="0">
      <selection activeCell="J17" sqref="J17"/>
    </sheetView>
  </sheetViews>
  <sheetFormatPr defaultColWidth="9.1796875" defaultRowHeight="13.5"/>
  <cols>
    <col min="1" max="1" width="29.1796875" style="1" customWidth="1"/>
    <col min="2" max="2" width="32.453125" style="1" customWidth="1"/>
    <col min="3" max="3" width="11" style="1" customWidth="1"/>
    <col min="4" max="4" width="10.1796875" style="1" customWidth="1"/>
    <col min="5" max="5" width="7.54296875" style="1" hidden="1" customWidth="1"/>
    <col min="6" max="16384" width="9.1796875" style="1"/>
  </cols>
  <sheetData>
    <row r="1" spans="1:5" ht="20.25" customHeight="1">
      <c r="A1" s="49"/>
      <c r="B1" s="49"/>
      <c r="C1" s="49"/>
      <c r="D1" s="49"/>
      <c r="E1" s="49"/>
    </row>
    <row r="2" spans="1:5" ht="25.5" customHeight="1">
      <c r="A2" s="164" t="s">
        <v>108</v>
      </c>
      <c r="B2" s="49"/>
      <c r="C2" s="50"/>
      <c r="D2" s="49"/>
      <c r="E2" s="48"/>
    </row>
    <row r="3" spans="1:5" ht="14.25" customHeight="1">
      <c r="A3" s="49"/>
      <c r="B3" s="490"/>
      <c r="C3" s="490"/>
      <c r="D3" s="49"/>
      <c r="E3" s="49"/>
    </row>
    <row r="4" spans="1:5" ht="18.75" customHeight="1">
      <c r="A4" s="544" t="s">
        <v>139</v>
      </c>
      <c r="B4" s="544"/>
      <c r="C4" s="544"/>
      <c r="D4" s="45"/>
      <c r="E4" s="166"/>
    </row>
    <row r="5" spans="1:5" ht="78.75" customHeight="1">
      <c r="A5" s="488" t="s">
        <v>321</v>
      </c>
      <c r="B5" s="488"/>
      <c r="C5" s="488"/>
      <c r="D5" s="488"/>
      <c r="E5" s="488"/>
    </row>
    <row r="6" spans="1:5" s="53" customFormat="1" ht="45.75" customHeight="1">
      <c r="A6" s="488" t="s">
        <v>436</v>
      </c>
      <c r="B6" s="488"/>
      <c r="C6" s="488"/>
      <c r="D6" s="488"/>
      <c r="E6" s="254"/>
    </row>
    <row r="7" spans="1:5" s="53" customFormat="1" ht="111" customHeight="1">
      <c r="A7" s="546" t="s">
        <v>476</v>
      </c>
      <c r="B7" s="546"/>
      <c r="C7" s="546"/>
      <c r="D7" s="546"/>
      <c r="E7" s="254"/>
    </row>
    <row r="8" spans="1:5" s="53" customFormat="1" ht="31.5" customHeight="1">
      <c r="A8" s="169" t="s">
        <v>4</v>
      </c>
      <c r="B8" s="170"/>
      <c r="C8" s="170"/>
      <c r="D8" s="170"/>
      <c r="E8" s="170"/>
    </row>
    <row r="9" spans="1:5" s="53" customFormat="1" ht="13.5" customHeight="1">
      <c r="A9" s="545" t="s">
        <v>110</v>
      </c>
      <c r="B9" s="545"/>
      <c r="C9" s="545"/>
      <c r="D9" s="545"/>
      <c r="E9" s="545"/>
    </row>
    <row r="10" spans="1:5" s="53" customFormat="1" ht="66" customHeight="1">
      <c r="A10" s="488" t="s">
        <v>431</v>
      </c>
      <c r="B10" s="488"/>
      <c r="C10" s="488"/>
      <c r="D10" s="488"/>
      <c r="E10" s="488"/>
    </row>
    <row r="11" spans="1:5" ht="50.25" customHeight="1">
      <c r="A11" s="547" t="s">
        <v>437</v>
      </c>
      <c r="B11" s="547"/>
      <c r="C11" s="547"/>
      <c r="D11" s="547"/>
      <c r="E11" s="53"/>
    </row>
    <row r="12" spans="1:5" ht="105.75" customHeight="1">
      <c r="A12" s="546" t="s">
        <v>477</v>
      </c>
      <c r="B12" s="546"/>
      <c r="C12" s="546"/>
      <c r="D12" s="546"/>
    </row>
    <row r="13" spans="1:5">
      <c r="A13" s="546"/>
      <c r="B13" s="546"/>
      <c r="C13" s="546"/>
      <c r="D13" s="546"/>
    </row>
    <row r="14" spans="1:5">
      <c r="A14" s="546"/>
      <c r="B14" s="546"/>
      <c r="C14" s="546"/>
      <c r="D14" s="546"/>
    </row>
    <row r="15" spans="1:5" ht="14.25" customHeight="1">
      <c r="A15" s="546"/>
      <c r="B15" s="546"/>
      <c r="C15" s="546"/>
      <c r="D15" s="546"/>
    </row>
    <row r="16" spans="1:5" ht="31.5" customHeight="1">
      <c r="A16" s="546"/>
      <c r="B16" s="546"/>
      <c r="C16" s="546"/>
      <c r="D16" s="546"/>
    </row>
  </sheetData>
  <mergeCells count="12">
    <mergeCell ref="A15:D16"/>
    <mergeCell ref="A13:D14"/>
    <mergeCell ref="A12:D12"/>
    <mergeCell ref="A10:E10"/>
    <mergeCell ref="A11:D11"/>
    <mergeCell ref="B3:C3"/>
    <mergeCell ref="A4:C4"/>
    <mergeCell ref="A5:E5"/>
    <mergeCell ref="A6:D6"/>
    <mergeCell ref="A9:C9"/>
    <mergeCell ref="D9:E9"/>
    <mergeCell ref="A7:D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796875" defaultRowHeight="12.5"/>
  <cols>
    <col min="1" max="1" width="47.453125" style="104" customWidth="1"/>
    <col min="2" max="2" width="16" style="104" customWidth="1"/>
    <col min="3" max="3" width="11.81640625" style="104" customWidth="1"/>
    <col min="4" max="4" width="11.54296875" style="104" customWidth="1"/>
    <col min="5" max="6" width="9.1796875" style="104"/>
    <col min="7" max="8" width="10.26953125" style="104" bestFit="1" customWidth="1"/>
    <col min="9" max="16384" width="9.1796875" style="104"/>
  </cols>
  <sheetData>
    <row r="2" spans="1:8" ht="15.75" customHeight="1">
      <c r="A2" s="507" t="s">
        <v>207</v>
      </c>
      <c r="B2" s="507"/>
      <c r="C2" s="507"/>
      <c r="D2" s="507"/>
    </row>
    <row r="3" spans="1:8" ht="15.5">
      <c r="A3" s="548" t="s">
        <v>208</v>
      </c>
      <c r="B3" s="548"/>
      <c r="C3" s="548"/>
      <c r="D3" s="548"/>
    </row>
    <row r="5" spans="1:8">
      <c r="A5" s="277"/>
      <c r="B5" s="549"/>
      <c r="C5" s="550"/>
      <c r="D5" s="277" t="s">
        <v>49</v>
      </c>
    </row>
    <row r="6" spans="1:8" ht="14">
      <c r="A6" s="280" t="s">
        <v>12</v>
      </c>
      <c r="B6" s="549" t="s">
        <v>261</v>
      </c>
      <c r="C6" s="550"/>
      <c r="D6" s="277" t="s">
        <v>13</v>
      </c>
    </row>
    <row r="7" spans="1:8" ht="14">
      <c r="A7" s="281" t="s">
        <v>15</v>
      </c>
      <c r="B7" s="551" t="s">
        <v>262</v>
      </c>
      <c r="C7" s="552"/>
      <c r="D7" s="282" t="s">
        <v>50</v>
      </c>
    </row>
    <row r="8" spans="1:8">
      <c r="A8" s="282"/>
      <c r="B8" s="370"/>
      <c r="C8" s="371"/>
      <c r="D8" s="282" t="s">
        <v>18</v>
      </c>
    </row>
    <row r="9" spans="1:8" ht="13" thickBot="1">
      <c r="A9" s="60" t="str">
        <f>' F4'!A10</f>
        <v>Janar - Gusht / January - August</v>
      </c>
      <c r="B9" s="61">
        <v>2018</v>
      </c>
      <c r="C9" s="61">
        <v>2019</v>
      </c>
      <c r="D9" s="61" t="s">
        <v>376</v>
      </c>
    </row>
    <row r="10" spans="1:8" ht="14.5" thickBot="1">
      <c r="A10" s="501" t="s">
        <v>344</v>
      </c>
      <c r="B10" s="501"/>
      <c r="C10" s="501"/>
      <c r="D10" s="501"/>
    </row>
    <row r="11" spans="1:8" ht="14">
      <c r="A11" s="64" t="s">
        <v>236</v>
      </c>
      <c r="B11" s="154">
        <f>' F4'!B18/' F4'!B38</f>
        <v>2327.6302461538462</v>
      </c>
      <c r="C11" s="154">
        <f>' F4'!C18/' F4'!C38</f>
        <v>3353.5604676258986</v>
      </c>
      <c r="D11" s="155">
        <f>(C11/B11-1)*100</f>
        <v>44.076168161471927</v>
      </c>
      <c r="G11" s="242"/>
      <c r="H11" s="242"/>
    </row>
    <row r="12" spans="1:8" ht="14">
      <c r="A12" s="152" t="s">
        <v>209</v>
      </c>
      <c r="B12" s="84">
        <f>' F4'!B19/' F4'!B39</f>
        <v>373.30062708670636</v>
      </c>
      <c r="C12" s="84">
        <f>' F4'!C19/' F4'!C39</f>
        <v>390.78989546906996</v>
      </c>
      <c r="D12" s="156">
        <f>(C12/B12-1)*100</f>
        <v>4.6850358968996364</v>
      </c>
      <c r="G12" s="242"/>
      <c r="H12" s="242"/>
    </row>
    <row r="13" spans="1:8" ht="14">
      <c r="A13" s="288" t="s">
        <v>8</v>
      </c>
      <c r="B13" s="372">
        <f>' F4'!B21/' F4'!B41</f>
        <v>379.09331939479057</v>
      </c>
      <c r="C13" s="372">
        <f>' F4'!C21/' F4'!C41</f>
        <v>397.57505255828323</v>
      </c>
      <c r="D13" s="373">
        <f>(C13/B13-1)*100</f>
        <v>4.8752463359148956</v>
      </c>
    </row>
    <row r="17" spans="1:7" ht="15">
      <c r="A17" s="507" t="s">
        <v>210</v>
      </c>
      <c r="B17" s="507"/>
      <c r="C17" s="507"/>
      <c r="D17" s="507"/>
    </row>
    <row r="18" spans="1:7" ht="15.5">
      <c r="A18" s="548" t="s">
        <v>211</v>
      </c>
      <c r="B18" s="548"/>
      <c r="C18" s="548"/>
      <c r="D18" s="548"/>
    </row>
    <row r="20" spans="1:7">
      <c r="A20" s="296"/>
      <c r="B20" s="513"/>
      <c r="C20" s="514"/>
      <c r="D20" s="296" t="s">
        <v>49</v>
      </c>
    </row>
    <row r="21" spans="1:7" ht="14">
      <c r="A21" s="294" t="s">
        <v>9</v>
      </c>
      <c r="B21" s="513" t="s">
        <v>261</v>
      </c>
      <c r="C21" s="514"/>
      <c r="D21" s="296" t="s">
        <v>13</v>
      </c>
    </row>
    <row r="22" spans="1:7" ht="14">
      <c r="A22" s="346" t="s">
        <v>178</v>
      </c>
      <c r="B22" s="515" t="s">
        <v>262</v>
      </c>
      <c r="C22" s="516"/>
      <c r="D22" s="287" t="s">
        <v>50</v>
      </c>
    </row>
    <row r="23" spans="1:7">
      <c r="A23" s="287"/>
      <c r="B23" s="284"/>
      <c r="C23" s="315"/>
      <c r="D23" s="287" t="s">
        <v>18</v>
      </c>
    </row>
    <row r="24" spans="1:7" ht="18.75" customHeight="1" thickBot="1">
      <c r="A24" s="60" t="str">
        <f>' F4'!A10</f>
        <v>Janar - Gusht / January - August</v>
      </c>
      <c r="B24" s="61">
        <v>2018</v>
      </c>
      <c r="C24" s="61">
        <v>2019</v>
      </c>
      <c r="D24" s="61" t="s">
        <v>376</v>
      </c>
    </row>
    <row r="25" spans="1:7" ht="14.5" thickBot="1">
      <c r="A25" s="501" t="s">
        <v>344</v>
      </c>
      <c r="B25" s="501"/>
      <c r="C25" s="501"/>
      <c r="D25" s="501"/>
    </row>
    <row r="26" spans="1:7" ht="14">
      <c r="A26" s="153" t="s">
        <v>320</v>
      </c>
      <c r="B26" s="142">
        <f>' F30'!B23/'F14'!B28</f>
        <v>95.505143094955756</v>
      </c>
      <c r="C26" s="142">
        <f>' F30'!C23/'F14'!C28</f>
        <v>106.10697034913967</v>
      </c>
      <c r="D26" s="155">
        <f t="shared" ref="D26:D31" si="0">(C26/B26-1)*100</f>
        <v>11.100791968494384</v>
      </c>
    </row>
    <row r="27" spans="1:7" ht="14">
      <c r="A27" s="153" t="s">
        <v>202</v>
      </c>
      <c r="B27" s="142">
        <f>'F20'!B24/'F11'!C13+'F11'!C17+'F11'!C20</f>
        <v>25792.259626699972</v>
      </c>
      <c r="C27" s="142">
        <f>'F20'!C24/'F11'!D13+'F11'!D17+'F11'!D20</f>
        <v>26835.153449791935</v>
      </c>
      <c r="D27" s="258">
        <f t="shared" si="0"/>
        <v>4.0434372101790128</v>
      </c>
      <c r="F27" s="241"/>
      <c r="G27" s="241"/>
    </row>
    <row r="28" spans="1:7" ht="26.5">
      <c r="A28" s="243" t="s">
        <v>212</v>
      </c>
      <c r="B28" s="142">
        <f>'F13'!B21/'F11'!C26</f>
        <v>1372.11</v>
      </c>
      <c r="C28" s="142" t="e">
        <f>'F13'!#REF!/'F11'!D26</f>
        <v>#REF!</v>
      </c>
      <c r="D28" s="258" t="e">
        <f t="shared" si="0"/>
        <v>#REF!</v>
      </c>
    </row>
    <row r="29" spans="1:7" ht="14">
      <c r="A29" s="153" t="s">
        <v>203</v>
      </c>
      <c r="B29" s="142">
        <f>'F13'!B23/'F11'!C28</f>
        <v>17980.124772727271</v>
      </c>
      <c r="C29" s="142" t="e">
        <f>'F13'!#REF!/'F11'!D28</f>
        <v>#REF!</v>
      </c>
      <c r="D29" s="244" t="e">
        <f t="shared" si="0"/>
        <v>#REF!</v>
      </c>
    </row>
    <row r="30" spans="1:7" ht="14">
      <c r="A30" s="153" t="s">
        <v>237</v>
      </c>
      <c r="B30" s="142">
        <f>'F13'!B19/'F11'!C19+'F11'!C18</f>
        <v>105094.35055555556</v>
      </c>
      <c r="C30" s="142" t="e">
        <f>'F13'!#REF!/'F11'!D19+'F11'!D18</f>
        <v>#REF!</v>
      </c>
      <c r="D30" s="156" t="e">
        <f t="shared" si="0"/>
        <v>#REF!</v>
      </c>
    </row>
    <row r="31" spans="1:7" ht="14">
      <c r="A31" s="288" t="s">
        <v>8</v>
      </c>
      <c r="B31" s="372">
        <f>'F13'!B25/'F11'!C29</f>
        <v>373.30062708670636</v>
      </c>
      <c r="C31" s="372">
        <f>'F13'!C25/'F11'!D29</f>
        <v>390.78989546906996</v>
      </c>
      <c r="D31" s="373">
        <f t="shared" si="0"/>
        <v>4.6850358968996364</v>
      </c>
    </row>
    <row r="33" spans="1:4" ht="15">
      <c r="A33" s="507" t="s">
        <v>213</v>
      </c>
      <c r="B33" s="507"/>
      <c r="C33" s="507"/>
      <c r="D33" s="507"/>
    </row>
    <row r="34" spans="1:4" ht="15.5">
      <c r="A34" s="548" t="s">
        <v>214</v>
      </c>
      <c r="B34" s="548"/>
      <c r="C34" s="548"/>
      <c r="D34" s="548"/>
    </row>
    <row r="35" spans="1:4" ht="15">
      <c r="A35" s="54"/>
      <c r="B35" s="54"/>
      <c r="C35" s="54"/>
      <c r="D35" s="54"/>
    </row>
    <row r="36" spans="1:4">
      <c r="A36" s="296"/>
      <c r="B36" s="513"/>
      <c r="C36" s="514"/>
      <c r="D36" s="296" t="s">
        <v>49</v>
      </c>
    </row>
    <row r="37" spans="1:4" ht="14">
      <c r="A37" s="294"/>
      <c r="B37" s="513" t="s">
        <v>261</v>
      </c>
      <c r="C37" s="514"/>
      <c r="D37" s="296" t="s">
        <v>13</v>
      </c>
    </row>
    <row r="38" spans="1:4" ht="14">
      <c r="A38" s="346" t="s">
        <v>178</v>
      </c>
      <c r="B38" s="515" t="s">
        <v>262</v>
      </c>
      <c r="C38" s="516"/>
      <c r="D38" s="287" t="s">
        <v>50</v>
      </c>
    </row>
    <row r="39" spans="1:4">
      <c r="A39" s="287"/>
      <c r="B39" s="284"/>
      <c r="C39" s="315"/>
      <c r="D39" s="287" t="s">
        <v>18</v>
      </c>
    </row>
    <row r="40" spans="1:4" ht="13" thickBot="1">
      <c r="A40" s="60" t="str">
        <f>' F4'!A10</f>
        <v>Janar - Gusht / January - August</v>
      </c>
      <c r="B40" s="61">
        <v>2018</v>
      </c>
      <c r="C40" s="61">
        <v>2019</v>
      </c>
      <c r="D40" s="61" t="s">
        <v>376</v>
      </c>
    </row>
    <row r="41" spans="1:4" ht="14.5" thickBot="1">
      <c r="A41" s="501" t="s">
        <v>345</v>
      </c>
      <c r="B41" s="501"/>
      <c r="C41" s="501"/>
      <c r="D41" s="501"/>
    </row>
    <row r="42" spans="1:4" ht="14">
      <c r="A42" s="114" t="s">
        <v>238</v>
      </c>
      <c r="B42" s="142">
        <f>'F13'!B15/'F11'!C13</f>
        <v>905.41114765473219</v>
      </c>
      <c r="C42" s="142">
        <f>'F13'!C19/'F11'!D13</f>
        <v>1507.612265604932</v>
      </c>
      <c r="D42" s="244">
        <f>(C42/B42-1)*100</f>
        <v>66.51134343884199</v>
      </c>
    </row>
    <row r="43" spans="1:4" ht="14.5">
      <c r="A43" s="114" t="s">
        <v>204</v>
      </c>
      <c r="B43" s="142">
        <f>'F23'!B23/'F11'!C21</f>
        <v>1342.0961122903116</v>
      </c>
      <c r="C43" s="142">
        <f>'F23'!C23/'F11'!D21</f>
        <v>1333.5159418060939</v>
      </c>
      <c r="D43" s="244">
        <f>(C43/B43-1)*100</f>
        <v>-0.63931117940394522</v>
      </c>
    </row>
    <row r="44" spans="1:4" ht="14">
      <c r="A44" s="114" t="s">
        <v>284</v>
      </c>
      <c r="B44" s="142">
        <f>' F26'!B23/'F11'!C22</f>
        <v>5977.8643478260874</v>
      </c>
      <c r="C44" s="142">
        <f>' F26'!C23/'F11'!D22</f>
        <v>2769.472258172043</v>
      </c>
      <c r="D44" s="244">
        <f>(C44/B44-1)*100</f>
        <v>-53.671209364608785</v>
      </c>
    </row>
    <row r="45" spans="1:4" ht="14">
      <c r="A45" s="114" t="s">
        <v>205</v>
      </c>
      <c r="B45" s="142"/>
      <c r="C45" s="142"/>
      <c r="D45" s="143"/>
    </row>
    <row r="46" spans="1:4" ht="14">
      <c r="A46" s="288" t="s">
        <v>8</v>
      </c>
      <c r="B46" s="372"/>
      <c r="C46" s="372"/>
      <c r="D46" s="374"/>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31" customWidth="1"/>
    <col min="11" max="11" width="13.1796875" bestFit="1" customWidth="1"/>
    <col min="12" max="12" width="20.54296875" style="431" bestFit="1" customWidth="1"/>
    <col min="13" max="13" width="7" bestFit="1" customWidth="1"/>
    <col min="14" max="14" width="11.453125" bestFit="1" customWidth="1"/>
  </cols>
  <sheetData>
    <row r="2" spans="1:14" ht="13">
      <c r="A2" t="s">
        <v>377</v>
      </c>
      <c r="B2" t="s">
        <v>378</v>
      </c>
      <c r="C2" t="s">
        <v>379</v>
      </c>
      <c r="D2" t="s">
        <v>380</v>
      </c>
      <c r="E2" t="s">
        <v>381</v>
      </c>
      <c r="F2" t="s">
        <v>382</v>
      </c>
      <c r="G2" t="s">
        <v>383</v>
      </c>
      <c r="H2" t="s">
        <v>384</v>
      </c>
      <c r="I2" t="s">
        <v>385</v>
      </c>
      <c r="J2" s="431" t="s">
        <v>401</v>
      </c>
      <c r="K2" s="406" t="s">
        <v>386</v>
      </c>
      <c r="L2" s="431" t="s">
        <v>387</v>
      </c>
      <c r="M2" t="s">
        <v>388</v>
      </c>
      <c r="N2" t="s">
        <v>389</v>
      </c>
    </row>
    <row r="3" spans="1:14">
      <c r="B3" t="s">
        <v>390</v>
      </c>
      <c r="C3" t="s">
        <v>391</v>
      </c>
      <c r="D3" t="s">
        <v>392</v>
      </c>
      <c r="E3" t="s">
        <v>393</v>
      </c>
      <c r="H3" t="s">
        <v>394</v>
      </c>
      <c r="N3" t="s">
        <v>395</v>
      </c>
    </row>
    <row r="4" spans="1:14">
      <c r="A4" t="s">
        <v>319</v>
      </c>
      <c r="B4">
        <v>3681</v>
      </c>
      <c r="C4">
        <v>1</v>
      </c>
      <c r="D4">
        <v>0</v>
      </c>
      <c r="E4">
        <v>3682</v>
      </c>
      <c r="F4" s="402">
        <v>94886.13</v>
      </c>
      <c r="G4" s="402">
        <v>622022.92000000004</v>
      </c>
      <c r="H4">
        <v>106</v>
      </c>
      <c r="I4" s="402">
        <v>10889.47</v>
      </c>
      <c r="J4" s="433">
        <f>E4-H4</f>
        <v>3576</v>
      </c>
      <c r="K4" s="402">
        <v>609173.35</v>
      </c>
      <c r="L4" s="432">
        <v>516247.32</v>
      </c>
      <c r="M4">
        <v>323</v>
      </c>
      <c r="N4">
        <v>24</v>
      </c>
    </row>
    <row r="5" spans="1:14">
      <c r="B5" s="402">
        <v>527044.07999999996</v>
      </c>
      <c r="C5" s="402">
        <v>92.71</v>
      </c>
      <c r="D5" s="403">
        <v>0</v>
      </c>
      <c r="E5" s="402">
        <v>527136.79</v>
      </c>
      <c r="H5" s="402">
        <v>12849.57</v>
      </c>
      <c r="N5" s="403">
        <v>0</v>
      </c>
    </row>
    <row r="6" spans="1:14">
      <c r="A6" t="s">
        <v>318</v>
      </c>
      <c r="B6">
        <v>3986</v>
      </c>
      <c r="C6">
        <v>1</v>
      </c>
      <c r="D6">
        <v>1</v>
      </c>
      <c r="E6">
        <v>3988</v>
      </c>
      <c r="F6" s="402">
        <v>97760.75</v>
      </c>
      <c r="G6" s="402">
        <v>640968.95999999996</v>
      </c>
      <c r="H6">
        <v>126</v>
      </c>
      <c r="I6" s="402">
        <v>12588.19</v>
      </c>
      <c r="J6" s="433">
        <f>E6-H6</f>
        <v>3862</v>
      </c>
      <c r="K6" s="402">
        <v>626114.9</v>
      </c>
      <c r="L6" s="432">
        <v>530620.02</v>
      </c>
      <c r="M6">
        <v>338</v>
      </c>
      <c r="N6">
        <v>59</v>
      </c>
    </row>
    <row r="7" spans="1:14">
      <c r="B7" s="402">
        <v>543032.26</v>
      </c>
      <c r="C7" s="402">
        <v>70.95</v>
      </c>
      <c r="D7" s="403">
        <v>105</v>
      </c>
      <c r="E7" s="402">
        <v>543208.21</v>
      </c>
      <c r="H7" s="402">
        <v>14854.06</v>
      </c>
      <c r="N7" s="403">
        <v>0</v>
      </c>
    </row>
    <row r="8" spans="1:14">
      <c r="A8" t="s">
        <v>41</v>
      </c>
      <c r="B8">
        <v>2432</v>
      </c>
      <c r="C8">
        <v>0</v>
      </c>
      <c r="D8">
        <v>13</v>
      </c>
      <c r="E8">
        <v>2445</v>
      </c>
      <c r="F8" s="402">
        <v>58062.46</v>
      </c>
      <c r="G8" s="402">
        <v>382444.18</v>
      </c>
      <c r="H8">
        <v>92</v>
      </c>
      <c r="I8" s="402">
        <v>7486.94</v>
      </c>
      <c r="J8" s="433">
        <f t="shared" ref="J8" si="0">E8-H8</f>
        <v>2353</v>
      </c>
      <c r="K8" s="402">
        <v>373609.59</v>
      </c>
      <c r="L8" s="432">
        <v>316894.78000000003</v>
      </c>
      <c r="M8">
        <v>183</v>
      </c>
      <c r="N8">
        <v>40</v>
      </c>
    </row>
    <row r="9" spans="1:14">
      <c r="B9" s="402">
        <v>322562.27</v>
      </c>
      <c r="C9" s="403">
        <v>0</v>
      </c>
      <c r="D9" s="402">
        <v>1819.45</v>
      </c>
      <c r="E9" s="402">
        <v>324381.71999999997</v>
      </c>
      <c r="H9" s="402">
        <v>8834.59</v>
      </c>
      <c r="N9" s="403">
        <v>0</v>
      </c>
    </row>
    <row r="10" spans="1:14">
      <c r="A10" t="s">
        <v>263</v>
      </c>
      <c r="B10">
        <v>2103</v>
      </c>
      <c r="C10">
        <v>97</v>
      </c>
      <c r="D10">
        <v>4</v>
      </c>
      <c r="E10">
        <v>2204</v>
      </c>
      <c r="F10" s="402">
        <v>51374.86</v>
      </c>
      <c r="G10" s="402">
        <v>337337.52</v>
      </c>
      <c r="H10">
        <v>87</v>
      </c>
      <c r="I10" s="402">
        <v>6729.03</v>
      </c>
      <c r="J10" s="433">
        <f t="shared" ref="J10" si="1">E10-H10</f>
        <v>2117</v>
      </c>
      <c r="K10" s="402">
        <v>329397.37</v>
      </c>
      <c r="L10" s="432">
        <v>279233.63</v>
      </c>
      <c r="M10">
        <v>264</v>
      </c>
      <c r="N10">
        <v>46</v>
      </c>
    </row>
    <row r="11" spans="1:14">
      <c r="B11" s="402">
        <v>276235.46000000002</v>
      </c>
      <c r="C11" s="402">
        <v>9174.2000000000007</v>
      </c>
      <c r="D11" s="403">
        <v>553</v>
      </c>
      <c r="E11" s="402">
        <v>285962.65999999997</v>
      </c>
      <c r="H11" s="402">
        <v>7940.15</v>
      </c>
      <c r="N11" s="403">
        <v>0</v>
      </c>
    </row>
    <row r="12" spans="1:14">
      <c r="A12" t="s">
        <v>400</v>
      </c>
      <c r="B12">
        <v>0</v>
      </c>
      <c r="C12">
        <v>0</v>
      </c>
      <c r="D12">
        <v>0</v>
      </c>
      <c r="E12">
        <v>0</v>
      </c>
      <c r="F12" s="403">
        <v>0</v>
      </c>
      <c r="G12" s="403">
        <v>0</v>
      </c>
      <c r="H12">
        <v>2</v>
      </c>
      <c r="I12" s="402">
        <v>252.18</v>
      </c>
      <c r="J12" s="433">
        <f t="shared" ref="J12" si="2">E12-H12</f>
        <v>-2</v>
      </c>
      <c r="K12" s="402">
        <v>-297.57</v>
      </c>
      <c r="L12" s="432">
        <v>-252.18</v>
      </c>
      <c r="M12">
        <v>0</v>
      </c>
      <c r="N12">
        <v>0</v>
      </c>
    </row>
    <row r="13" spans="1:14">
      <c r="B13" s="403">
        <v>0</v>
      </c>
      <c r="C13" s="403">
        <v>0</v>
      </c>
      <c r="D13" s="403">
        <v>0</v>
      </c>
      <c r="E13" s="403">
        <v>0</v>
      </c>
      <c r="H13" s="402">
        <v>297.57</v>
      </c>
      <c r="N13" s="403">
        <v>0</v>
      </c>
    </row>
    <row r="14" spans="1:14">
      <c r="A14" t="s">
        <v>399</v>
      </c>
      <c r="B14">
        <v>2480</v>
      </c>
      <c r="C14">
        <v>1</v>
      </c>
      <c r="D14">
        <v>14</v>
      </c>
      <c r="E14">
        <v>2495</v>
      </c>
      <c r="F14" s="402">
        <v>60932.1</v>
      </c>
      <c r="G14" s="402">
        <v>401470.9</v>
      </c>
      <c r="H14">
        <v>96</v>
      </c>
      <c r="I14" s="402">
        <v>8927.56</v>
      </c>
      <c r="J14" s="433">
        <f t="shared" ref="J14" si="3">E14-H14</f>
        <v>2399</v>
      </c>
      <c r="K14" s="402">
        <v>390936.38</v>
      </c>
      <c r="L14" s="432">
        <v>331611.24</v>
      </c>
      <c r="M14">
        <v>181</v>
      </c>
      <c r="N14">
        <v>56</v>
      </c>
    </row>
    <row r="15" spans="1:14">
      <c r="B15" s="402">
        <v>338358.61</v>
      </c>
      <c r="C15" s="402">
        <v>147.99</v>
      </c>
      <c r="D15" s="402">
        <v>2032.2</v>
      </c>
      <c r="E15" s="402">
        <v>340538.8</v>
      </c>
      <c r="H15" s="402">
        <v>10534.52</v>
      </c>
      <c r="N15" s="403">
        <v>0</v>
      </c>
    </row>
    <row r="16" spans="1:14">
      <c r="A16" t="s">
        <v>314</v>
      </c>
      <c r="B16">
        <v>4503</v>
      </c>
      <c r="C16">
        <v>1</v>
      </c>
      <c r="D16">
        <v>5</v>
      </c>
      <c r="E16">
        <v>4509</v>
      </c>
      <c r="F16" s="402">
        <v>105774.68</v>
      </c>
      <c r="G16" s="402">
        <v>694031.43</v>
      </c>
      <c r="H16">
        <v>215</v>
      </c>
      <c r="I16" s="402">
        <v>19853.71</v>
      </c>
      <c r="J16" s="433">
        <f t="shared" ref="J16" si="4">E16-H16</f>
        <v>4294</v>
      </c>
      <c r="K16" s="402">
        <v>670604.05000000005</v>
      </c>
      <c r="L16" s="432">
        <v>568403.04</v>
      </c>
      <c r="M16">
        <v>432</v>
      </c>
      <c r="N16">
        <v>106</v>
      </c>
    </row>
    <row r="17" spans="1:14">
      <c r="B17" s="402">
        <v>587626.12</v>
      </c>
      <c r="C17" s="402">
        <v>1.33</v>
      </c>
      <c r="D17" s="402">
        <v>629.29999999999995</v>
      </c>
      <c r="E17" s="402">
        <v>588256.75</v>
      </c>
      <c r="H17" s="402">
        <v>23427.38</v>
      </c>
      <c r="N17" s="403">
        <v>0</v>
      </c>
    </row>
    <row r="18" spans="1:14">
      <c r="A18" t="s">
        <v>306</v>
      </c>
      <c r="B18">
        <v>3606</v>
      </c>
      <c r="C18">
        <v>0</v>
      </c>
      <c r="D18">
        <v>12</v>
      </c>
      <c r="E18">
        <v>3618</v>
      </c>
      <c r="F18" s="402">
        <v>83128.240000000005</v>
      </c>
      <c r="G18" s="402">
        <v>547135.53</v>
      </c>
      <c r="H18">
        <v>151</v>
      </c>
      <c r="I18" s="402">
        <v>16168.59</v>
      </c>
      <c r="J18" s="433">
        <f t="shared" ref="J18" si="5">E18-H18</f>
        <v>3467</v>
      </c>
      <c r="K18" s="402">
        <v>528056.59</v>
      </c>
      <c r="L18" s="432">
        <v>447838.7</v>
      </c>
      <c r="M18">
        <v>285</v>
      </c>
      <c r="N18">
        <v>68</v>
      </c>
    </row>
    <row r="19" spans="1:14">
      <c r="B19" s="402">
        <v>461815.44</v>
      </c>
      <c r="C19" s="403">
        <v>0</v>
      </c>
      <c r="D19" s="402">
        <v>2191.85</v>
      </c>
      <c r="E19" s="402">
        <v>464007.29</v>
      </c>
      <c r="H19" s="402">
        <v>19078.939999999999</v>
      </c>
      <c r="N19" s="403">
        <v>0</v>
      </c>
    </row>
    <row r="20" spans="1:14">
      <c r="A20" t="s">
        <v>398</v>
      </c>
      <c r="B20">
        <v>4184</v>
      </c>
      <c r="C20">
        <v>3</v>
      </c>
      <c r="D20">
        <v>10</v>
      </c>
      <c r="E20">
        <v>4197</v>
      </c>
      <c r="F20" s="402">
        <v>96791.22</v>
      </c>
      <c r="G20" s="402">
        <v>637211.98</v>
      </c>
      <c r="H20">
        <v>148</v>
      </c>
      <c r="I20" s="402">
        <v>15577.85</v>
      </c>
      <c r="J20" s="433">
        <f t="shared" ref="J20" si="6">E20-H20</f>
        <v>4049</v>
      </c>
      <c r="K20" s="402">
        <v>618833.84</v>
      </c>
      <c r="L20" s="432">
        <v>524842.91</v>
      </c>
      <c r="M20">
        <v>318</v>
      </c>
      <c r="N20">
        <v>101</v>
      </c>
    </row>
    <row r="21" spans="1:14">
      <c r="B21" s="402">
        <v>537338.57999999996</v>
      </c>
      <c r="C21" s="402">
        <v>379.18</v>
      </c>
      <c r="D21" s="403">
        <v>2703</v>
      </c>
      <c r="E21" s="402">
        <v>540420.76</v>
      </c>
      <c r="H21" s="402">
        <v>18378.14</v>
      </c>
      <c r="N21" s="403">
        <v>0</v>
      </c>
    </row>
    <row r="22" spans="1:14">
      <c r="A22" t="s">
        <v>264</v>
      </c>
      <c r="B22">
        <v>680</v>
      </c>
      <c r="C22">
        <v>1</v>
      </c>
      <c r="D22">
        <v>0</v>
      </c>
      <c r="E22">
        <v>681</v>
      </c>
      <c r="F22" s="402">
        <v>14882.1</v>
      </c>
      <c r="G22" s="402">
        <v>97558.54</v>
      </c>
      <c r="H22">
        <v>24</v>
      </c>
      <c r="I22" s="402">
        <v>2200.2600000000002</v>
      </c>
      <c r="J22" s="433">
        <f t="shared" ref="J22" si="7">E22-H22</f>
        <v>657</v>
      </c>
      <c r="K22" s="402">
        <v>94962.23</v>
      </c>
      <c r="L22" s="432">
        <v>80476.179999999993</v>
      </c>
      <c r="M22">
        <v>42</v>
      </c>
      <c r="N22">
        <v>16</v>
      </c>
    </row>
    <row r="23" spans="1:14">
      <c r="B23" s="402">
        <v>82676.03</v>
      </c>
      <c r="C23" s="402">
        <v>0.41</v>
      </c>
      <c r="D23" s="403">
        <v>0</v>
      </c>
      <c r="E23" s="402">
        <v>82676.44</v>
      </c>
      <c r="H23" s="402">
        <v>2596.31</v>
      </c>
      <c r="N23" s="403">
        <v>0</v>
      </c>
    </row>
    <row r="24" spans="1:14">
      <c r="A24" t="s">
        <v>397</v>
      </c>
      <c r="B24">
        <v>3162</v>
      </c>
      <c r="C24">
        <v>1</v>
      </c>
      <c r="D24">
        <v>6</v>
      </c>
      <c r="E24">
        <v>3169</v>
      </c>
      <c r="F24" s="402">
        <v>71930.11</v>
      </c>
      <c r="G24" s="402">
        <v>472156.94</v>
      </c>
      <c r="H24">
        <v>110</v>
      </c>
      <c r="I24" s="402">
        <v>9304.25</v>
      </c>
      <c r="J24" s="433">
        <f t="shared" ref="J24" si="8">E24-H24</f>
        <v>3059</v>
      </c>
      <c r="K24" s="402">
        <v>461178.23</v>
      </c>
      <c r="L24" s="432">
        <v>390922.58</v>
      </c>
      <c r="M24">
        <v>176</v>
      </c>
      <c r="N24">
        <v>43</v>
      </c>
    </row>
    <row r="25" spans="1:14">
      <c r="B25" s="402">
        <v>399487.97</v>
      </c>
      <c r="C25" s="402">
        <v>116.36</v>
      </c>
      <c r="D25" s="402">
        <v>622.5</v>
      </c>
      <c r="E25" s="402">
        <v>400226.83</v>
      </c>
      <c r="H25" s="402">
        <v>10978.71</v>
      </c>
      <c r="N25" s="403">
        <v>0</v>
      </c>
    </row>
    <row r="26" spans="1:14">
      <c r="A26" t="s">
        <v>396</v>
      </c>
      <c r="B26">
        <v>2203</v>
      </c>
      <c r="C26">
        <v>2</v>
      </c>
      <c r="D26">
        <v>2</v>
      </c>
      <c r="E26">
        <v>2207</v>
      </c>
      <c r="F26" s="402">
        <v>47553.19</v>
      </c>
      <c r="G26" s="402">
        <v>311896.71999999997</v>
      </c>
      <c r="H26">
        <v>83</v>
      </c>
      <c r="I26" s="402">
        <v>8588.6299999999992</v>
      </c>
      <c r="J26" s="433">
        <f>E26-H26</f>
        <v>2124</v>
      </c>
      <c r="K26" s="402">
        <v>301799.32</v>
      </c>
      <c r="L26" s="432">
        <v>255754.9</v>
      </c>
      <c r="M26">
        <v>119</v>
      </c>
      <c r="N26">
        <v>22</v>
      </c>
    </row>
    <row r="27" spans="1:14">
      <c r="B27" s="402">
        <v>264073.55</v>
      </c>
      <c r="C27" s="402">
        <v>104.58</v>
      </c>
      <c r="D27" s="402">
        <v>165.4</v>
      </c>
      <c r="E27" s="402">
        <v>264343.53000000003</v>
      </c>
      <c r="H27" s="402">
        <v>10097.4</v>
      </c>
      <c r="N27" s="403">
        <v>0</v>
      </c>
    </row>
    <row r="28" spans="1:14" ht="13">
      <c r="B28">
        <v>33020</v>
      </c>
      <c r="C28">
        <v>108</v>
      </c>
      <c r="D28">
        <v>67</v>
      </c>
      <c r="E28">
        <v>33195</v>
      </c>
      <c r="F28" s="402">
        <v>783075.83999999997</v>
      </c>
      <c r="G28" s="402">
        <v>5144235.62</v>
      </c>
      <c r="H28">
        <v>1240</v>
      </c>
      <c r="I28" s="402">
        <v>118566.67</v>
      </c>
      <c r="J28" s="434">
        <f>E28-H28</f>
        <v>31955</v>
      </c>
      <c r="K28" s="404">
        <v>5004368.3</v>
      </c>
      <c r="L28" s="432">
        <v>4242593.1100000003</v>
      </c>
      <c r="M28">
        <v>2661</v>
      </c>
      <c r="N28">
        <v>581</v>
      </c>
    </row>
    <row r="29" spans="1:14">
      <c r="B29" s="402">
        <v>4340250.37</v>
      </c>
      <c r="C29" s="402">
        <v>10087.709999999999</v>
      </c>
      <c r="D29" s="402">
        <v>10821.7</v>
      </c>
      <c r="E29" s="402">
        <v>4361159.78</v>
      </c>
      <c r="H29" s="402">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style="412" customWidth="1"/>
    <col min="11" max="11" width="15.54296875" customWidth="1"/>
    <col min="12" max="12" width="20.54296875" bestFit="1" customWidth="1"/>
  </cols>
  <sheetData>
    <row r="1" spans="1:14" ht="13">
      <c r="A1" t="s">
        <v>377</v>
      </c>
      <c r="B1" t="s">
        <v>378</v>
      </c>
      <c r="C1" t="s">
        <v>379</v>
      </c>
      <c r="D1" t="s">
        <v>380</v>
      </c>
      <c r="E1" t="s">
        <v>381</v>
      </c>
      <c r="F1" t="s">
        <v>382</v>
      </c>
      <c r="G1" t="s">
        <v>383</v>
      </c>
      <c r="H1" t="s">
        <v>384</v>
      </c>
      <c r="I1" t="s">
        <v>385</v>
      </c>
      <c r="J1" s="411" t="s">
        <v>401</v>
      </c>
      <c r="K1" s="406" t="s">
        <v>386</v>
      </c>
      <c r="L1" t="s">
        <v>387</v>
      </c>
      <c r="M1" t="s">
        <v>388</v>
      </c>
      <c r="N1" t="s">
        <v>389</v>
      </c>
    </row>
    <row r="3" spans="1:14">
      <c r="A3" t="s">
        <v>377</v>
      </c>
      <c r="B3" t="s">
        <v>378</v>
      </c>
      <c r="C3" t="s">
        <v>379</v>
      </c>
      <c r="D3" t="s">
        <v>380</v>
      </c>
      <c r="E3" t="s">
        <v>381</v>
      </c>
      <c r="F3" t="s">
        <v>382</v>
      </c>
      <c r="G3" t="s">
        <v>383</v>
      </c>
      <c r="H3" t="s">
        <v>384</v>
      </c>
      <c r="I3" t="s">
        <v>385</v>
      </c>
      <c r="K3" t="s">
        <v>386</v>
      </c>
      <c r="L3" t="s">
        <v>387</v>
      </c>
      <c r="M3" t="s">
        <v>388</v>
      </c>
      <c r="N3" t="s">
        <v>389</v>
      </c>
    </row>
    <row r="4" spans="1:14">
      <c r="B4" t="s">
        <v>390</v>
      </c>
      <c r="C4" t="s">
        <v>391</v>
      </c>
      <c r="D4" t="s">
        <v>392</v>
      </c>
      <c r="E4" t="s">
        <v>393</v>
      </c>
      <c r="H4" t="s">
        <v>394</v>
      </c>
      <c r="N4" t="s">
        <v>395</v>
      </c>
    </row>
    <row r="5" spans="1:14">
      <c r="A5" t="s">
        <v>41</v>
      </c>
      <c r="B5">
        <v>2038</v>
      </c>
      <c r="C5">
        <v>0</v>
      </c>
      <c r="D5">
        <v>15</v>
      </c>
      <c r="E5">
        <v>2053</v>
      </c>
      <c r="F5" s="402">
        <v>46905.120000000003</v>
      </c>
      <c r="G5" s="402">
        <v>309303.45</v>
      </c>
      <c r="H5">
        <v>69</v>
      </c>
      <c r="I5" s="402">
        <v>5480.38</v>
      </c>
      <c r="J5" s="412">
        <f>E5-H5</f>
        <v>1984</v>
      </c>
      <c r="K5" s="402">
        <v>302860.06</v>
      </c>
      <c r="L5" s="402">
        <v>256917.95</v>
      </c>
      <c r="M5">
        <v>177</v>
      </c>
      <c r="N5">
        <v>29</v>
      </c>
    </row>
    <row r="6" spans="1:14">
      <c r="B6" s="402">
        <v>260578.71</v>
      </c>
      <c r="C6" s="403">
        <v>0</v>
      </c>
      <c r="D6" s="402">
        <v>1819.62</v>
      </c>
      <c r="E6" s="402">
        <v>262398.33</v>
      </c>
      <c r="H6" s="402">
        <v>6443.39</v>
      </c>
      <c r="N6" s="403">
        <v>0</v>
      </c>
    </row>
    <row r="7" spans="1:14">
      <c r="A7" t="s">
        <v>398</v>
      </c>
      <c r="B7">
        <v>3915</v>
      </c>
      <c r="C7">
        <v>2</v>
      </c>
      <c r="D7">
        <v>4</v>
      </c>
      <c r="E7">
        <v>3921</v>
      </c>
      <c r="F7" s="402">
        <v>87603.81</v>
      </c>
      <c r="G7" s="402">
        <v>574837.68999999994</v>
      </c>
      <c r="H7">
        <v>129</v>
      </c>
      <c r="I7" s="402">
        <v>13783.92</v>
      </c>
      <c r="J7" s="412">
        <f>E7-H7</f>
        <v>3792</v>
      </c>
      <c r="K7" s="402">
        <v>558572.71</v>
      </c>
      <c r="L7" s="402">
        <v>473449.96</v>
      </c>
      <c r="M7">
        <v>276</v>
      </c>
      <c r="N7">
        <v>69</v>
      </c>
    </row>
    <row r="8" spans="1:14">
      <c r="B8" s="402">
        <v>486599.78</v>
      </c>
      <c r="C8" s="402">
        <v>78.099999999999994</v>
      </c>
      <c r="D8" s="403">
        <v>556</v>
      </c>
      <c r="E8" s="402">
        <v>487233.88</v>
      </c>
      <c r="H8" s="402">
        <v>16264.98</v>
      </c>
      <c r="N8" s="403">
        <v>0</v>
      </c>
    </row>
    <row r="9" spans="1:14">
      <c r="A9" t="s">
        <v>263</v>
      </c>
      <c r="B9">
        <v>1968</v>
      </c>
      <c r="C9">
        <v>12</v>
      </c>
      <c r="D9">
        <v>12</v>
      </c>
      <c r="E9">
        <v>1992</v>
      </c>
      <c r="F9" s="402">
        <v>45674.06</v>
      </c>
      <c r="G9" s="402">
        <v>301019.27</v>
      </c>
      <c r="H9">
        <v>58</v>
      </c>
      <c r="I9" s="402">
        <v>4569.12</v>
      </c>
      <c r="J9" s="412">
        <f>E9-H9</f>
        <v>1934</v>
      </c>
      <c r="K9" s="402">
        <v>295627.78999999998</v>
      </c>
      <c r="L9" s="402">
        <v>250776.09</v>
      </c>
      <c r="M9">
        <v>220</v>
      </c>
      <c r="N9">
        <v>49</v>
      </c>
    </row>
    <row r="10" spans="1:14">
      <c r="B10" s="402">
        <v>253195.21</v>
      </c>
      <c r="C10" s="402">
        <v>544.25</v>
      </c>
      <c r="D10" s="402">
        <v>1605.75</v>
      </c>
      <c r="E10" s="402">
        <v>255345.21</v>
      </c>
      <c r="H10" s="402">
        <v>5391.48</v>
      </c>
      <c r="N10" s="403">
        <v>0</v>
      </c>
    </row>
    <row r="11" spans="1:14">
      <c r="A11" t="s">
        <v>400</v>
      </c>
      <c r="B11">
        <v>0</v>
      </c>
      <c r="C11">
        <v>0</v>
      </c>
      <c r="D11">
        <v>0</v>
      </c>
      <c r="E11">
        <v>0</v>
      </c>
      <c r="F11" s="403">
        <v>0</v>
      </c>
      <c r="G11" s="403">
        <v>0</v>
      </c>
      <c r="H11">
        <v>0</v>
      </c>
      <c r="I11" s="403">
        <v>0</v>
      </c>
      <c r="J11" s="412">
        <f>E11-H11</f>
        <v>0</v>
      </c>
      <c r="K11" s="403">
        <v>0</v>
      </c>
      <c r="L11" s="403">
        <v>0</v>
      </c>
      <c r="M11">
        <v>0</v>
      </c>
      <c r="N11">
        <v>0</v>
      </c>
    </row>
    <row r="12" spans="1:14">
      <c r="B12" s="403">
        <v>0</v>
      </c>
      <c r="C12" s="403">
        <v>0</v>
      </c>
      <c r="D12" s="403">
        <v>0</v>
      </c>
      <c r="E12" s="403">
        <v>0</v>
      </c>
      <c r="H12" s="403">
        <v>0</v>
      </c>
      <c r="N12" s="403">
        <v>0</v>
      </c>
    </row>
    <row r="13" spans="1:14">
      <c r="A13" t="s">
        <v>399</v>
      </c>
      <c r="B13">
        <v>2425</v>
      </c>
      <c r="C13">
        <v>13</v>
      </c>
      <c r="D13">
        <v>0</v>
      </c>
      <c r="E13">
        <v>2438</v>
      </c>
      <c r="F13" s="402">
        <v>58322.52</v>
      </c>
      <c r="G13" s="402">
        <v>382331.39</v>
      </c>
      <c r="H13">
        <v>82</v>
      </c>
      <c r="I13" s="402">
        <v>7502.55</v>
      </c>
      <c r="J13" s="412">
        <f>E13-H13</f>
        <v>2356</v>
      </c>
      <c r="K13" s="402">
        <v>373478.38</v>
      </c>
      <c r="L13" s="402">
        <v>316506.32</v>
      </c>
      <c r="M13">
        <v>176</v>
      </c>
      <c r="N13">
        <v>43</v>
      </c>
    </row>
    <row r="14" spans="1:14">
      <c r="B14" s="403">
        <v>323574</v>
      </c>
      <c r="C14" s="402">
        <v>434.87</v>
      </c>
      <c r="D14" s="403">
        <v>0</v>
      </c>
      <c r="E14" s="402">
        <v>324008.87</v>
      </c>
      <c r="H14" s="402">
        <v>8853.01</v>
      </c>
      <c r="N14" s="403">
        <v>0</v>
      </c>
    </row>
    <row r="15" spans="1:14">
      <c r="A15" t="s">
        <v>396</v>
      </c>
      <c r="B15">
        <v>2011</v>
      </c>
      <c r="C15">
        <v>1</v>
      </c>
      <c r="D15">
        <v>0</v>
      </c>
      <c r="E15">
        <v>2012</v>
      </c>
      <c r="F15" s="402">
        <v>41978.21</v>
      </c>
      <c r="G15" s="402">
        <v>275184.84000000003</v>
      </c>
      <c r="H15">
        <v>68</v>
      </c>
      <c r="I15" s="402">
        <v>5433.27</v>
      </c>
      <c r="J15" s="412">
        <f>E15-H15</f>
        <v>1944</v>
      </c>
      <c r="K15" s="402">
        <v>268773.62</v>
      </c>
      <c r="L15" s="402">
        <v>227773.36</v>
      </c>
      <c r="M15">
        <v>128</v>
      </c>
      <c r="N15">
        <v>16</v>
      </c>
    </row>
    <row r="16" spans="1:14">
      <c r="B16" s="402">
        <v>233152.93</v>
      </c>
      <c r="C16" s="402">
        <v>53.7</v>
      </c>
      <c r="D16" s="403">
        <v>0</v>
      </c>
      <c r="E16" s="402">
        <v>233206.63</v>
      </c>
      <c r="H16" s="402">
        <v>6411.22</v>
      </c>
      <c r="N16" s="403">
        <v>0</v>
      </c>
    </row>
    <row r="17" spans="1:14">
      <c r="A17" t="s">
        <v>397</v>
      </c>
      <c r="B17">
        <v>2736</v>
      </c>
      <c r="C17">
        <v>2</v>
      </c>
      <c r="D17">
        <v>3</v>
      </c>
      <c r="E17">
        <v>2741</v>
      </c>
      <c r="F17" s="402">
        <v>59374.71</v>
      </c>
      <c r="G17" s="402">
        <v>389501.81</v>
      </c>
      <c r="H17">
        <v>89</v>
      </c>
      <c r="I17" s="402">
        <v>8045.33</v>
      </c>
      <c r="J17" s="412">
        <f>E17-H17</f>
        <v>2652</v>
      </c>
      <c r="K17" s="402">
        <v>380008.51</v>
      </c>
      <c r="L17" s="402">
        <v>322081.77</v>
      </c>
      <c r="M17">
        <v>147</v>
      </c>
      <c r="N17">
        <v>37</v>
      </c>
    </row>
    <row r="18" spans="1:14">
      <c r="B18" s="402">
        <v>329813.58</v>
      </c>
      <c r="C18" s="402">
        <v>40.270000000000003</v>
      </c>
      <c r="D18" s="402">
        <v>273.25</v>
      </c>
      <c r="E18" s="402">
        <v>330127.09999999998</v>
      </c>
      <c r="H18" s="402">
        <v>9493.2999999999993</v>
      </c>
      <c r="N18" s="403">
        <v>0</v>
      </c>
    </row>
    <row r="19" spans="1:14">
      <c r="A19" t="s">
        <v>319</v>
      </c>
      <c r="B19">
        <v>3341</v>
      </c>
      <c r="C19">
        <v>10</v>
      </c>
      <c r="D19">
        <v>0</v>
      </c>
      <c r="E19">
        <v>3351</v>
      </c>
      <c r="F19" s="402">
        <v>83190.2</v>
      </c>
      <c r="G19" s="402">
        <v>545348.01</v>
      </c>
      <c r="H19">
        <v>89</v>
      </c>
      <c r="I19" s="402">
        <v>7711.44</v>
      </c>
      <c r="J19" s="412">
        <f>E19-H19</f>
        <v>3262</v>
      </c>
      <c r="K19" s="402">
        <v>536248.52</v>
      </c>
      <c r="L19" s="402">
        <v>454446.37</v>
      </c>
      <c r="M19">
        <v>288</v>
      </c>
      <c r="N19">
        <v>23</v>
      </c>
    </row>
    <row r="20" spans="1:14">
      <c r="B20" s="402">
        <v>461288.16</v>
      </c>
      <c r="C20" s="402">
        <v>869.65</v>
      </c>
      <c r="D20" s="403">
        <v>0</v>
      </c>
      <c r="E20" s="402">
        <v>462157.81</v>
      </c>
      <c r="H20" s="402">
        <v>9099.49</v>
      </c>
      <c r="N20" s="403">
        <v>0</v>
      </c>
    </row>
    <row r="21" spans="1:14">
      <c r="A21" t="s">
        <v>264</v>
      </c>
      <c r="B21">
        <v>587</v>
      </c>
      <c r="C21">
        <v>1</v>
      </c>
      <c r="D21">
        <v>1</v>
      </c>
      <c r="E21">
        <v>589</v>
      </c>
      <c r="F21" s="402">
        <v>12169.58</v>
      </c>
      <c r="G21" s="402">
        <v>79893.460000000006</v>
      </c>
      <c r="H21">
        <v>11</v>
      </c>
      <c r="I21" s="402">
        <v>1004.26</v>
      </c>
      <c r="J21" s="412">
        <f>E21-H21</f>
        <v>578</v>
      </c>
      <c r="K21" s="402">
        <v>78708.429999999993</v>
      </c>
      <c r="L21" s="402">
        <v>66719.62</v>
      </c>
      <c r="M21">
        <v>33</v>
      </c>
      <c r="N21">
        <v>8</v>
      </c>
    </row>
    <row r="22" spans="1:14">
      <c r="B22" s="402">
        <v>67420.89</v>
      </c>
      <c r="C22" s="402">
        <v>185.99</v>
      </c>
      <c r="D22" s="403">
        <v>117</v>
      </c>
      <c r="E22" s="402">
        <v>67723.88</v>
      </c>
      <c r="H22" s="402">
        <v>1185.03</v>
      </c>
      <c r="N22" s="403">
        <v>0</v>
      </c>
    </row>
    <row r="23" spans="1:14">
      <c r="A23" t="s">
        <v>318</v>
      </c>
      <c r="B23">
        <v>3807</v>
      </c>
      <c r="C23">
        <v>29</v>
      </c>
      <c r="D23">
        <v>2</v>
      </c>
      <c r="E23">
        <v>3838</v>
      </c>
      <c r="F23" s="402">
        <v>93128.45</v>
      </c>
      <c r="G23" s="402">
        <v>610810.30000000005</v>
      </c>
      <c r="H23">
        <v>120</v>
      </c>
      <c r="I23" s="402">
        <v>13211.61</v>
      </c>
      <c r="J23" s="412">
        <f>E23-H23</f>
        <v>3718</v>
      </c>
      <c r="K23" s="402">
        <v>595251.06999999995</v>
      </c>
      <c r="L23" s="402">
        <v>504470.24</v>
      </c>
      <c r="M23">
        <v>379</v>
      </c>
      <c r="N23">
        <v>56</v>
      </c>
    </row>
    <row r="24" spans="1:14">
      <c r="B24" s="402">
        <v>516232.08</v>
      </c>
      <c r="C24" s="402">
        <v>1137.77</v>
      </c>
      <c r="D24" s="403">
        <v>312</v>
      </c>
      <c r="E24" s="402">
        <v>517681.85</v>
      </c>
      <c r="H24" s="402">
        <v>15559.23</v>
      </c>
      <c r="N24" s="403">
        <v>0</v>
      </c>
    </row>
    <row r="25" spans="1:14">
      <c r="A25" t="s">
        <v>306</v>
      </c>
      <c r="B25">
        <v>3439</v>
      </c>
      <c r="C25">
        <v>0</v>
      </c>
      <c r="D25">
        <v>4</v>
      </c>
      <c r="E25">
        <v>3443</v>
      </c>
      <c r="F25" s="402">
        <v>77154.98</v>
      </c>
      <c r="G25" s="402">
        <v>506202.26</v>
      </c>
      <c r="H25">
        <v>146</v>
      </c>
      <c r="I25" s="402">
        <v>13964.28</v>
      </c>
      <c r="J25" s="412">
        <f>E25-H25</f>
        <v>3297</v>
      </c>
      <c r="K25" s="402">
        <v>489724.41</v>
      </c>
      <c r="L25" s="403">
        <v>415083</v>
      </c>
      <c r="M25">
        <v>248</v>
      </c>
      <c r="N25">
        <v>68</v>
      </c>
    </row>
    <row r="26" spans="1:14">
      <c r="B26" s="402">
        <v>428628.18</v>
      </c>
      <c r="C26" s="403">
        <v>0</v>
      </c>
      <c r="D26" s="402">
        <v>419.1</v>
      </c>
      <c r="E26" s="402">
        <v>429047.28</v>
      </c>
      <c r="H26" s="402">
        <v>16477.849999999999</v>
      </c>
      <c r="N26" s="403">
        <v>0</v>
      </c>
    </row>
    <row r="27" spans="1:14">
      <c r="A27" t="s">
        <v>314</v>
      </c>
      <c r="B27">
        <v>3919</v>
      </c>
      <c r="C27">
        <v>35</v>
      </c>
      <c r="D27">
        <v>3</v>
      </c>
      <c r="E27">
        <v>3957</v>
      </c>
      <c r="F27" s="402">
        <v>86922.67</v>
      </c>
      <c r="G27" s="402">
        <v>570199.9</v>
      </c>
      <c r="H27">
        <v>159</v>
      </c>
      <c r="I27" s="402">
        <v>14716.29</v>
      </c>
      <c r="J27" s="412">
        <f>E27-H27</f>
        <v>3798</v>
      </c>
      <c r="K27" s="402">
        <v>552834.68000000005</v>
      </c>
      <c r="L27" s="402">
        <v>468560.94</v>
      </c>
      <c r="M27">
        <v>311</v>
      </c>
      <c r="N27">
        <v>85</v>
      </c>
    </row>
    <row r="28" spans="1:14">
      <c r="B28" s="402">
        <v>481429.66</v>
      </c>
      <c r="C28" s="402">
        <v>1464.67</v>
      </c>
      <c r="D28" s="402">
        <v>382.9</v>
      </c>
      <c r="E28" s="402">
        <v>483277.23</v>
      </c>
      <c r="H28" s="402">
        <v>17365.22</v>
      </c>
      <c r="N28" s="403">
        <v>0</v>
      </c>
    </row>
    <row r="29" spans="1:14" ht="13">
      <c r="B29">
        <v>30186</v>
      </c>
      <c r="C29">
        <v>105</v>
      </c>
      <c r="D29">
        <v>44</v>
      </c>
      <c r="E29">
        <v>30335</v>
      </c>
      <c r="F29" s="402">
        <v>692424.31</v>
      </c>
      <c r="G29" s="402">
        <v>4544632.38</v>
      </c>
      <c r="H29">
        <v>1020</v>
      </c>
      <c r="I29" s="402">
        <v>95422.46</v>
      </c>
      <c r="J29" s="413">
        <f>E29-H29</f>
        <v>29315</v>
      </c>
      <c r="K29" s="404">
        <v>4432088.18</v>
      </c>
      <c r="L29" s="402">
        <v>3756785.61</v>
      </c>
      <c r="M29">
        <v>2383</v>
      </c>
      <c r="N29">
        <v>483</v>
      </c>
    </row>
    <row r="30" spans="1:14">
      <c r="B30" s="402">
        <v>3841913.18</v>
      </c>
      <c r="C30" s="402">
        <v>4809.2700000000004</v>
      </c>
      <c r="D30" s="402">
        <v>5485.62</v>
      </c>
      <c r="E30" s="402">
        <v>3852208.07</v>
      </c>
      <c r="H30" s="402">
        <v>112544.2</v>
      </c>
    </row>
    <row r="35" spans="1:13">
      <c r="A35" t="s">
        <v>377</v>
      </c>
      <c r="B35" t="s">
        <v>378</v>
      </c>
      <c r="C35" t="s">
        <v>379</v>
      </c>
      <c r="D35" t="s">
        <v>380</v>
      </c>
      <c r="E35" t="s">
        <v>381</v>
      </c>
      <c r="F35" t="s">
        <v>382</v>
      </c>
      <c r="G35" t="s">
        <v>383</v>
      </c>
      <c r="H35" t="s">
        <v>384</v>
      </c>
      <c r="I35" t="s">
        <v>385</v>
      </c>
      <c r="J35" s="412" t="s">
        <v>386</v>
      </c>
      <c r="K35" t="s">
        <v>387</v>
      </c>
      <c r="L35" t="s">
        <v>388</v>
      </c>
      <c r="M35" t="s">
        <v>389</v>
      </c>
    </row>
    <row r="36" spans="1:13">
      <c r="B36" t="s">
        <v>390</v>
      </c>
      <c r="C36" t="s">
        <v>391</v>
      </c>
      <c r="D36" t="s">
        <v>392</v>
      </c>
      <c r="E36" t="s">
        <v>393</v>
      </c>
      <c r="H36" t="s">
        <v>394</v>
      </c>
      <c r="M36" t="s">
        <v>395</v>
      </c>
    </row>
    <row r="37" spans="1:13">
      <c r="B37">
        <v>32467</v>
      </c>
      <c r="C37">
        <v>17</v>
      </c>
      <c r="D37">
        <v>55</v>
      </c>
      <c r="E37">
        <v>32539</v>
      </c>
      <c r="F37" s="402">
        <v>788744.3</v>
      </c>
      <c r="G37" s="402">
        <v>5181331.3</v>
      </c>
      <c r="H37">
        <v>1259</v>
      </c>
      <c r="I37" s="402">
        <v>117152.59</v>
      </c>
      <c r="J37" s="412">
        <v>5043138.1900000004</v>
      </c>
      <c r="K37" s="402">
        <v>4275434.41</v>
      </c>
      <c r="L37">
        <v>2458</v>
      </c>
      <c r="M37">
        <v>558</v>
      </c>
    </row>
    <row r="38" spans="1:13">
      <c r="B38" s="402">
        <v>4379567.8</v>
      </c>
      <c r="C38" s="402">
        <v>2274.3000000000002</v>
      </c>
      <c r="D38" s="402">
        <v>10744.9</v>
      </c>
      <c r="E38" s="403">
        <v>4392587</v>
      </c>
      <c r="H38" s="402">
        <v>138193.10999999999</v>
      </c>
    </row>
    <row r="40" spans="1:13">
      <c r="A40" s="405" t="s">
        <v>432</v>
      </c>
    </row>
    <row r="41" spans="1:13">
      <c r="A41" t="s">
        <v>377</v>
      </c>
      <c r="B41" t="s">
        <v>378</v>
      </c>
      <c r="C41" t="s">
        <v>379</v>
      </c>
      <c r="D41" t="s">
        <v>380</v>
      </c>
      <c r="E41" t="s">
        <v>381</v>
      </c>
      <c r="F41" t="s">
        <v>382</v>
      </c>
      <c r="G41" t="s">
        <v>383</v>
      </c>
      <c r="H41" t="s">
        <v>384</v>
      </c>
      <c r="I41" t="s">
        <v>385</v>
      </c>
      <c r="J41" s="412" t="s">
        <v>386</v>
      </c>
      <c r="K41" t="s">
        <v>387</v>
      </c>
      <c r="L41" t="s">
        <v>388</v>
      </c>
      <c r="M41" t="s">
        <v>389</v>
      </c>
    </row>
    <row r="42" spans="1:13">
      <c r="B42" t="s">
        <v>390</v>
      </c>
      <c r="C42" t="s">
        <v>391</v>
      </c>
      <c r="D42" t="s">
        <v>392</v>
      </c>
      <c r="E42" t="s">
        <v>393</v>
      </c>
      <c r="H42" t="s">
        <v>394</v>
      </c>
      <c r="M42" t="s">
        <v>395</v>
      </c>
    </row>
    <row r="43" spans="1:13">
      <c r="B43">
        <v>33020</v>
      </c>
      <c r="C43">
        <v>108</v>
      </c>
      <c r="D43">
        <v>67</v>
      </c>
      <c r="E43">
        <v>33195</v>
      </c>
      <c r="F43" s="402">
        <v>783075.83999999997</v>
      </c>
      <c r="G43" s="402">
        <v>5144235.62</v>
      </c>
      <c r="H43">
        <v>1240</v>
      </c>
      <c r="I43" s="402">
        <v>118566.67</v>
      </c>
      <c r="J43" s="412">
        <v>5004368.3</v>
      </c>
      <c r="K43" s="402">
        <v>4242593.1100000003</v>
      </c>
      <c r="L43">
        <v>2661</v>
      </c>
      <c r="M43">
        <v>581</v>
      </c>
    </row>
    <row r="44" spans="1:13">
      <c r="B44" s="402">
        <v>4340250.37</v>
      </c>
      <c r="C44" s="402">
        <v>10087.709999999999</v>
      </c>
      <c r="D44" s="402">
        <v>10821.7</v>
      </c>
      <c r="E44" s="402">
        <v>4361159.78</v>
      </c>
      <c r="H44" s="402">
        <v>139867.32999999999</v>
      </c>
    </row>
    <row r="46" spans="1:13">
      <c r="A46" s="405" t="s">
        <v>433</v>
      </c>
    </row>
    <row r="47" spans="1:13">
      <c r="A47" t="s">
        <v>377</v>
      </c>
      <c r="B47" t="s">
        <v>378</v>
      </c>
      <c r="C47" t="s">
        <v>379</v>
      </c>
      <c r="D47" t="s">
        <v>380</v>
      </c>
      <c r="E47" t="s">
        <v>381</v>
      </c>
      <c r="F47" t="s">
        <v>382</v>
      </c>
      <c r="G47" t="s">
        <v>383</v>
      </c>
      <c r="H47" t="s">
        <v>384</v>
      </c>
      <c r="I47" t="s">
        <v>385</v>
      </c>
      <c r="J47" s="412" t="s">
        <v>386</v>
      </c>
      <c r="K47" t="s">
        <v>387</v>
      </c>
      <c r="L47" t="s">
        <v>388</v>
      </c>
      <c r="M47" t="s">
        <v>389</v>
      </c>
    </row>
    <row r="48" spans="1:13">
      <c r="B48" t="s">
        <v>390</v>
      </c>
      <c r="C48" t="s">
        <v>391</v>
      </c>
      <c r="D48" t="s">
        <v>392</v>
      </c>
      <c r="E48" t="s">
        <v>393</v>
      </c>
      <c r="H48" t="s">
        <v>394</v>
      </c>
      <c r="M48" t="s">
        <v>395</v>
      </c>
    </row>
    <row r="49" spans="1:13">
      <c r="B49">
        <v>30185</v>
      </c>
      <c r="C49">
        <v>105</v>
      </c>
      <c r="D49">
        <v>44</v>
      </c>
      <c r="E49">
        <v>30334</v>
      </c>
      <c r="F49" s="402">
        <v>692407.93</v>
      </c>
      <c r="G49" s="403">
        <v>4544525</v>
      </c>
      <c r="H49">
        <v>1020</v>
      </c>
      <c r="I49" s="402">
        <v>95422.46</v>
      </c>
      <c r="J49" s="412">
        <v>4431980.8</v>
      </c>
      <c r="K49" s="402">
        <v>3756694.61</v>
      </c>
      <c r="L49">
        <v>2383</v>
      </c>
      <c r="M49">
        <v>483</v>
      </c>
    </row>
    <row r="50" spans="1:13">
      <c r="B50" s="402">
        <v>3841822.18</v>
      </c>
      <c r="C50" s="402">
        <v>4809.2700000000004</v>
      </c>
      <c r="D50" s="402">
        <v>5485.62</v>
      </c>
      <c r="E50" s="402">
        <v>3852117.07</v>
      </c>
      <c r="H50" s="402">
        <v>112544.2</v>
      </c>
    </row>
    <row r="52" spans="1:13">
      <c r="A52" s="405" t="s">
        <v>434</v>
      </c>
    </row>
    <row r="53" spans="1:13">
      <c r="A53" t="s">
        <v>377</v>
      </c>
      <c r="B53" t="s">
        <v>378</v>
      </c>
      <c r="C53" t="s">
        <v>379</v>
      </c>
      <c r="D53" t="s">
        <v>380</v>
      </c>
      <c r="E53" t="s">
        <v>381</v>
      </c>
      <c r="F53" t="s">
        <v>382</v>
      </c>
      <c r="G53" t="s">
        <v>383</v>
      </c>
      <c r="H53" t="s">
        <v>384</v>
      </c>
      <c r="I53" t="s">
        <v>385</v>
      </c>
      <c r="J53" s="412" t="s">
        <v>386</v>
      </c>
      <c r="K53" t="s">
        <v>387</v>
      </c>
      <c r="L53" t="s">
        <v>388</v>
      </c>
      <c r="M53" t="s">
        <v>389</v>
      </c>
    </row>
    <row r="54" spans="1:13">
      <c r="B54" t="s">
        <v>390</v>
      </c>
      <c r="C54" t="s">
        <v>391</v>
      </c>
      <c r="D54" t="s">
        <v>392</v>
      </c>
      <c r="E54" t="s">
        <v>393</v>
      </c>
      <c r="H54" t="s">
        <v>394</v>
      </c>
      <c r="M54" t="s">
        <v>395</v>
      </c>
    </row>
    <row r="55" spans="1:13">
      <c r="B55">
        <v>39695</v>
      </c>
      <c r="C55">
        <v>19</v>
      </c>
      <c r="D55">
        <v>95</v>
      </c>
      <c r="E55">
        <v>39809</v>
      </c>
      <c r="F55" s="402">
        <v>887852.17</v>
      </c>
      <c r="G55" s="402">
        <v>5836775.0899999999</v>
      </c>
      <c r="H55">
        <v>1419</v>
      </c>
      <c r="I55" s="402">
        <v>147179.79</v>
      </c>
      <c r="J55" s="412">
        <v>5663103.6299999999</v>
      </c>
      <c r="K55" s="402">
        <v>4801743.13</v>
      </c>
      <c r="L55">
        <v>2896</v>
      </c>
      <c r="M55">
        <v>625</v>
      </c>
    </row>
    <row r="56" spans="1:13">
      <c r="B56" s="402">
        <v>4930915.9800000004</v>
      </c>
      <c r="C56" s="402">
        <v>1501.14</v>
      </c>
      <c r="D56" s="402">
        <v>16505.8</v>
      </c>
      <c r="E56" s="402">
        <v>4948922.92</v>
      </c>
      <c r="H56" s="402">
        <v>173671.46</v>
      </c>
    </row>
    <row r="59" spans="1:13">
      <c r="A59" t="s">
        <v>377</v>
      </c>
      <c r="B59" t="s">
        <v>378</v>
      </c>
      <c r="C59" t="s">
        <v>379</v>
      </c>
      <c r="D59" t="s">
        <v>380</v>
      </c>
      <c r="E59" t="s">
        <v>381</v>
      </c>
      <c r="F59" t="s">
        <v>382</v>
      </c>
      <c r="G59" t="s">
        <v>383</v>
      </c>
      <c r="H59" t="s">
        <v>384</v>
      </c>
      <c r="I59" t="s">
        <v>385</v>
      </c>
      <c r="J59" s="412" t="s">
        <v>386</v>
      </c>
      <c r="K59" t="s">
        <v>387</v>
      </c>
      <c r="L59" t="s">
        <v>388</v>
      </c>
      <c r="M59" t="s">
        <v>389</v>
      </c>
    </row>
    <row r="60" spans="1:13">
      <c r="B60" t="s">
        <v>390</v>
      </c>
      <c r="C60" t="s">
        <v>391</v>
      </c>
      <c r="D60" t="s">
        <v>392</v>
      </c>
      <c r="E60" t="s">
        <v>393</v>
      </c>
      <c r="H60" t="s">
        <v>394</v>
      </c>
      <c r="M60" t="s">
        <v>395</v>
      </c>
    </row>
    <row r="61" spans="1:13">
      <c r="B61">
        <v>35514</v>
      </c>
      <c r="C61">
        <v>12</v>
      </c>
      <c r="D61">
        <v>150</v>
      </c>
      <c r="E61">
        <v>35676</v>
      </c>
      <c r="F61" s="402">
        <v>779371.06</v>
      </c>
      <c r="G61" s="402">
        <v>5140831.87</v>
      </c>
      <c r="H61">
        <v>1672</v>
      </c>
      <c r="I61" s="402">
        <v>167026.53</v>
      </c>
      <c r="J61" s="412">
        <v>4943818.34</v>
      </c>
      <c r="K61" s="402">
        <v>4194434.28</v>
      </c>
      <c r="L61">
        <v>2539</v>
      </c>
      <c r="M61">
        <v>488</v>
      </c>
    </row>
    <row r="62" spans="1:13">
      <c r="B62" s="402">
        <v>4328939.47</v>
      </c>
      <c r="C62" s="402">
        <v>859.79</v>
      </c>
      <c r="D62" s="402">
        <v>31661.55</v>
      </c>
      <c r="E62" s="402">
        <v>4361460.8099999996</v>
      </c>
      <c r="H62" s="402">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02">
        <v>64518.66</v>
      </c>
      <c r="G4" s="402">
        <v>425211.67</v>
      </c>
      <c r="H4">
        <v>110</v>
      </c>
      <c r="I4" s="402">
        <v>10293.290000000001</v>
      </c>
      <c r="J4" s="402">
        <f>E4-H4</f>
        <v>2838</v>
      </c>
      <c r="K4" s="402">
        <v>413065.6</v>
      </c>
      <c r="L4" s="402">
        <v>350399.72</v>
      </c>
      <c r="M4">
        <v>207</v>
      </c>
      <c r="N4">
        <v>39</v>
      </c>
    </row>
    <row r="5" spans="1:14">
      <c r="B5" s="402">
        <v>358429.21</v>
      </c>
      <c r="C5" s="403">
        <v>0</v>
      </c>
      <c r="D5" s="402">
        <v>2263.8000000000002</v>
      </c>
      <c r="E5" s="402">
        <v>360693.01</v>
      </c>
      <c r="H5" s="402">
        <v>12146.07</v>
      </c>
      <c r="N5" s="403">
        <v>0</v>
      </c>
    </row>
    <row r="6" spans="1:14">
      <c r="A6" t="s">
        <v>398</v>
      </c>
      <c r="B6">
        <v>5169</v>
      </c>
      <c r="C6">
        <v>0</v>
      </c>
      <c r="D6">
        <v>38</v>
      </c>
      <c r="E6">
        <v>5207</v>
      </c>
      <c r="F6" s="402">
        <v>112754.56</v>
      </c>
      <c r="G6" s="402">
        <v>747579.23</v>
      </c>
      <c r="H6">
        <v>184</v>
      </c>
      <c r="I6" s="402">
        <v>20325.740000000002</v>
      </c>
      <c r="J6" s="402">
        <f>E6-H6</f>
        <v>5023</v>
      </c>
      <c r="K6" s="402">
        <v>723594.87</v>
      </c>
      <c r="L6" s="402">
        <v>614498.93000000005</v>
      </c>
      <c r="M6">
        <v>343</v>
      </c>
      <c r="N6">
        <v>99</v>
      </c>
    </row>
    <row r="7" spans="1:14">
      <c r="B7" s="402">
        <v>626401.47</v>
      </c>
      <c r="C7" s="403">
        <v>0</v>
      </c>
      <c r="D7" s="402">
        <v>8423.2000000000007</v>
      </c>
      <c r="E7" s="402">
        <v>634824.67000000004</v>
      </c>
      <c r="H7" s="402">
        <v>23984.36</v>
      </c>
      <c r="N7" s="403">
        <v>0</v>
      </c>
    </row>
    <row r="8" spans="1:14">
      <c r="A8" t="s">
        <v>263</v>
      </c>
      <c r="B8">
        <v>3063</v>
      </c>
      <c r="C8">
        <v>0</v>
      </c>
      <c r="D8">
        <v>6</v>
      </c>
      <c r="E8">
        <v>3069</v>
      </c>
      <c r="F8" s="402">
        <v>69592.460000000006</v>
      </c>
      <c r="G8" s="402">
        <v>457105.36</v>
      </c>
      <c r="H8">
        <v>112</v>
      </c>
      <c r="I8" s="402">
        <v>9407.69</v>
      </c>
      <c r="J8" s="402">
        <f>E8-H8</f>
        <v>2957</v>
      </c>
      <c r="K8" s="402">
        <v>446004.46</v>
      </c>
      <c r="L8" s="402">
        <v>378105.21</v>
      </c>
      <c r="M8">
        <v>335</v>
      </c>
      <c r="N8">
        <v>71</v>
      </c>
    </row>
    <row r="9" spans="1:14">
      <c r="B9" s="402">
        <v>386619.35</v>
      </c>
      <c r="C9" s="403">
        <v>0</v>
      </c>
      <c r="D9" s="402">
        <v>893.55</v>
      </c>
      <c r="E9" s="402">
        <v>387512.9</v>
      </c>
      <c r="H9" s="402">
        <v>11100.9</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3173</v>
      </c>
      <c r="C12">
        <v>0</v>
      </c>
      <c r="D12">
        <v>2</v>
      </c>
      <c r="E12">
        <v>3175</v>
      </c>
      <c r="F12" s="402">
        <v>71375.42</v>
      </c>
      <c r="G12" s="402">
        <v>468856.86</v>
      </c>
      <c r="H12">
        <v>102</v>
      </c>
      <c r="I12" s="402">
        <v>9715.9699999999993</v>
      </c>
      <c r="J12" s="402">
        <f>E12-H12</f>
        <v>3073</v>
      </c>
      <c r="K12" s="402">
        <v>457392.02</v>
      </c>
      <c r="L12" s="402">
        <v>387765.47</v>
      </c>
      <c r="M12">
        <v>279</v>
      </c>
      <c r="N12">
        <v>55</v>
      </c>
    </row>
    <row r="13" spans="1:14">
      <c r="B13" s="402">
        <v>396522.94</v>
      </c>
      <c r="C13" s="403">
        <v>0</v>
      </c>
      <c r="D13" s="402">
        <v>958.5</v>
      </c>
      <c r="E13" s="402">
        <v>397481.44</v>
      </c>
      <c r="H13" s="402">
        <v>11464.84</v>
      </c>
      <c r="N13" s="403">
        <v>0</v>
      </c>
    </row>
    <row r="14" spans="1:14">
      <c r="A14" t="s">
        <v>396</v>
      </c>
      <c r="B14">
        <v>3089</v>
      </c>
      <c r="C14">
        <v>0</v>
      </c>
      <c r="D14">
        <v>5</v>
      </c>
      <c r="E14">
        <v>3094</v>
      </c>
      <c r="F14" s="402">
        <v>66655.48</v>
      </c>
      <c r="G14" s="402">
        <v>437661.07</v>
      </c>
      <c r="H14">
        <v>85</v>
      </c>
      <c r="I14" s="402">
        <v>8795.19</v>
      </c>
      <c r="J14" s="402">
        <f>E14-H14</f>
        <v>3009</v>
      </c>
      <c r="K14" s="402">
        <v>427282.79</v>
      </c>
      <c r="L14" s="402">
        <v>362210.4</v>
      </c>
      <c r="M14">
        <v>169</v>
      </c>
      <c r="N14">
        <v>26</v>
      </c>
    </row>
    <row r="15" spans="1:14">
      <c r="B15" s="402">
        <v>370299.79</v>
      </c>
      <c r="C15" s="403">
        <v>0</v>
      </c>
      <c r="D15" s="402">
        <v>705.8</v>
      </c>
      <c r="E15" s="402">
        <v>371005.59</v>
      </c>
      <c r="H15" s="402">
        <v>10378.280000000001</v>
      </c>
      <c r="N15" s="403">
        <v>0</v>
      </c>
    </row>
    <row r="16" spans="1:14">
      <c r="A16" t="s">
        <v>397</v>
      </c>
      <c r="B16">
        <v>4012</v>
      </c>
      <c r="C16">
        <v>2</v>
      </c>
      <c r="D16">
        <v>16</v>
      </c>
      <c r="E16">
        <v>4030</v>
      </c>
      <c r="F16" s="402">
        <v>88089.32</v>
      </c>
      <c r="G16" s="402">
        <v>579211.31999999995</v>
      </c>
      <c r="H16">
        <v>141</v>
      </c>
      <c r="I16" s="402">
        <v>13588.77</v>
      </c>
      <c r="J16" s="402">
        <f>E16-H16</f>
        <v>3889</v>
      </c>
      <c r="K16" s="402">
        <v>563177.02</v>
      </c>
      <c r="L16" s="402">
        <v>477533.24</v>
      </c>
      <c r="M16">
        <v>191</v>
      </c>
      <c r="N16">
        <v>52</v>
      </c>
    </row>
    <row r="17" spans="1:14">
      <c r="B17" s="402">
        <v>489193.62</v>
      </c>
      <c r="C17" s="402">
        <v>182.88</v>
      </c>
      <c r="D17" s="402">
        <v>1745.5</v>
      </c>
      <c r="E17" s="403">
        <v>491122</v>
      </c>
      <c r="H17" s="402">
        <v>16034.3</v>
      </c>
      <c r="N17" s="403">
        <v>0</v>
      </c>
    </row>
    <row r="18" spans="1:14">
      <c r="A18" t="s">
        <v>319</v>
      </c>
      <c r="B18">
        <v>3599</v>
      </c>
      <c r="C18">
        <v>0</v>
      </c>
      <c r="D18">
        <v>0</v>
      </c>
      <c r="E18">
        <v>3599</v>
      </c>
      <c r="F18" s="402">
        <v>82084.09</v>
      </c>
      <c r="G18" s="402">
        <v>538097.13</v>
      </c>
      <c r="H18">
        <v>97</v>
      </c>
      <c r="I18" s="402">
        <v>8527.9</v>
      </c>
      <c r="J18" s="402">
        <f>E18-H18</f>
        <v>3502</v>
      </c>
      <c r="K18" s="402">
        <v>528034.22</v>
      </c>
      <c r="L18" s="402">
        <v>447485.14</v>
      </c>
      <c r="M18">
        <v>331</v>
      </c>
      <c r="N18">
        <v>37</v>
      </c>
    </row>
    <row r="19" spans="1:14">
      <c r="B19" s="402">
        <v>456013.04</v>
      </c>
      <c r="C19" s="403">
        <v>0</v>
      </c>
      <c r="D19" s="403">
        <v>0</v>
      </c>
      <c r="E19" s="402">
        <v>456013.04</v>
      </c>
      <c r="H19" s="402">
        <v>10062.91</v>
      </c>
      <c r="N19" s="403">
        <v>0</v>
      </c>
    </row>
    <row r="20" spans="1:14">
      <c r="A20" t="s">
        <v>264</v>
      </c>
      <c r="B20">
        <v>1154</v>
      </c>
      <c r="C20">
        <v>0</v>
      </c>
      <c r="D20">
        <v>1</v>
      </c>
      <c r="E20">
        <v>1155</v>
      </c>
      <c r="F20" s="402">
        <v>26138.31</v>
      </c>
      <c r="G20" s="402">
        <v>171449.92</v>
      </c>
      <c r="H20">
        <v>44</v>
      </c>
      <c r="I20" s="402">
        <v>6714.53</v>
      </c>
      <c r="J20" s="402">
        <f>E20-H20</f>
        <v>1111</v>
      </c>
      <c r="K20" s="402">
        <v>163526.78</v>
      </c>
      <c r="L20" s="402">
        <v>138597.07999999999</v>
      </c>
      <c r="M20">
        <v>68</v>
      </c>
      <c r="N20">
        <v>21</v>
      </c>
    </row>
    <row r="21" spans="1:14">
      <c r="B21" s="402">
        <v>145210.21</v>
      </c>
      <c r="C21" s="403">
        <v>0</v>
      </c>
      <c r="D21" s="402">
        <v>101.4</v>
      </c>
      <c r="E21" s="402">
        <v>145311.60999999999</v>
      </c>
      <c r="H21" s="402">
        <v>7923.14</v>
      </c>
      <c r="N21" s="403">
        <v>0</v>
      </c>
    </row>
    <row r="22" spans="1:14">
      <c r="A22" t="s">
        <v>318</v>
      </c>
      <c r="B22">
        <v>4470</v>
      </c>
      <c r="C22">
        <v>4</v>
      </c>
      <c r="D22">
        <v>1</v>
      </c>
      <c r="E22">
        <v>4475</v>
      </c>
      <c r="F22" s="402">
        <v>105957.36</v>
      </c>
      <c r="G22" s="402">
        <v>694750.53</v>
      </c>
      <c r="H22">
        <v>181</v>
      </c>
      <c r="I22" s="402">
        <v>22813.81</v>
      </c>
      <c r="J22" s="402">
        <f>E22-H22</f>
        <v>4294</v>
      </c>
      <c r="K22" s="402">
        <v>667830.24</v>
      </c>
      <c r="L22" s="402">
        <v>565979.36</v>
      </c>
      <c r="M22">
        <v>271</v>
      </c>
      <c r="N22">
        <v>71</v>
      </c>
    </row>
    <row r="23" spans="1:14">
      <c r="B23" s="402">
        <v>588428.01</v>
      </c>
      <c r="C23" s="402">
        <v>213.96</v>
      </c>
      <c r="D23" s="402">
        <v>151.19999999999999</v>
      </c>
      <c r="E23" s="402">
        <v>588793.17000000004</v>
      </c>
      <c r="H23" s="402">
        <v>26920.29</v>
      </c>
      <c r="N23" s="403">
        <v>0</v>
      </c>
    </row>
    <row r="24" spans="1:14">
      <c r="A24" t="s">
        <v>306</v>
      </c>
      <c r="B24">
        <v>4297</v>
      </c>
      <c r="C24">
        <v>1</v>
      </c>
      <c r="D24">
        <v>7</v>
      </c>
      <c r="E24">
        <v>4305</v>
      </c>
      <c r="F24" s="402">
        <v>96112.06</v>
      </c>
      <c r="G24" s="402">
        <v>631146.87</v>
      </c>
      <c r="H24">
        <v>172</v>
      </c>
      <c r="I24" s="402">
        <v>17832.97</v>
      </c>
      <c r="J24" s="402">
        <f>E24-H24</f>
        <v>4133</v>
      </c>
      <c r="K24" s="402">
        <v>610103.97</v>
      </c>
      <c r="L24" s="402">
        <v>517201.84</v>
      </c>
      <c r="M24">
        <v>329</v>
      </c>
      <c r="N24">
        <v>75</v>
      </c>
    </row>
    <row r="25" spans="1:14">
      <c r="B25" s="402">
        <v>533864.82999999996</v>
      </c>
      <c r="C25" s="402">
        <v>78.73</v>
      </c>
      <c r="D25" s="402">
        <v>1091.25</v>
      </c>
      <c r="E25" s="402">
        <v>535034.81000000006</v>
      </c>
      <c r="H25" s="402">
        <v>21042.9</v>
      </c>
      <c r="N25" s="403">
        <v>0</v>
      </c>
    </row>
    <row r="26" spans="1:14">
      <c r="A26" t="s">
        <v>314</v>
      </c>
      <c r="B26">
        <v>4748</v>
      </c>
      <c r="C26">
        <v>12</v>
      </c>
      <c r="D26">
        <v>1</v>
      </c>
      <c r="E26">
        <v>4761</v>
      </c>
      <c r="F26" s="402">
        <v>104978.29</v>
      </c>
      <c r="G26" s="402">
        <v>688352.57</v>
      </c>
      <c r="H26">
        <v>191</v>
      </c>
      <c r="I26" s="402">
        <v>19163.939999999999</v>
      </c>
      <c r="J26" s="402">
        <f>E26-H26</f>
        <v>4570</v>
      </c>
      <c r="K26" s="402">
        <v>665739.12</v>
      </c>
      <c r="L26" s="402">
        <v>564210.34</v>
      </c>
      <c r="M26">
        <v>364</v>
      </c>
      <c r="N26">
        <v>80</v>
      </c>
    </row>
    <row r="27" spans="1:14">
      <c r="B27" s="402">
        <v>582177.11</v>
      </c>
      <c r="C27" s="402">
        <v>1025.57</v>
      </c>
      <c r="D27" s="402">
        <v>171.6</v>
      </c>
      <c r="E27" s="402">
        <v>583374.28</v>
      </c>
      <c r="H27" s="402">
        <v>22613.45</v>
      </c>
      <c r="N27" s="403">
        <v>0</v>
      </c>
    </row>
    <row r="28" spans="1:14" ht="13">
      <c r="B28">
        <v>39704</v>
      </c>
      <c r="C28">
        <v>19</v>
      </c>
      <c r="D28">
        <v>95</v>
      </c>
      <c r="E28">
        <v>39818</v>
      </c>
      <c r="F28" s="402">
        <v>888256.01</v>
      </c>
      <c r="G28" s="402">
        <v>5839422.5300000003</v>
      </c>
      <c r="H28">
        <v>1419</v>
      </c>
      <c r="I28" s="402">
        <v>147179.79</v>
      </c>
      <c r="J28" s="404">
        <f>SUM(J4:J26)</f>
        <v>38399</v>
      </c>
      <c r="K28" s="404">
        <v>5665751.0700000003</v>
      </c>
      <c r="L28" s="402">
        <v>4803986.7300000004</v>
      </c>
      <c r="M28">
        <v>2887</v>
      </c>
      <c r="N28">
        <v>626</v>
      </c>
    </row>
    <row r="29" spans="1:14">
      <c r="B29" s="402">
        <v>4933159.58</v>
      </c>
      <c r="C29" s="402">
        <v>1501.14</v>
      </c>
      <c r="D29" s="402">
        <v>16505.8</v>
      </c>
      <c r="E29" s="402">
        <v>4951166.5199999996</v>
      </c>
      <c r="H29" s="402">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2.5"/>
  <cols>
    <col min="2" max="2" width="14.81640625" bestFit="1" customWidth="1"/>
    <col min="3" max="3" width="15.453125" bestFit="1" customWidth="1"/>
    <col min="4" max="4" width="14.26953125" bestFit="1" customWidth="1"/>
    <col min="5" max="5" width="11.453125" bestFit="1" customWidth="1"/>
    <col min="6" max="6" width="10.453125" bestFit="1" customWidth="1"/>
    <col min="7" max="7" width="11.453125" bestFit="1" customWidth="1"/>
    <col min="8" max="8" width="12" bestFit="1" customWidth="1"/>
    <col min="9" max="9" width="15.54296875" bestFit="1" customWidth="1"/>
    <col min="10" max="10" width="15.54296875" style="419" customWidth="1"/>
    <col min="11" max="11" width="13.453125" customWidth="1"/>
    <col min="12" max="12" width="20.54296875" bestFit="1" customWidth="1"/>
  </cols>
  <sheetData>
    <row r="2" spans="1:14">
      <c r="A2" t="s">
        <v>377</v>
      </c>
      <c r="B2" t="s">
        <v>378</v>
      </c>
      <c r="C2" t="s">
        <v>379</v>
      </c>
      <c r="D2" t="s">
        <v>380</v>
      </c>
      <c r="E2" s="418" t="s">
        <v>381</v>
      </c>
      <c r="F2" t="s">
        <v>382</v>
      </c>
      <c r="G2" t="s">
        <v>383</v>
      </c>
      <c r="H2" s="418" t="s">
        <v>384</v>
      </c>
      <c r="I2" t="s">
        <v>385</v>
      </c>
      <c r="J2" s="419" t="s">
        <v>168</v>
      </c>
      <c r="K2" t="s">
        <v>386</v>
      </c>
      <c r="L2" t="s">
        <v>387</v>
      </c>
      <c r="M2" t="s">
        <v>388</v>
      </c>
      <c r="N2" t="s">
        <v>389</v>
      </c>
    </row>
    <row r="3" spans="1:14">
      <c r="B3" t="s">
        <v>390</v>
      </c>
      <c r="C3" t="s">
        <v>391</v>
      </c>
      <c r="D3" t="s">
        <v>392</v>
      </c>
      <c r="E3" s="418" t="s">
        <v>393</v>
      </c>
      <c r="H3" s="418" t="s">
        <v>394</v>
      </c>
      <c r="N3" t="s">
        <v>395</v>
      </c>
    </row>
    <row r="4" spans="1:14">
      <c r="A4" t="s">
        <v>41</v>
      </c>
      <c r="B4">
        <v>2744</v>
      </c>
      <c r="C4">
        <v>0</v>
      </c>
      <c r="D4">
        <v>8</v>
      </c>
      <c r="E4">
        <v>2752</v>
      </c>
      <c r="F4" s="402">
        <v>60471.3</v>
      </c>
      <c r="G4" s="402">
        <v>397586.84</v>
      </c>
      <c r="H4">
        <v>95</v>
      </c>
      <c r="I4" s="402">
        <v>8642.56</v>
      </c>
      <c r="J4" s="419">
        <f>E4-H4</f>
        <v>2657</v>
      </c>
      <c r="K4" s="402">
        <v>387409.76</v>
      </c>
      <c r="L4" s="402">
        <v>328472.98</v>
      </c>
      <c r="M4">
        <v>215</v>
      </c>
      <c r="N4">
        <v>41</v>
      </c>
    </row>
    <row r="5" spans="1:14">
      <c r="B5" s="402">
        <v>335944.34</v>
      </c>
      <c r="C5" s="403">
        <v>0</v>
      </c>
      <c r="D5" s="402">
        <v>1171.2</v>
      </c>
      <c r="E5" s="402">
        <v>337115.54</v>
      </c>
      <c r="H5" s="402">
        <v>10177.08</v>
      </c>
      <c r="N5" s="403">
        <v>0</v>
      </c>
    </row>
    <row r="6" spans="1:14">
      <c r="A6" t="s">
        <v>398</v>
      </c>
      <c r="B6">
        <v>3939</v>
      </c>
      <c r="C6">
        <v>3</v>
      </c>
      <c r="D6">
        <v>115</v>
      </c>
      <c r="E6">
        <v>4057</v>
      </c>
      <c r="F6" s="402">
        <v>85297.81</v>
      </c>
      <c r="G6" s="402">
        <v>585709.80000000005</v>
      </c>
      <c r="H6">
        <v>251</v>
      </c>
      <c r="I6" s="402">
        <v>26212.09</v>
      </c>
      <c r="J6" s="419">
        <f>E6-H6</f>
        <v>3806</v>
      </c>
      <c r="K6" s="402">
        <v>554786.67000000004</v>
      </c>
      <c r="L6" s="402">
        <v>474199.9</v>
      </c>
      <c r="M6">
        <v>267</v>
      </c>
      <c r="N6">
        <v>65</v>
      </c>
    </row>
    <row r="7" spans="1:14">
      <c r="B7" s="402">
        <v>473529.65</v>
      </c>
      <c r="C7" s="402">
        <v>337.94</v>
      </c>
      <c r="D7" s="402">
        <v>26544.400000000001</v>
      </c>
      <c r="E7" s="402">
        <v>500411.99</v>
      </c>
      <c r="H7" s="402">
        <v>30923.13</v>
      </c>
      <c r="N7" s="403">
        <v>0</v>
      </c>
    </row>
    <row r="8" spans="1:14">
      <c r="A8" t="s">
        <v>263</v>
      </c>
      <c r="B8">
        <v>2753</v>
      </c>
      <c r="C8">
        <v>2</v>
      </c>
      <c r="D8">
        <v>2</v>
      </c>
      <c r="E8">
        <v>2757</v>
      </c>
      <c r="F8" s="402">
        <v>59561.93</v>
      </c>
      <c r="G8" s="402">
        <v>390727.21</v>
      </c>
      <c r="H8">
        <v>108</v>
      </c>
      <c r="I8" s="402">
        <v>9690.67</v>
      </c>
      <c r="J8" s="419">
        <f>E8-H8</f>
        <v>2649</v>
      </c>
      <c r="K8" s="402">
        <v>379292.31</v>
      </c>
      <c r="L8" s="402">
        <v>321474.61</v>
      </c>
      <c r="M8">
        <v>362</v>
      </c>
      <c r="N8">
        <v>48</v>
      </c>
    </row>
    <row r="9" spans="1:14">
      <c r="B9" s="402">
        <v>330774.32</v>
      </c>
      <c r="C9" s="402">
        <v>131.16</v>
      </c>
      <c r="D9" s="402">
        <v>259.8</v>
      </c>
      <c r="E9" s="402">
        <v>331165.28000000003</v>
      </c>
      <c r="H9" s="402">
        <v>11434.9</v>
      </c>
      <c r="N9" s="403">
        <v>0</v>
      </c>
    </row>
    <row r="10" spans="1:14">
      <c r="A10" t="s">
        <v>400</v>
      </c>
      <c r="B10">
        <v>0</v>
      </c>
      <c r="C10">
        <v>0</v>
      </c>
      <c r="D10">
        <v>0</v>
      </c>
      <c r="E10">
        <v>0</v>
      </c>
      <c r="F10" s="403">
        <v>0</v>
      </c>
      <c r="G10" s="403">
        <v>0</v>
      </c>
      <c r="H10">
        <v>0</v>
      </c>
      <c r="I10" s="403">
        <v>0</v>
      </c>
      <c r="K10" s="403">
        <v>0</v>
      </c>
      <c r="L10" s="403">
        <v>0</v>
      </c>
      <c r="M10">
        <v>0</v>
      </c>
      <c r="N10">
        <v>0</v>
      </c>
    </row>
    <row r="11" spans="1:14">
      <c r="B11" s="403">
        <v>0</v>
      </c>
      <c r="C11" s="403">
        <v>0</v>
      </c>
      <c r="D11" s="403">
        <v>0</v>
      </c>
      <c r="E11" s="403">
        <v>0</v>
      </c>
      <c r="H11" s="403">
        <v>0</v>
      </c>
      <c r="N11" s="403">
        <v>0</v>
      </c>
    </row>
    <row r="12" spans="1:14">
      <c r="A12" t="s">
        <v>399</v>
      </c>
      <c r="B12">
        <v>2854</v>
      </c>
      <c r="C12">
        <v>2</v>
      </c>
      <c r="D12">
        <v>6</v>
      </c>
      <c r="E12">
        <v>2862</v>
      </c>
      <c r="F12" s="402">
        <v>65530.12</v>
      </c>
      <c r="G12" s="402">
        <v>430637.3</v>
      </c>
      <c r="H12">
        <v>137</v>
      </c>
      <c r="I12" s="402">
        <v>14302.92</v>
      </c>
      <c r="J12" s="419">
        <f>E12-H12</f>
        <v>2725</v>
      </c>
      <c r="K12" s="402">
        <v>413759.86</v>
      </c>
      <c r="L12" s="402">
        <v>350804.26</v>
      </c>
      <c r="M12">
        <v>170</v>
      </c>
      <c r="N12">
        <v>38</v>
      </c>
    </row>
    <row r="13" spans="1:14">
      <c r="B13" s="402">
        <v>363969.6</v>
      </c>
      <c r="C13" s="402">
        <v>79.53</v>
      </c>
      <c r="D13" s="402">
        <v>1058.05</v>
      </c>
      <c r="E13" s="402">
        <v>365107.18</v>
      </c>
      <c r="H13" s="402">
        <v>16877.439999999999</v>
      </c>
      <c r="N13" s="403">
        <v>0</v>
      </c>
    </row>
    <row r="14" spans="1:14">
      <c r="A14" t="s">
        <v>396</v>
      </c>
      <c r="B14">
        <v>2883</v>
      </c>
      <c r="C14">
        <v>0</v>
      </c>
      <c r="D14">
        <v>2</v>
      </c>
      <c r="E14">
        <v>2885</v>
      </c>
      <c r="F14" s="402">
        <v>61034.63</v>
      </c>
      <c r="G14" s="402">
        <v>400401.05</v>
      </c>
      <c r="H14">
        <v>120</v>
      </c>
      <c r="I14" s="402">
        <v>13162.92</v>
      </c>
      <c r="J14" s="419">
        <f>E14-H14</f>
        <v>2765</v>
      </c>
      <c r="K14" s="402">
        <v>384890.29</v>
      </c>
      <c r="L14" s="402">
        <v>326203.5</v>
      </c>
      <c r="M14">
        <v>153</v>
      </c>
      <c r="N14">
        <v>36</v>
      </c>
    </row>
    <row r="15" spans="1:14">
      <c r="B15" s="402">
        <v>339072.42</v>
      </c>
      <c r="C15" s="403">
        <v>0</v>
      </c>
      <c r="D15" s="403">
        <v>294</v>
      </c>
      <c r="E15" s="402">
        <v>339366.42</v>
      </c>
      <c r="H15" s="402">
        <v>15510.76</v>
      </c>
      <c r="N15" s="403">
        <v>0</v>
      </c>
    </row>
    <row r="16" spans="1:14">
      <c r="A16" t="s">
        <v>397</v>
      </c>
      <c r="B16">
        <v>3664</v>
      </c>
      <c r="C16">
        <v>0</v>
      </c>
      <c r="D16">
        <v>4</v>
      </c>
      <c r="E16">
        <v>3668</v>
      </c>
      <c r="F16" s="402">
        <v>77398.94</v>
      </c>
      <c r="G16" s="402">
        <v>507886.97</v>
      </c>
      <c r="H16">
        <v>195</v>
      </c>
      <c r="I16" s="402">
        <v>18078.53</v>
      </c>
      <c r="J16" s="419">
        <f>E16-H16</f>
        <v>3473</v>
      </c>
      <c r="K16" s="402">
        <v>486555.05</v>
      </c>
      <c r="L16" s="402">
        <v>412409.5</v>
      </c>
      <c r="M16">
        <v>158</v>
      </c>
      <c r="N16">
        <v>34</v>
      </c>
    </row>
    <row r="17" spans="1:14">
      <c r="B17" s="402">
        <v>429986.43</v>
      </c>
      <c r="C17" s="403">
        <v>0</v>
      </c>
      <c r="D17" s="402">
        <v>501.6</v>
      </c>
      <c r="E17" s="402">
        <v>430488.03</v>
      </c>
      <c r="H17" s="402">
        <v>21331.919999999998</v>
      </c>
      <c r="N17" s="403">
        <v>0</v>
      </c>
    </row>
    <row r="18" spans="1:14">
      <c r="A18" t="s">
        <v>319</v>
      </c>
      <c r="B18">
        <v>3348</v>
      </c>
      <c r="C18">
        <v>0</v>
      </c>
      <c r="D18">
        <v>1</v>
      </c>
      <c r="E18">
        <v>3349</v>
      </c>
      <c r="F18" s="402">
        <v>74206.17</v>
      </c>
      <c r="G18" s="402">
        <v>486633.25</v>
      </c>
      <c r="H18">
        <v>129</v>
      </c>
      <c r="I18" s="402">
        <v>12927.83</v>
      </c>
      <c r="J18" s="419">
        <f>E18-H18</f>
        <v>3220</v>
      </c>
      <c r="K18" s="402">
        <v>471378.42</v>
      </c>
      <c r="L18" s="402">
        <v>399499.25</v>
      </c>
      <c r="M18">
        <v>292</v>
      </c>
      <c r="N18">
        <v>27</v>
      </c>
    </row>
    <row r="19" spans="1:14">
      <c r="B19" s="402">
        <v>412248.58</v>
      </c>
      <c r="C19" s="403">
        <v>0</v>
      </c>
      <c r="D19" s="402">
        <v>178.5</v>
      </c>
      <c r="E19" s="402">
        <v>412427.08</v>
      </c>
      <c r="H19" s="402">
        <v>15254.83</v>
      </c>
      <c r="N19" s="403">
        <v>0</v>
      </c>
    </row>
    <row r="20" spans="1:14">
      <c r="A20" t="s">
        <v>264</v>
      </c>
      <c r="B20">
        <v>1395</v>
      </c>
      <c r="C20">
        <v>0</v>
      </c>
      <c r="D20">
        <v>0</v>
      </c>
      <c r="E20">
        <v>1395</v>
      </c>
      <c r="F20" s="402">
        <v>31845.19</v>
      </c>
      <c r="G20" s="402">
        <v>208759.41</v>
      </c>
      <c r="H20">
        <v>58</v>
      </c>
      <c r="I20" s="402">
        <v>5906.94</v>
      </c>
      <c r="J20" s="419">
        <f>E20-H20</f>
        <v>1337</v>
      </c>
      <c r="K20" s="402">
        <v>201789.22</v>
      </c>
      <c r="L20" s="402">
        <v>171007.28</v>
      </c>
      <c r="M20">
        <v>105</v>
      </c>
      <c r="N20">
        <v>26</v>
      </c>
    </row>
    <row r="21" spans="1:14">
      <c r="B21" s="402">
        <v>176914.22</v>
      </c>
      <c r="C21" s="403">
        <v>0</v>
      </c>
      <c r="D21" s="403">
        <v>0</v>
      </c>
      <c r="E21" s="402">
        <v>176914.22</v>
      </c>
      <c r="H21" s="402">
        <v>6970.19</v>
      </c>
      <c r="N21" s="403">
        <v>0</v>
      </c>
    </row>
    <row r="22" spans="1:14">
      <c r="A22" t="s">
        <v>318</v>
      </c>
      <c r="B22">
        <v>4104</v>
      </c>
      <c r="C22">
        <v>1</v>
      </c>
      <c r="D22">
        <v>4</v>
      </c>
      <c r="E22">
        <v>4109</v>
      </c>
      <c r="F22" s="402">
        <v>93636.66</v>
      </c>
      <c r="G22" s="402">
        <v>614338.93999999994</v>
      </c>
      <c r="H22">
        <v>207</v>
      </c>
      <c r="I22" s="402">
        <v>21331.95</v>
      </c>
      <c r="J22" s="419">
        <f>E22-H22</f>
        <v>3902</v>
      </c>
      <c r="K22" s="402">
        <v>589167.24</v>
      </c>
      <c r="L22" s="402">
        <v>499370.33</v>
      </c>
      <c r="M22">
        <v>260</v>
      </c>
      <c r="N22">
        <v>55</v>
      </c>
    </row>
    <row r="23" spans="1:14">
      <c r="B23" s="402">
        <v>520084.99</v>
      </c>
      <c r="C23" s="402">
        <v>124.99</v>
      </c>
      <c r="D23" s="402">
        <v>492.3</v>
      </c>
      <c r="E23" s="402">
        <v>520702.28</v>
      </c>
      <c r="H23" s="402">
        <v>25171.7</v>
      </c>
      <c r="N23" s="403">
        <v>0</v>
      </c>
    </row>
    <row r="24" spans="1:14">
      <c r="A24" t="s">
        <v>306</v>
      </c>
      <c r="B24">
        <v>4019</v>
      </c>
      <c r="C24">
        <v>0</v>
      </c>
      <c r="D24">
        <v>6</v>
      </c>
      <c r="E24">
        <v>4025</v>
      </c>
      <c r="F24" s="402">
        <v>85790.68</v>
      </c>
      <c r="G24" s="402">
        <v>563314.63</v>
      </c>
      <c r="H24">
        <v>201</v>
      </c>
      <c r="I24" s="402">
        <v>20906.13</v>
      </c>
      <c r="J24" s="419">
        <f>E24-H24</f>
        <v>3824</v>
      </c>
      <c r="K24" s="402">
        <v>538645.4</v>
      </c>
      <c r="L24" s="402">
        <v>456617.82</v>
      </c>
      <c r="M24">
        <v>267</v>
      </c>
      <c r="N24">
        <v>67</v>
      </c>
    </row>
    <row r="25" spans="1:14">
      <c r="B25" s="402">
        <v>476604.05</v>
      </c>
      <c r="C25" s="403">
        <v>0</v>
      </c>
      <c r="D25" s="402">
        <v>919.9</v>
      </c>
      <c r="E25" s="402">
        <v>477523.95</v>
      </c>
      <c r="H25" s="402">
        <v>24669.23</v>
      </c>
      <c r="N25" s="403">
        <v>0</v>
      </c>
    </row>
    <row r="26" spans="1:14">
      <c r="A26" t="s">
        <v>314</v>
      </c>
      <c r="B26">
        <v>3811</v>
      </c>
      <c r="C26">
        <v>4</v>
      </c>
      <c r="D26">
        <v>2</v>
      </c>
      <c r="E26">
        <v>3817</v>
      </c>
      <c r="F26" s="402">
        <v>84597.63</v>
      </c>
      <c r="G26" s="402">
        <v>554836.47</v>
      </c>
      <c r="H26">
        <v>171</v>
      </c>
      <c r="I26" s="402">
        <v>15863.98</v>
      </c>
      <c r="J26" s="419">
        <f>E26-H26</f>
        <v>3646</v>
      </c>
      <c r="K26" s="402">
        <v>536144.12</v>
      </c>
      <c r="L26" s="402">
        <v>454374.86</v>
      </c>
      <c r="M26">
        <v>290</v>
      </c>
      <c r="N26">
        <v>51</v>
      </c>
    </row>
    <row r="27" spans="1:14">
      <c r="B27" s="402">
        <v>469810.87</v>
      </c>
      <c r="C27" s="402">
        <v>186.17</v>
      </c>
      <c r="D27" s="402">
        <v>241.8</v>
      </c>
      <c r="E27" s="402">
        <v>470238.84</v>
      </c>
      <c r="H27" s="402">
        <v>18692.349999999999</v>
      </c>
      <c r="J27" s="419">
        <f>SUM(J4:J26)</f>
        <v>34004</v>
      </c>
      <c r="K27" s="402">
        <f>SUM(K4:K26)</f>
        <v>4943818.3400000008</v>
      </c>
      <c r="N27" s="403">
        <v>0</v>
      </c>
    </row>
    <row r="30" spans="1:14">
      <c r="B30">
        <v>35514</v>
      </c>
      <c r="C30">
        <v>12</v>
      </c>
      <c r="D30">
        <v>150</v>
      </c>
      <c r="E30">
        <v>35676</v>
      </c>
      <c r="F30" s="402">
        <v>779371.06</v>
      </c>
      <c r="G30" s="402">
        <v>5140831.87</v>
      </c>
      <c r="H30">
        <v>1672</v>
      </c>
      <c r="I30" s="402">
        <v>167026.53</v>
      </c>
      <c r="J30" s="419">
        <v>4943818.34</v>
      </c>
      <c r="K30" s="402">
        <v>4194434.28</v>
      </c>
      <c r="L30">
        <v>2539</v>
      </c>
      <c r="M30">
        <v>488</v>
      </c>
    </row>
    <row r="31" spans="1:14">
      <c r="B31" s="402">
        <v>4328939.47</v>
      </c>
      <c r="C31" s="402">
        <v>859.79</v>
      </c>
      <c r="D31" s="402">
        <v>31661.55</v>
      </c>
      <c r="E31" s="402">
        <v>4361460.8099999996</v>
      </c>
      <c r="H31" s="402">
        <v>197013.53</v>
      </c>
    </row>
    <row r="32" spans="1:14">
      <c r="J32" s="419">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2.5"/>
  <cols>
    <col min="2" max="2" width="14.816406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5.54296875"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02">
        <v>60471.3</v>
      </c>
      <c r="G4" s="402">
        <v>397586.84</v>
      </c>
      <c r="H4">
        <v>95</v>
      </c>
      <c r="I4" s="402">
        <v>8642.56</v>
      </c>
      <c r="J4" s="402"/>
      <c r="K4" s="402">
        <v>387409.76</v>
      </c>
      <c r="L4" s="402">
        <v>328472.98</v>
      </c>
      <c r="M4">
        <v>215</v>
      </c>
      <c r="N4">
        <v>41</v>
      </c>
    </row>
    <row r="5" spans="1:14">
      <c r="B5" s="402">
        <v>335944.34</v>
      </c>
      <c r="C5" s="402">
        <v>0</v>
      </c>
      <c r="D5" s="402">
        <v>1171.2</v>
      </c>
      <c r="E5" s="402">
        <v>337115.54</v>
      </c>
      <c r="H5" s="402">
        <v>10177.08</v>
      </c>
      <c r="N5" s="403">
        <v>0</v>
      </c>
    </row>
    <row r="6" spans="1:14">
      <c r="A6" t="s">
        <v>398</v>
      </c>
      <c r="B6">
        <v>3939</v>
      </c>
      <c r="C6">
        <v>3</v>
      </c>
      <c r="D6">
        <v>115</v>
      </c>
      <c r="E6">
        <v>4057</v>
      </c>
      <c r="F6" s="402">
        <v>85297.81</v>
      </c>
      <c r="G6" s="402">
        <v>585709.80000000005</v>
      </c>
      <c r="H6">
        <v>251</v>
      </c>
      <c r="I6" s="402">
        <v>26212.09</v>
      </c>
      <c r="J6" s="402"/>
      <c r="K6" s="402">
        <v>554786.67000000004</v>
      </c>
      <c r="L6" s="402">
        <v>474199.9</v>
      </c>
      <c r="M6">
        <v>267</v>
      </c>
      <c r="N6">
        <v>65</v>
      </c>
    </row>
    <row r="7" spans="1:14">
      <c r="B7" s="402">
        <v>473529.65</v>
      </c>
      <c r="C7" s="402">
        <v>337.94</v>
      </c>
      <c r="D7" s="402">
        <v>26544.400000000001</v>
      </c>
      <c r="E7" s="402">
        <v>500411.99</v>
      </c>
      <c r="H7" s="402">
        <v>30923.13</v>
      </c>
      <c r="N7" s="403">
        <v>0</v>
      </c>
    </row>
    <row r="8" spans="1:14">
      <c r="A8" t="s">
        <v>263</v>
      </c>
      <c r="B8">
        <v>2753</v>
      </c>
      <c r="C8">
        <v>2</v>
      </c>
      <c r="D8">
        <v>2</v>
      </c>
      <c r="E8">
        <v>2757</v>
      </c>
      <c r="F8" s="402">
        <v>59561.93</v>
      </c>
      <c r="G8" s="402">
        <v>390727.21</v>
      </c>
      <c r="H8">
        <v>108</v>
      </c>
      <c r="I8" s="402">
        <v>9690.67</v>
      </c>
      <c r="J8" s="402"/>
      <c r="K8" s="402">
        <v>379292.31</v>
      </c>
      <c r="L8" s="402">
        <v>321474.61</v>
      </c>
      <c r="M8">
        <v>362</v>
      </c>
      <c r="N8">
        <v>48</v>
      </c>
    </row>
    <row r="9" spans="1:14">
      <c r="B9" s="402">
        <v>330774.32</v>
      </c>
      <c r="C9" s="402">
        <v>131.16</v>
      </c>
      <c r="D9" s="402">
        <v>259.8</v>
      </c>
      <c r="E9" s="402">
        <v>331165.28000000003</v>
      </c>
      <c r="H9" s="402">
        <v>11434.9</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2854</v>
      </c>
      <c r="C12">
        <v>2</v>
      </c>
      <c r="D12">
        <v>6</v>
      </c>
      <c r="E12">
        <v>2862</v>
      </c>
      <c r="F12" s="402">
        <v>65530.12</v>
      </c>
      <c r="G12" s="402">
        <v>430637.3</v>
      </c>
      <c r="H12">
        <v>137</v>
      </c>
      <c r="I12" s="402">
        <v>14302.92</v>
      </c>
      <c r="J12" s="402"/>
      <c r="K12" s="402">
        <v>413759.86</v>
      </c>
      <c r="L12" s="402">
        <v>350804.26</v>
      </c>
      <c r="M12">
        <v>170</v>
      </c>
      <c r="N12">
        <v>38</v>
      </c>
    </row>
    <row r="13" spans="1:14">
      <c r="B13" s="402">
        <v>363969.6</v>
      </c>
      <c r="C13" s="402">
        <v>79.53</v>
      </c>
      <c r="D13" s="402">
        <v>1058.05</v>
      </c>
      <c r="E13" s="402">
        <v>365107.18</v>
      </c>
      <c r="H13" s="402">
        <v>16877.439999999999</v>
      </c>
      <c r="N13" s="403">
        <v>0</v>
      </c>
    </row>
    <row r="14" spans="1:14">
      <c r="A14" t="s">
        <v>396</v>
      </c>
      <c r="B14">
        <v>2883</v>
      </c>
      <c r="C14">
        <v>0</v>
      </c>
      <c r="D14">
        <v>2</v>
      </c>
      <c r="E14">
        <v>2885</v>
      </c>
      <c r="F14" s="402">
        <v>61034.63</v>
      </c>
      <c r="G14" s="402">
        <v>400401.05</v>
      </c>
      <c r="H14">
        <v>120</v>
      </c>
      <c r="I14" s="402">
        <v>13162.92</v>
      </c>
      <c r="J14" s="402"/>
      <c r="K14" s="402">
        <v>384890.29</v>
      </c>
      <c r="L14" s="402">
        <v>326203.5</v>
      </c>
      <c r="M14">
        <v>153</v>
      </c>
      <c r="N14">
        <v>36</v>
      </c>
    </row>
    <row r="15" spans="1:14">
      <c r="B15" s="402">
        <v>339072.42</v>
      </c>
      <c r="C15" s="403">
        <v>0</v>
      </c>
      <c r="D15" s="403">
        <v>294</v>
      </c>
      <c r="E15" s="402">
        <v>339366.42</v>
      </c>
      <c r="H15" s="402">
        <v>15510.76</v>
      </c>
      <c r="N15" s="403">
        <v>0</v>
      </c>
    </row>
    <row r="16" spans="1:14">
      <c r="A16" t="s">
        <v>397</v>
      </c>
      <c r="B16">
        <v>3664</v>
      </c>
      <c r="C16">
        <v>0</v>
      </c>
      <c r="D16">
        <v>4</v>
      </c>
      <c r="E16">
        <v>3668</v>
      </c>
      <c r="F16" s="402">
        <v>77398.94</v>
      </c>
      <c r="G16" s="402">
        <v>507886.97</v>
      </c>
      <c r="H16">
        <v>195</v>
      </c>
      <c r="I16" s="402">
        <v>18078.53</v>
      </c>
      <c r="J16" s="402"/>
      <c r="K16" s="402">
        <v>486555.05</v>
      </c>
      <c r="L16" s="402">
        <v>412409.5</v>
      </c>
      <c r="M16">
        <v>158</v>
      </c>
      <c r="N16">
        <v>34</v>
      </c>
    </row>
    <row r="17" spans="1:14">
      <c r="B17" s="402">
        <v>429986.43</v>
      </c>
      <c r="C17" s="403">
        <v>0</v>
      </c>
      <c r="D17" s="402">
        <v>501.6</v>
      </c>
      <c r="E17" s="402">
        <v>430488.03</v>
      </c>
      <c r="H17" s="402">
        <v>21331.919999999998</v>
      </c>
      <c r="N17" s="403">
        <v>0</v>
      </c>
    </row>
    <row r="18" spans="1:14">
      <c r="A18" t="s">
        <v>319</v>
      </c>
      <c r="B18">
        <v>3348</v>
      </c>
      <c r="C18">
        <v>0</v>
      </c>
      <c r="D18">
        <v>1</v>
      </c>
      <c r="E18">
        <v>3349</v>
      </c>
      <c r="F18" s="402">
        <v>74206.17</v>
      </c>
      <c r="G18" s="402">
        <v>486633.25</v>
      </c>
      <c r="H18">
        <v>129</v>
      </c>
      <c r="I18" s="402">
        <v>12927.83</v>
      </c>
      <c r="J18" s="402"/>
      <c r="K18" s="402">
        <v>471378.42</v>
      </c>
      <c r="L18" s="402">
        <v>399499.25</v>
      </c>
      <c r="M18">
        <v>292</v>
      </c>
      <c r="N18">
        <v>27</v>
      </c>
    </row>
    <row r="19" spans="1:14">
      <c r="B19" s="402">
        <v>412248.58</v>
      </c>
      <c r="C19" s="403">
        <v>0</v>
      </c>
      <c r="D19" s="402">
        <v>178.5</v>
      </c>
      <c r="E19" s="402">
        <v>412427.08</v>
      </c>
      <c r="H19" s="402">
        <v>15254.83</v>
      </c>
      <c r="N19" s="403">
        <v>0</v>
      </c>
    </row>
    <row r="20" spans="1:14">
      <c r="A20" t="s">
        <v>264</v>
      </c>
      <c r="B20">
        <v>1395</v>
      </c>
      <c r="C20">
        <v>0</v>
      </c>
      <c r="D20">
        <v>0</v>
      </c>
      <c r="E20">
        <v>1395</v>
      </c>
      <c r="F20" s="402">
        <v>31845.19</v>
      </c>
      <c r="G20" s="402">
        <v>208759.41</v>
      </c>
      <c r="H20">
        <v>58</v>
      </c>
      <c r="I20" s="402">
        <v>5906.94</v>
      </c>
      <c r="J20" s="402"/>
      <c r="K20" s="402">
        <v>201789.22</v>
      </c>
      <c r="L20" s="402">
        <v>171007.28</v>
      </c>
      <c r="M20">
        <v>105</v>
      </c>
      <c r="N20">
        <v>26</v>
      </c>
    </row>
    <row r="21" spans="1:14">
      <c r="B21" s="402">
        <v>176914.22</v>
      </c>
      <c r="C21" s="403">
        <v>0</v>
      </c>
      <c r="D21" s="403">
        <v>0</v>
      </c>
      <c r="E21" s="402">
        <v>176914.22</v>
      </c>
      <c r="H21" s="402">
        <v>6970.19</v>
      </c>
      <c r="N21" s="403">
        <v>0</v>
      </c>
    </row>
    <row r="22" spans="1:14">
      <c r="A22" t="s">
        <v>318</v>
      </c>
      <c r="B22">
        <v>4104</v>
      </c>
      <c r="C22">
        <v>1</v>
      </c>
      <c r="D22">
        <v>4</v>
      </c>
      <c r="E22">
        <v>4109</v>
      </c>
      <c r="F22" s="402">
        <v>93636.66</v>
      </c>
      <c r="G22" s="402">
        <v>614338.93999999994</v>
      </c>
      <c r="H22">
        <v>207</v>
      </c>
      <c r="I22" s="402">
        <v>21331.95</v>
      </c>
      <c r="J22" s="402"/>
      <c r="K22" s="402">
        <v>589167.24</v>
      </c>
      <c r="L22" s="402">
        <v>499370.33</v>
      </c>
      <c r="M22">
        <v>260</v>
      </c>
      <c r="N22">
        <v>55</v>
      </c>
    </row>
    <row r="23" spans="1:14">
      <c r="B23" s="402">
        <v>520084.99</v>
      </c>
      <c r="C23" s="402">
        <v>124.99</v>
      </c>
      <c r="D23" s="402">
        <v>492.3</v>
      </c>
      <c r="E23" s="402">
        <v>520702.28</v>
      </c>
      <c r="H23" s="402">
        <v>25171.7</v>
      </c>
      <c r="N23" s="403">
        <v>0</v>
      </c>
    </row>
    <row r="24" spans="1:14">
      <c r="A24" t="s">
        <v>306</v>
      </c>
      <c r="B24">
        <v>4019</v>
      </c>
      <c r="C24">
        <v>0</v>
      </c>
      <c r="D24">
        <v>6</v>
      </c>
      <c r="E24">
        <v>4025</v>
      </c>
      <c r="F24" s="402">
        <v>85790.68</v>
      </c>
      <c r="G24" s="402">
        <v>563314.63</v>
      </c>
      <c r="H24">
        <v>201</v>
      </c>
      <c r="I24" s="402">
        <v>20906.13</v>
      </c>
      <c r="J24" s="402"/>
      <c r="K24" s="402">
        <v>538645.4</v>
      </c>
      <c r="L24" s="402">
        <v>456617.82</v>
      </c>
      <c r="M24">
        <v>267</v>
      </c>
      <c r="N24">
        <v>67</v>
      </c>
    </row>
    <row r="25" spans="1:14">
      <c r="B25" s="402">
        <v>476604.05</v>
      </c>
      <c r="C25" s="403">
        <v>0</v>
      </c>
      <c r="D25" s="402">
        <v>919.9</v>
      </c>
      <c r="E25" s="402">
        <v>477523.95</v>
      </c>
      <c r="H25" s="402">
        <v>24669.23</v>
      </c>
      <c r="N25" s="403">
        <v>0</v>
      </c>
    </row>
    <row r="26" spans="1:14">
      <c r="A26" t="s">
        <v>314</v>
      </c>
      <c r="B26">
        <v>3811</v>
      </c>
      <c r="C26">
        <v>4</v>
      </c>
      <c r="D26">
        <v>2</v>
      </c>
      <c r="E26">
        <v>3817</v>
      </c>
      <c r="F26" s="402">
        <v>84597.63</v>
      </c>
      <c r="G26" s="402">
        <v>554836.47</v>
      </c>
      <c r="H26">
        <v>171</v>
      </c>
      <c r="I26" s="402">
        <v>15863.98</v>
      </c>
      <c r="J26" s="402"/>
      <c r="K26" s="402">
        <v>536144.12</v>
      </c>
      <c r="L26" s="402">
        <v>454374.86</v>
      </c>
      <c r="M26">
        <v>290</v>
      </c>
      <c r="N26">
        <v>51</v>
      </c>
    </row>
    <row r="27" spans="1:14">
      <c r="B27" s="402">
        <v>469810.87</v>
      </c>
      <c r="C27" s="402">
        <v>186.17</v>
      </c>
      <c r="D27" s="402">
        <v>241.8</v>
      </c>
      <c r="E27" s="402">
        <v>470238.84</v>
      </c>
      <c r="H27" s="402">
        <v>18692.349999999999</v>
      </c>
      <c r="N27" s="403">
        <v>0</v>
      </c>
    </row>
    <row r="28" spans="1:14">
      <c r="B28">
        <v>35514</v>
      </c>
      <c r="C28">
        <v>12</v>
      </c>
      <c r="D28">
        <v>150</v>
      </c>
      <c r="E28">
        <v>35676</v>
      </c>
      <c r="F28" s="402">
        <v>779371.06</v>
      </c>
      <c r="G28" s="402">
        <v>5140831.87</v>
      </c>
      <c r="H28">
        <v>1672</v>
      </c>
      <c r="I28" s="402">
        <v>167026.53</v>
      </c>
      <c r="J28" s="402"/>
      <c r="K28" s="402">
        <v>4943818.34</v>
      </c>
      <c r="L28" s="402">
        <v>4194434.28</v>
      </c>
      <c r="M28">
        <v>2539</v>
      </c>
      <c r="N28">
        <v>488</v>
      </c>
    </row>
    <row r="29" spans="1:14">
      <c r="B29" s="402">
        <v>4328939.47</v>
      </c>
      <c r="C29" s="402">
        <v>859.79</v>
      </c>
      <c r="D29" s="402">
        <v>31661.55</v>
      </c>
      <c r="E29" s="402">
        <v>4361460.8099999996</v>
      </c>
      <c r="H29" s="402">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2.5"/>
  <cols>
    <col min="5" max="5" width="13.1796875" bestFit="1" customWidth="1"/>
    <col min="10" max="10" width="15.453125" bestFit="1" customWidth="1"/>
    <col min="11" max="11" width="13.1796875" bestFit="1" customWidth="1"/>
    <col min="12" max="12" width="20.54296875" bestFit="1" customWidth="1"/>
  </cols>
  <sheetData>
    <row r="2" spans="1:14">
      <c r="A2" t="s">
        <v>377</v>
      </c>
      <c r="B2" t="s">
        <v>378</v>
      </c>
      <c r="C2" t="s">
        <v>379</v>
      </c>
      <c r="D2" t="s">
        <v>380</v>
      </c>
      <c r="E2" t="s">
        <v>381</v>
      </c>
      <c r="F2" t="s">
        <v>382</v>
      </c>
      <c r="G2" t="s">
        <v>383</v>
      </c>
      <c r="H2" t="s">
        <v>384</v>
      </c>
      <c r="I2" t="s">
        <v>385</v>
      </c>
      <c r="J2" s="405"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02">
        <v>50884.83</v>
      </c>
      <c r="G4" s="402">
        <v>335305.07</v>
      </c>
      <c r="H4">
        <v>89</v>
      </c>
      <c r="I4" s="402">
        <v>7489.47</v>
      </c>
      <c r="J4" s="402"/>
      <c r="K4" s="402">
        <v>326467.5</v>
      </c>
      <c r="L4" s="402">
        <v>276930.77</v>
      </c>
      <c r="M4">
        <v>189</v>
      </c>
      <c r="N4">
        <v>47</v>
      </c>
    </row>
    <row r="5" spans="1:14">
      <c r="B5" s="402">
        <v>282687.94</v>
      </c>
      <c r="C5" s="403">
        <v>0</v>
      </c>
      <c r="D5" s="402">
        <v>1732.3</v>
      </c>
      <c r="E5" s="402">
        <v>284420.24</v>
      </c>
      <c r="H5" s="402">
        <v>8837.57</v>
      </c>
      <c r="N5" s="403">
        <v>0</v>
      </c>
    </row>
    <row r="6" spans="1:14">
      <c r="A6" t="s">
        <v>398</v>
      </c>
      <c r="B6">
        <v>3448</v>
      </c>
      <c r="C6">
        <v>1</v>
      </c>
      <c r="D6">
        <v>17</v>
      </c>
      <c r="E6">
        <v>3466</v>
      </c>
      <c r="F6" s="402">
        <v>76609.759999999995</v>
      </c>
      <c r="G6" s="403">
        <v>504931</v>
      </c>
      <c r="H6">
        <v>179</v>
      </c>
      <c r="I6" s="402">
        <v>18598.509999999998</v>
      </c>
      <c r="J6" s="402"/>
      <c r="K6" s="402">
        <v>483018.96</v>
      </c>
      <c r="L6" s="402">
        <v>409722.73</v>
      </c>
      <c r="M6">
        <v>275</v>
      </c>
      <c r="N6">
        <v>51</v>
      </c>
    </row>
    <row r="7" spans="1:14">
      <c r="B7" s="402">
        <v>425498.12</v>
      </c>
      <c r="C7" s="402">
        <v>105.32</v>
      </c>
      <c r="D7" s="402">
        <v>2717.8</v>
      </c>
      <c r="E7" s="402">
        <v>428321.24</v>
      </c>
      <c r="H7" s="402">
        <v>21912.04</v>
      </c>
      <c r="N7" s="403">
        <v>0</v>
      </c>
    </row>
    <row r="8" spans="1:14">
      <c r="A8" t="s">
        <v>263</v>
      </c>
      <c r="B8">
        <v>2542</v>
      </c>
      <c r="C8">
        <v>1</v>
      </c>
      <c r="D8">
        <v>11</v>
      </c>
      <c r="E8">
        <v>2554</v>
      </c>
      <c r="F8" s="402">
        <v>55947.77</v>
      </c>
      <c r="G8" s="402">
        <v>368252.95</v>
      </c>
      <c r="H8">
        <v>80</v>
      </c>
      <c r="I8" s="402">
        <v>7571.51</v>
      </c>
      <c r="J8" s="402"/>
      <c r="K8" s="402">
        <v>359318.8</v>
      </c>
      <c r="L8" s="402">
        <v>304733.67</v>
      </c>
      <c r="M8">
        <v>344</v>
      </c>
      <c r="N8">
        <v>46</v>
      </c>
    </row>
    <row r="9" spans="1:14">
      <c r="B9" s="402">
        <v>310719.09999999998</v>
      </c>
      <c r="C9" s="402">
        <v>94.68</v>
      </c>
      <c r="D9" s="402">
        <v>1491.4</v>
      </c>
      <c r="E9" s="402">
        <v>312305.18</v>
      </c>
      <c r="H9" s="402">
        <v>8934.15</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2463</v>
      </c>
      <c r="C12">
        <v>2</v>
      </c>
      <c r="D12">
        <v>0</v>
      </c>
      <c r="E12">
        <v>2465</v>
      </c>
      <c r="F12" s="402">
        <v>58141.64</v>
      </c>
      <c r="G12" s="402">
        <v>381146.47</v>
      </c>
      <c r="H12">
        <v>123</v>
      </c>
      <c r="I12" s="402">
        <v>12000.07</v>
      </c>
      <c r="J12" s="402"/>
      <c r="K12" s="402">
        <v>366986.39</v>
      </c>
      <c r="L12" s="402">
        <v>311004.76</v>
      </c>
      <c r="M12">
        <v>114</v>
      </c>
      <c r="N12">
        <v>58</v>
      </c>
    </row>
    <row r="13" spans="1:14">
      <c r="B13" s="402">
        <v>322207.84999999998</v>
      </c>
      <c r="C13" s="402">
        <v>796.98</v>
      </c>
      <c r="D13" s="403">
        <v>0</v>
      </c>
      <c r="E13" s="402">
        <v>323004.83</v>
      </c>
      <c r="H13" s="402">
        <v>14160.08</v>
      </c>
      <c r="N13" s="403">
        <v>0</v>
      </c>
    </row>
    <row r="14" spans="1:14">
      <c r="A14" t="s">
        <v>396</v>
      </c>
      <c r="B14">
        <v>2562</v>
      </c>
      <c r="C14">
        <v>1</v>
      </c>
      <c r="D14">
        <v>6</v>
      </c>
      <c r="E14">
        <v>2569</v>
      </c>
      <c r="F14" s="402">
        <v>56065.08</v>
      </c>
      <c r="G14" s="402">
        <v>368381.16</v>
      </c>
      <c r="H14">
        <v>109</v>
      </c>
      <c r="I14" s="402">
        <v>10733.22</v>
      </c>
      <c r="J14" s="402"/>
      <c r="K14" s="402">
        <v>355716.2</v>
      </c>
      <c r="L14" s="402">
        <v>301582.86</v>
      </c>
      <c r="M14">
        <v>135</v>
      </c>
      <c r="N14">
        <v>20</v>
      </c>
    </row>
    <row r="15" spans="1:14">
      <c r="B15" s="402">
        <v>311383.53000000003</v>
      </c>
      <c r="C15" s="402">
        <v>82.65</v>
      </c>
      <c r="D15" s="402">
        <v>849.9</v>
      </c>
      <c r="E15" s="402">
        <v>312316.08</v>
      </c>
      <c r="H15" s="402">
        <v>12664.96</v>
      </c>
      <c r="N15" s="403">
        <v>0</v>
      </c>
    </row>
    <row r="16" spans="1:14">
      <c r="A16" t="s">
        <v>397</v>
      </c>
      <c r="B16">
        <v>3156</v>
      </c>
      <c r="C16">
        <v>2</v>
      </c>
      <c r="D16">
        <v>10</v>
      </c>
      <c r="E16">
        <v>3168</v>
      </c>
      <c r="F16" s="402">
        <v>70255.850000000006</v>
      </c>
      <c r="G16" s="402">
        <v>462142.67</v>
      </c>
      <c r="H16">
        <v>147</v>
      </c>
      <c r="I16" s="402">
        <v>15492.92</v>
      </c>
      <c r="J16" s="402"/>
      <c r="K16" s="402">
        <v>443861.5</v>
      </c>
      <c r="L16" s="402">
        <v>376393.9</v>
      </c>
      <c r="M16">
        <v>151</v>
      </c>
      <c r="N16">
        <v>40</v>
      </c>
    </row>
    <row r="17" spans="1:14">
      <c r="B17" s="402">
        <v>390237.14</v>
      </c>
      <c r="C17" s="402">
        <v>68.08</v>
      </c>
      <c r="D17" s="402">
        <v>1581.6</v>
      </c>
      <c r="E17" s="402">
        <v>391886.82</v>
      </c>
      <c r="H17" s="402">
        <v>18281.169999999998</v>
      </c>
      <c r="N17" s="403">
        <v>0</v>
      </c>
    </row>
    <row r="18" spans="1:14">
      <c r="A18" t="s">
        <v>319</v>
      </c>
      <c r="B18">
        <v>2910</v>
      </c>
      <c r="C18">
        <v>2</v>
      </c>
      <c r="D18">
        <v>1</v>
      </c>
      <c r="E18">
        <v>2913</v>
      </c>
      <c r="F18" s="402">
        <v>65821.460000000006</v>
      </c>
      <c r="G18" s="402">
        <v>431568.34</v>
      </c>
      <c r="H18">
        <v>106</v>
      </c>
      <c r="I18" s="402">
        <v>10076.27</v>
      </c>
      <c r="J18" s="402"/>
      <c r="K18" s="402">
        <v>419678.34</v>
      </c>
      <c r="L18" s="402">
        <v>355670.61</v>
      </c>
      <c r="M18">
        <v>298</v>
      </c>
      <c r="N18">
        <v>26</v>
      </c>
    </row>
    <row r="19" spans="1:14">
      <c r="B19" s="403">
        <v>365450</v>
      </c>
      <c r="C19" s="402">
        <v>218.68</v>
      </c>
      <c r="D19" s="402">
        <v>78.2</v>
      </c>
      <c r="E19" s="402">
        <v>365746.88</v>
      </c>
      <c r="H19" s="403">
        <v>11890</v>
      </c>
      <c r="N19" s="403">
        <v>0</v>
      </c>
    </row>
    <row r="20" spans="1:14">
      <c r="A20" t="s">
        <v>264</v>
      </c>
      <c r="B20">
        <v>1601</v>
      </c>
      <c r="C20">
        <v>1</v>
      </c>
      <c r="D20">
        <v>0</v>
      </c>
      <c r="E20">
        <v>1602</v>
      </c>
      <c r="F20" s="402">
        <v>39082.65</v>
      </c>
      <c r="G20" s="402">
        <v>256204.79999999999</v>
      </c>
      <c r="H20">
        <v>67</v>
      </c>
      <c r="I20" s="402">
        <v>8141.43</v>
      </c>
      <c r="J20" s="402"/>
      <c r="K20" s="402">
        <v>246597.92</v>
      </c>
      <c r="L20" s="402">
        <v>208980.72</v>
      </c>
      <c r="M20">
        <v>129</v>
      </c>
      <c r="N20">
        <v>16</v>
      </c>
    </row>
    <row r="21" spans="1:14">
      <c r="B21" s="402">
        <v>217120.02</v>
      </c>
      <c r="C21" s="402">
        <v>2.13</v>
      </c>
      <c r="D21" s="403">
        <v>0</v>
      </c>
      <c r="E21" s="402">
        <v>217122.15</v>
      </c>
      <c r="H21" s="402">
        <v>9606.8799999999992</v>
      </c>
      <c r="N21" s="403">
        <v>0</v>
      </c>
    </row>
    <row r="22" spans="1:14">
      <c r="A22" t="s">
        <v>318</v>
      </c>
      <c r="B22">
        <v>3583</v>
      </c>
      <c r="C22">
        <v>1</v>
      </c>
      <c r="D22">
        <v>4</v>
      </c>
      <c r="E22">
        <v>3588</v>
      </c>
      <c r="F22" s="402">
        <v>82441.899999999994</v>
      </c>
      <c r="G22" s="402">
        <v>540986.26</v>
      </c>
      <c r="H22">
        <v>151</v>
      </c>
      <c r="I22" s="402">
        <v>17300.240000000002</v>
      </c>
      <c r="J22" s="402"/>
      <c r="K22" s="402">
        <v>520571.98</v>
      </c>
      <c r="L22" s="402">
        <v>441244.12</v>
      </c>
      <c r="M22">
        <v>216</v>
      </c>
      <c r="N22">
        <v>58</v>
      </c>
    </row>
    <row r="23" spans="1:14">
      <c r="B23" s="402">
        <v>457991.91</v>
      </c>
      <c r="C23" s="402">
        <v>11.25</v>
      </c>
      <c r="D23" s="402">
        <v>541.20000000000005</v>
      </c>
      <c r="E23" s="402">
        <v>458544.36</v>
      </c>
      <c r="H23" s="402">
        <v>20414.28</v>
      </c>
      <c r="N23" s="403">
        <v>0</v>
      </c>
    </row>
    <row r="24" spans="1:14">
      <c r="A24" t="s">
        <v>306</v>
      </c>
      <c r="B24">
        <v>3598</v>
      </c>
      <c r="C24">
        <v>1</v>
      </c>
      <c r="D24">
        <v>8</v>
      </c>
      <c r="E24">
        <v>3607</v>
      </c>
      <c r="F24" s="402">
        <v>80069.47</v>
      </c>
      <c r="G24" s="402">
        <v>526017.80000000005</v>
      </c>
      <c r="H24">
        <v>189</v>
      </c>
      <c r="I24" s="402">
        <v>24120.92</v>
      </c>
      <c r="J24" s="402"/>
      <c r="K24" s="402">
        <v>497555.12</v>
      </c>
      <c r="L24" s="402">
        <v>421827.41</v>
      </c>
      <c r="M24">
        <v>274</v>
      </c>
      <c r="N24">
        <v>65</v>
      </c>
    </row>
    <row r="25" spans="1:14">
      <c r="B25" s="402">
        <v>444760.85</v>
      </c>
      <c r="C25" s="402">
        <v>62.58</v>
      </c>
      <c r="D25" s="402">
        <v>1124.9000000000001</v>
      </c>
      <c r="E25" s="402">
        <v>445948.33</v>
      </c>
      <c r="H25" s="402">
        <v>28462.68</v>
      </c>
      <c r="N25" s="403">
        <v>0</v>
      </c>
    </row>
    <row r="26" spans="1:14">
      <c r="A26" t="s">
        <v>314</v>
      </c>
      <c r="B26">
        <v>3580</v>
      </c>
      <c r="C26">
        <v>1</v>
      </c>
      <c r="D26">
        <v>6</v>
      </c>
      <c r="E26">
        <v>3587</v>
      </c>
      <c r="F26" s="402">
        <v>78933.7</v>
      </c>
      <c r="G26" s="402">
        <v>518299.19</v>
      </c>
      <c r="H26">
        <v>198</v>
      </c>
      <c r="I26" s="402">
        <v>18093.14</v>
      </c>
      <c r="J26" s="402"/>
      <c r="K26" s="402">
        <v>496949.29</v>
      </c>
      <c r="L26" s="402">
        <v>421272.35</v>
      </c>
      <c r="M26">
        <v>236</v>
      </c>
      <c r="N26">
        <v>68</v>
      </c>
    </row>
    <row r="27" spans="1:14">
      <c r="B27" s="402">
        <v>438409.71</v>
      </c>
      <c r="C27" s="402">
        <v>103.18</v>
      </c>
      <c r="D27" s="402">
        <v>852.6</v>
      </c>
      <c r="E27" s="402">
        <v>439365.49</v>
      </c>
      <c r="H27" s="402">
        <v>21349.9</v>
      </c>
      <c r="N27" s="403">
        <v>0</v>
      </c>
    </row>
    <row r="28" spans="1:14">
      <c r="B28">
        <v>31745</v>
      </c>
      <c r="C28">
        <v>13</v>
      </c>
      <c r="D28">
        <v>76</v>
      </c>
      <c r="E28">
        <v>31834</v>
      </c>
      <c r="F28" s="402">
        <v>714254.11</v>
      </c>
      <c r="G28" s="402">
        <v>4693235.71</v>
      </c>
      <c r="H28">
        <v>1438</v>
      </c>
      <c r="I28" s="402">
        <v>149617.69</v>
      </c>
      <c r="J28" s="402"/>
      <c r="K28" s="402">
        <v>4516722.01</v>
      </c>
      <c r="L28" s="402">
        <v>3829363.91</v>
      </c>
      <c r="M28">
        <v>2361</v>
      </c>
      <c r="N28">
        <v>495</v>
      </c>
    </row>
    <row r="29" spans="1:14">
      <c r="B29" s="402">
        <v>3966466.17</v>
      </c>
      <c r="C29" s="402">
        <v>1545.53</v>
      </c>
      <c r="D29" s="402">
        <v>10969.9</v>
      </c>
      <c r="E29" s="402">
        <v>3978981.6</v>
      </c>
      <c r="H29" s="402">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2.5"/>
  <cols>
    <col min="5" max="5" width="13.1796875" bestFit="1" customWidth="1"/>
    <col min="6" max="6" width="11.453125" bestFit="1" customWidth="1"/>
    <col min="7" max="7" width="13.1796875" bestFit="1" customWidth="1"/>
    <col min="8" max="8" width="12" bestFit="1" customWidth="1"/>
    <col min="9" max="9" width="15.54296875" bestFit="1" customWidth="1"/>
    <col min="12" max="12" width="20.5429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02">
        <v>51141.37</v>
      </c>
      <c r="G4" s="402">
        <v>336943.44</v>
      </c>
      <c r="H4">
        <v>90</v>
      </c>
      <c r="I4" s="402">
        <v>10338.959999999999</v>
      </c>
      <c r="J4" s="402"/>
      <c r="K4" s="402">
        <v>324766.02</v>
      </c>
      <c r="L4" s="402">
        <v>275463.11</v>
      </c>
      <c r="M4">
        <v>195</v>
      </c>
      <c r="N4">
        <v>39</v>
      </c>
    </row>
    <row r="5" spans="1:14">
      <c r="B5" s="402">
        <v>283950.25</v>
      </c>
      <c r="C5" s="402">
        <v>162.53</v>
      </c>
      <c r="D5" s="402">
        <v>1689.29</v>
      </c>
      <c r="E5" s="402">
        <v>285802.07</v>
      </c>
      <c r="H5" s="402">
        <v>12177.42</v>
      </c>
      <c r="N5" s="403">
        <v>0</v>
      </c>
    </row>
    <row r="6" spans="1:14">
      <c r="A6" t="s">
        <v>398</v>
      </c>
      <c r="B6">
        <v>3218</v>
      </c>
      <c r="C6">
        <v>1</v>
      </c>
      <c r="D6">
        <v>59</v>
      </c>
      <c r="E6">
        <v>3278</v>
      </c>
      <c r="F6" s="402">
        <v>73159.7</v>
      </c>
      <c r="G6" s="402">
        <v>494625.05</v>
      </c>
      <c r="H6">
        <v>165</v>
      </c>
      <c r="I6" s="402">
        <v>17633.419999999998</v>
      </c>
      <c r="J6" s="402"/>
      <c r="K6" s="402">
        <v>473952.35</v>
      </c>
      <c r="L6" s="402">
        <v>403831.93</v>
      </c>
      <c r="M6">
        <v>220</v>
      </c>
      <c r="N6">
        <v>68</v>
      </c>
    </row>
    <row r="7" spans="1:14">
      <c r="B7" s="402">
        <v>406402.65</v>
      </c>
      <c r="C7" s="402">
        <v>31.8</v>
      </c>
      <c r="D7" s="402">
        <v>15030.9</v>
      </c>
      <c r="E7" s="402">
        <v>421465.35</v>
      </c>
      <c r="H7" s="402">
        <v>20672.7</v>
      </c>
      <c r="N7" s="403">
        <v>0</v>
      </c>
    </row>
    <row r="8" spans="1:14">
      <c r="A8" t="s">
        <v>263</v>
      </c>
      <c r="B8">
        <v>2332</v>
      </c>
      <c r="C8">
        <v>0</v>
      </c>
      <c r="D8">
        <v>7</v>
      </c>
      <c r="E8">
        <v>2339</v>
      </c>
      <c r="F8" s="402">
        <v>52300.22</v>
      </c>
      <c r="G8" s="402">
        <v>343735.53</v>
      </c>
      <c r="H8">
        <v>85</v>
      </c>
      <c r="I8" s="402">
        <v>7479.2</v>
      </c>
      <c r="J8" s="402"/>
      <c r="K8" s="402">
        <v>334910.28000000003</v>
      </c>
      <c r="L8" s="402">
        <v>283956.11</v>
      </c>
      <c r="M8">
        <v>287</v>
      </c>
      <c r="N8">
        <v>50</v>
      </c>
    </row>
    <row r="9" spans="1:14">
      <c r="B9" s="402">
        <v>290553.11</v>
      </c>
      <c r="C9" s="403">
        <v>0</v>
      </c>
      <c r="D9" s="402">
        <v>882.2</v>
      </c>
      <c r="E9" s="402">
        <v>291435.31</v>
      </c>
      <c r="H9" s="402">
        <v>8825.25</v>
      </c>
      <c r="N9" s="403">
        <v>0</v>
      </c>
    </row>
    <row r="10" spans="1:14">
      <c r="A10" t="s">
        <v>400</v>
      </c>
      <c r="B10">
        <v>0</v>
      </c>
      <c r="C10">
        <v>0</v>
      </c>
      <c r="D10">
        <v>0</v>
      </c>
      <c r="E10">
        <v>0</v>
      </c>
      <c r="F10" s="403">
        <v>0</v>
      </c>
      <c r="G10" s="403">
        <v>0</v>
      </c>
      <c r="H10">
        <v>0</v>
      </c>
      <c r="I10" s="403">
        <v>0</v>
      </c>
      <c r="J10" s="403"/>
      <c r="K10" s="403">
        <v>0</v>
      </c>
      <c r="L10" s="403">
        <v>0</v>
      </c>
      <c r="M10">
        <v>0</v>
      </c>
      <c r="N10">
        <v>0</v>
      </c>
    </row>
    <row r="11" spans="1:14">
      <c r="B11" s="403">
        <v>0</v>
      </c>
      <c r="C11" s="403">
        <v>0</v>
      </c>
      <c r="D11" s="403">
        <v>0</v>
      </c>
      <c r="E11" s="403">
        <v>0</v>
      </c>
      <c r="H11" s="403">
        <v>0</v>
      </c>
      <c r="N11" s="403">
        <v>0</v>
      </c>
    </row>
    <row r="12" spans="1:14">
      <c r="A12" t="s">
        <v>399</v>
      </c>
      <c r="B12">
        <v>2418</v>
      </c>
      <c r="C12">
        <v>1</v>
      </c>
      <c r="D12">
        <v>0</v>
      </c>
      <c r="E12">
        <v>2419</v>
      </c>
      <c r="F12" s="402">
        <v>56627.96</v>
      </c>
      <c r="G12" s="402">
        <v>371223.57</v>
      </c>
      <c r="H12">
        <v>130</v>
      </c>
      <c r="I12" s="402">
        <v>13147.59</v>
      </c>
      <c r="J12" s="402"/>
      <c r="K12" s="402">
        <v>355709.42</v>
      </c>
      <c r="L12" s="402">
        <v>301448.02</v>
      </c>
      <c r="M12">
        <v>127</v>
      </c>
      <c r="N12">
        <v>33</v>
      </c>
    </row>
    <row r="13" spans="1:14">
      <c r="B13" s="402">
        <v>314531.18</v>
      </c>
      <c r="C13" s="402">
        <v>64.430000000000007</v>
      </c>
      <c r="D13" s="403">
        <v>0</v>
      </c>
      <c r="E13" s="402">
        <v>314595.61</v>
      </c>
      <c r="H13" s="402">
        <v>15514.15</v>
      </c>
      <c r="N13" s="403">
        <v>0</v>
      </c>
    </row>
    <row r="14" spans="1:14">
      <c r="A14" t="s">
        <v>396</v>
      </c>
      <c r="B14">
        <v>2361</v>
      </c>
      <c r="C14">
        <v>0</v>
      </c>
      <c r="D14">
        <v>1</v>
      </c>
      <c r="E14">
        <v>2362</v>
      </c>
      <c r="F14" s="402">
        <v>51697.23</v>
      </c>
      <c r="G14" s="402">
        <v>339002.28</v>
      </c>
      <c r="H14">
        <v>93</v>
      </c>
      <c r="I14" s="402">
        <v>8787.35</v>
      </c>
      <c r="J14" s="402"/>
      <c r="K14" s="402">
        <v>328633.45</v>
      </c>
      <c r="L14" s="402">
        <v>278517.7</v>
      </c>
      <c r="M14">
        <v>131</v>
      </c>
      <c r="N14">
        <v>13</v>
      </c>
    </row>
    <row r="15" spans="1:14">
      <c r="B15" s="402">
        <v>287200.05</v>
      </c>
      <c r="C15" s="403">
        <v>0</v>
      </c>
      <c r="D15" s="403">
        <v>105</v>
      </c>
      <c r="E15" s="402">
        <v>287305.05</v>
      </c>
      <c r="H15" s="402">
        <v>10368.83</v>
      </c>
      <c r="N15" s="403">
        <v>0</v>
      </c>
    </row>
    <row r="16" spans="1:14">
      <c r="A16" t="s">
        <v>397</v>
      </c>
      <c r="B16">
        <v>3084</v>
      </c>
      <c r="C16">
        <v>1</v>
      </c>
      <c r="D16">
        <v>10</v>
      </c>
      <c r="E16">
        <v>3095</v>
      </c>
      <c r="F16" s="402">
        <v>67940.820000000007</v>
      </c>
      <c r="G16" s="402">
        <v>446514.27</v>
      </c>
      <c r="H16">
        <v>140</v>
      </c>
      <c r="I16" s="402">
        <v>16102.71</v>
      </c>
      <c r="J16" s="402"/>
      <c r="K16" s="402">
        <v>427513.39</v>
      </c>
      <c r="L16" s="402">
        <v>362470.74</v>
      </c>
      <c r="M16">
        <v>120</v>
      </c>
      <c r="N16">
        <v>32</v>
      </c>
    </row>
    <row r="17" spans="1:14">
      <c r="B17" s="402">
        <v>377343.66</v>
      </c>
      <c r="C17" s="402">
        <v>98.64</v>
      </c>
      <c r="D17" s="402">
        <v>1131.1500000000001</v>
      </c>
      <c r="E17" s="402">
        <v>378573.45</v>
      </c>
      <c r="H17" s="402">
        <v>19000.88</v>
      </c>
      <c r="N17" s="403">
        <v>0</v>
      </c>
    </row>
    <row r="18" spans="1:14">
      <c r="A18" t="s">
        <v>319</v>
      </c>
      <c r="B18">
        <v>2691</v>
      </c>
      <c r="C18">
        <v>2</v>
      </c>
      <c r="D18">
        <v>0</v>
      </c>
      <c r="E18">
        <v>2693</v>
      </c>
      <c r="F18" s="402">
        <v>61545.93</v>
      </c>
      <c r="G18" s="402">
        <v>403461.02</v>
      </c>
      <c r="H18">
        <v>106</v>
      </c>
      <c r="I18" s="402">
        <v>9916.93</v>
      </c>
      <c r="J18" s="402"/>
      <c r="K18" s="402">
        <v>391759.05</v>
      </c>
      <c r="L18" s="402">
        <v>331998.15999999997</v>
      </c>
      <c r="M18">
        <v>253</v>
      </c>
      <c r="N18">
        <v>23</v>
      </c>
    </row>
    <row r="19" spans="1:14">
      <c r="B19" s="402">
        <v>341471.78</v>
      </c>
      <c r="C19" s="402">
        <v>443.31</v>
      </c>
      <c r="D19" s="403">
        <v>0</v>
      </c>
      <c r="E19" s="402">
        <v>341915.09</v>
      </c>
      <c r="H19" s="402">
        <v>11701.97</v>
      </c>
      <c r="N19" s="403">
        <v>0</v>
      </c>
    </row>
    <row r="20" spans="1:14">
      <c r="A20" t="s">
        <v>264</v>
      </c>
      <c r="B20">
        <v>1320</v>
      </c>
      <c r="C20">
        <v>1</v>
      </c>
      <c r="D20">
        <v>55</v>
      </c>
      <c r="E20">
        <v>1376</v>
      </c>
      <c r="F20" s="402">
        <v>32483.81</v>
      </c>
      <c r="G20" s="402">
        <v>224072.91</v>
      </c>
      <c r="H20">
        <v>54</v>
      </c>
      <c r="I20" s="402">
        <v>6533.73</v>
      </c>
      <c r="J20" s="402"/>
      <c r="K20" s="402">
        <v>216363.12</v>
      </c>
      <c r="L20" s="402">
        <v>185055.37</v>
      </c>
      <c r="M20">
        <v>104</v>
      </c>
      <c r="N20">
        <v>16</v>
      </c>
    </row>
    <row r="21" spans="1:14">
      <c r="B21" s="402">
        <v>180459.41</v>
      </c>
      <c r="C21" s="402">
        <v>3.96</v>
      </c>
      <c r="D21" s="402">
        <v>11125.73</v>
      </c>
      <c r="E21" s="402">
        <v>191589.1</v>
      </c>
      <c r="H21" s="402">
        <v>7709.79</v>
      </c>
      <c r="N21" s="403">
        <v>0</v>
      </c>
    </row>
    <row r="22" spans="1:14">
      <c r="A22" t="s">
        <v>318</v>
      </c>
      <c r="B22">
        <v>3278</v>
      </c>
      <c r="C22">
        <v>1</v>
      </c>
      <c r="D22">
        <v>5</v>
      </c>
      <c r="E22">
        <v>3284</v>
      </c>
      <c r="F22" s="402">
        <v>77443.66</v>
      </c>
      <c r="G22" s="402">
        <v>508383.95</v>
      </c>
      <c r="H22">
        <v>175</v>
      </c>
      <c r="I22" s="402">
        <v>16937.169999999998</v>
      </c>
      <c r="J22" s="402"/>
      <c r="K22" s="402">
        <v>488398.1</v>
      </c>
      <c r="L22" s="402">
        <v>414003.12</v>
      </c>
      <c r="M22">
        <v>203</v>
      </c>
      <c r="N22">
        <v>53</v>
      </c>
    </row>
    <row r="23" spans="1:14">
      <c r="B23" s="402">
        <v>429804.12</v>
      </c>
      <c r="C23" s="402">
        <v>429.77</v>
      </c>
      <c r="D23" s="402">
        <v>706.4</v>
      </c>
      <c r="E23" s="402">
        <v>430940.29</v>
      </c>
      <c r="H23" s="402">
        <v>19985.849999999999</v>
      </c>
      <c r="N23" s="403">
        <v>0</v>
      </c>
    </row>
    <row r="24" spans="1:14">
      <c r="A24" t="s">
        <v>306</v>
      </c>
      <c r="B24">
        <v>3453</v>
      </c>
      <c r="C24">
        <v>0</v>
      </c>
      <c r="D24">
        <v>11</v>
      </c>
      <c r="E24">
        <v>3464</v>
      </c>
      <c r="F24" s="402">
        <v>77084.710000000006</v>
      </c>
      <c r="G24" s="402">
        <v>507153.5</v>
      </c>
      <c r="H24">
        <v>188</v>
      </c>
      <c r="I24" s="402">
        <v>21152.26</v>
      </c>
      <c r="J24" s="402"/>
      <c r="K24" s="402">
        <v>482193.84</v>
      </c>
      <c r="L24" s="402">
        <v>408916.53</v>
      </c>
      <c r="M24">
        <v>206</v>
      </c>
      <c r="N24">
        <v>68</v>
      </c>
    </row>
    <row r="25" spans="1:14">
      <c r="B25" s="402">
        <v>428242.29</v>
      </c>
      <c r="C25" s="403">
        <v>0</v>
      </c>
      <c r="D25" s="402">
        <v>1826.5</v>
      </c>
      <c r="E25" s="402">
        <v>430068.79</v>
      </c>
      <c r="H25" s="402">
        <v>24959.66</v>
      </c>
      <c r="N25" s="403">
        <v>0</v>
      </c>
    </row>
    <row r="26" spans="1:14">
      <c r="A26" t="s">
        <v>314</v>
      </c>
      <c r="B26">
        <v>3311</v>
      </c>
      <c r="C26">
        <v>1</v>
      </c>
      <c r="D26">
        <v>3</v>
      </c>
      <c r="E26">
        <v>3315</v>
      </c>
      <c r="F26" s="402">
        <v>76556.86</v>
      </c>
      <c r="G26" s="402">
        <v>502256.33</v>
      </c>
      <c r="H26">
        <v>166</v>
      </c>
      <c r="I26" s="402">
        <v>14459.81</v>
      </c>
      <c r="J26" s="402"/>
      <c r="K26" s="402">
        <v>485193.76</v>
      </c>
      <c r="L26" s="402">
        <v>411239.66</v>
      </c>
      <c r="M26">
        <v>230</v>
      </c>
      <c r="N26">
        <v>75</v>
      </c>
    </row>
    <row r="27" spans="1:14">
      <c r="B27" s="402">
        <v>425258.94</v>
      </c>
      <c r="C27" s="402">
        <v>49.73</v>
      </c>
      <c r="D27" s="402">
        <v>390.8</v>
      </c>
      <c r="E27" s="402">
        <v>425699.47</v>
      </c>
      <c r="H27" s="402">
        <v>17062.57</v>
      </c>
      <c r="N27" s="403">
        <v>0</v>
      </c>
    </row>
    <row r="28" spans="1:14">
      <c r="B28">
        <v>29720</v>
      </c>
      <c r="C28">
        <v>9</v>
      </c>
      <c r="D28">
        <v>164</v>
      </c>
      <c r="E28">
        <v>29893</v>
      </c>
      <c r="F28" s="402">
        <v>677982.27</v>
      </c>
      <c r="G28" s="402">
        <v>4477371.8499999996</v>
      </c>
      <c r="H28">
        <v>1392</v>
      </c>
      <c r="I28" s="402">
        <v>142489.12</v>
      </c>
      <c r="J28" s="402"/>
      <c r="K28" s="402">
        <v>4309392.7699999996</v>
      </c>
      <c r="L28" s="402">
        <v>3656900.46</v>
      </c>
      <c r="M28">
        <v>2076</v>
      </c>
      <c r="N28">
        <v>470</v>
      </c>
    </row>
    <row r="29" spans="1:14">
      <c r="B29" s="402">
        <v>3765217.44</v>
      </c>
      <c r="C29" s="402">
        <v>1284.17</v>
      </c>
      <c r="D29" s="402">
        <v>32887.97</v>
      </c>
      <c r="E29" s="402">
        <v>3799389.58</v>
      </c>
      <c r="H29" s="402">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02">
        <v>51022.47</v>
      </c>
      <c r="G4" s="402">
        <v>336116.93</v>
      </c>
      <c r="H4">
        <v>69</v>
      </c>
      <c r="I4" s="402">
        <v>6773.26</v>
      </c>
      <c r="J4" s="402">
        <v>328124.48</v>
      </c>
      <c r="K4" s="402">
        <v>278321.2</v>
      </c>
      <c r="L4">
        <v>236</v>
      </c>
      <c r="M4">
        <v>36</v>
      </c>
    </row>
    <row r="5" spans="1:13">
      <c r="B5" s="402">
        <v>283452.98</v>
      </c>
      <c r="C5" s="403">
        <v>0</v>
      </c>
      <c r="D5" s="402">
        <v>1641.48</v>
      </c>
      <c r="E5" s="402">
        <v>285094.46000000002</v>
      </c>
      <c r="H5" s="402">
        <v>7992.45</v>
      </c>
      <c r="M5" s="403">
        <v>0</v>
      </c>
    </row>
    <row r="6" spans="1:13">
      <c r="A6" t="s">
        <v>398</v>
      </c>
      <c r="B6">
        <v>3249</v>
      </c>
      <c r="C6">
        <v>2</v>
      </c>
      <c r="D6">
        <v>19</v>
      </c>
      <c r="E6">
        <v>3270</v>
      </c>
      <c r="F6" s="402">
        <v>77470.240000000005</v>
      </c>
      <c r="G6" s="403">
        <v>511089</v>
      </c>
      <c r="H6">
        <v>172</v>
      </c>
      <c r="I6" s="402">
        <v>17157.73</v>
      </c>
      <c r="J6" s="402">
        <v>490905.13</v>
      </c>
      <c r="K6" s="402">
        <v>416461.03</v>
      </c>
      <c r="L6">
        <v>242</v>
      </c>
      <c r="M6">
        <v>54</v>
      </c>
    </row>
    <row r="7" spans="1:13">
      <c r="B7" s="402">
        <v>429930.94</v>
      </c>
      <c r="C7" s="402">
        <v>453.55</v>
      </c>
      <c r="D7" s="402">
        <v>3234.27</v>
      </c>
      <c r="E7" s="402">
        <v>433618.76</v>
      </c>
      <c r="H7" s="402">
        <v>20183.87</v>
      </c>
      <c r="M7" s="403">
        <v>0</v>
      </c>
    </row>
    <row r="8" spans="1:13">
      <c r="A8" t="s">
        <v>263</v>
      </c>
      <c r="B8">
        <v>2506</v>
      </c>
      <c r="C8">
        <v>0</v>
      </c>
      <c r="D8">
        <v>4</v>
      </c>
      <c r="E8">
        <v>2510</v>
      </c>
      <c r="F8" s="402">
        <v>56912.95</v>
      </c>
      <c r="G8" s="402">
        <v>373809.25</v>
      </c>
      <c r="H8">
        <v>84</v>
      </c>
      <c r="I8" s="402">
        <v>7427.77</v>
      </c>
      <c r="J8" s="402">
        <v>365066.89</v>
      </c>
      <c r="K8" s="402">
        <v>309468.53000000003</v>
      </c>
      <c r="L8">
        <v>371</v>
      </c>
      <c r="M8">
        <v>42</v>
      </c>
    </row>
    <row r="9" spans="1:13">
      <c r="B9" s="402">
        <v>316178.32</v>
      </c>
      <c r="C9" s="403">
        <v>0</v>
      </c>
      <c r="D9" s="402">
        <v>717.98</v>
      </c>
      <c r="E9" s="402">
        <v>316896.3</v>
      </c>
      <c r="H9" s="402">
        <v>8742.36</v>
      </c>
      <c r="M9" s="403">
        <v>0</v>
      </c>
    </row>
    <row r="10" spans="1:13">
      <c r="A10" t="s">
        <v>400</v>
      </c>
      <c r="B10">
        <v>0</v>
      </c>
      <c r="C10">
        <v>0</v>
      </c>
      <c r="D10">
        <v>0</v>
      </c>
      <c r="E10">
        <v>0</v>
      </c>
      <c r="F10" s="403">
        <v>0</v>
      </c>
      <c r="G10" s="403">
        <v>0</v>
      </c>
      <c r="H10">
        <v>0</v>
      </c>
      <c r="I10" s="403">
        <v>0</v>
      </c>
      <c r="J10" s="403">
        <v>0</v>
      </c>
      <c r="K10" s="403">
        <v>0</v>
      </c>
      <c r="L10">
        <v>0</v>
      </c>
      <c r="M10">
        <v>0</v>
      </c>
    </row>
    <row r="11" spans="1:13">
      <c r="B11" s="403">
        <v>0</v>
      </c>
      <c r="C11" s="403">
        <v>0</v>
      </c>
      <c r="D11" s="403">
        <v>0</v>
      </c>
      <c r="E11" s="403">
        <v>0</v>
      </c>
      <c r="H11" s="403">
        <v>0</v>
      </c>
      <c r="M11" s="403">
        <v>0</v>
      </c>
    </row>
    <row r="12" spans="1:13">
      <c r="A12" t="s">
        <v>399</v>
      </c>
      <c r="B12">
        <v>2428</v>
      </c>
      <c r="C12">
        <v>0</v>
      </c>
      <c r="D12">
        <v>2</v>
      </c>
      <c r="E12">
        <v>2430</v>
      </c>
      <c r="F12" s="402">
        <v>58135.51</v>
      </c>
      <c r="G12" s="402">
        <v>381414.1</v>
      </c>
      <c r="H12">
        <v>102</v>
      </c>
      <c r="I12" s="402">
        <v>11105.68</v>
      </c>
      <c r="J12" s="402">
        <v>368309.4</v>
      </c>
      <c r="K12" s="402">
        <v>312172.90999999997</v>
      </c>
      <c r="L12">
        <v>141</v>
      </c>
      <c r="M12">
        <v>43</v>
      </c>
    </row>
    <row r="13" spans="1:13">
      <c r="B13" s="402">
        <v>322970.69</v>
      </c>
      <c r="C13" s="403">
        <v>0</v>
      </c>
      <c r="D13" s="402">
        <v>307.89999999999998</v>
      </c>
      <c r="E13" s="402">
        <v>323278.59000000003</v>
      </c>
      <c r="H13" s="402">
        <v>13104.7</v>
      </c>
      <c r="M13" s="403">
        <v>0</v>
      </c>
    </row>
    <row r="14" spans="1:13">
      <c r="A14" t="s">
        <v>396</v>
      </c>
      <c r="B14">
        <v>2621</v>
      </c>
      <c r="C14">
        <v>0</v>
      </c>
      <c r="D14">
        <v>2</v>
      </c>
      <c r="E14">
        <v>2623</v>
      </c>
      <c r="F14" s="402">
        <v>58714.15</v>
      </c>
      <c r="G14" s="402">
        <v>385218.5</v>
      </c>
      <c r="H14">
        <v>93</v>
      </c>
      <c r="I14" s="402">
        <v>8684.64</v>
      </c>
      <c r="J14" s="403">
        <v>374971</v>
      </c>
      <c r="K14" s="402">
        <v>317819.71000000002</v>
      </c>
      <c r="L14">
        <v>195</v>
      </c>
      <c r="M14">
        <v>29</v>
      </c>
    </row>
    <row r="15" spans="1:13">
      <c r="B15" s="402">
        <v>326184.42</v>
      </c>
      <c r="C15" s="403">
        <v>0</v>
      </c>
      <c r="D15" s="402">
        <v>319.93</v>
      </c>
      <c r="E15" s="402">
        <v>326504.34999999998</v>
      </c>
      <c r="H15" s="402">
        <v>10247.5</v>
      </c>
      <c r="M15" s="403">
        <v>0</v>
      </c>
    </row>
    <row r="16" spans="1:13">
      <c r="A16" t="s">
        <v>397</v>
      </c>
      <c r="B16">
        <v>2922</v>
      </c>
      <c r="C16">
        <v>1</v>
      </c>
      <c r="D16">
        <v>11</v>
      </c>
      <c r="E16">
        <v>2934</v>
      </c>
      <c r="F16" s="402">
        <v>67587.63</v>
      </c>
      <c r="G16" s="402">
        <v>444400.04</v>
      </c>
      <c r="H16">
        <v>115</v>
      </c>
      <c r="I16" s="402">
        <v>11391.52</v>
      </c>
      <c r="J16" s="402">
        <v>430958.37</v>
      </c>
      <c r="K16" s="402">
        <v>365420.89</v>
      </c>
      <c r="L16">
        <v>131</v>
      </c>
      <c r="M16">
        <v>20</v>
      </c>
    </row>
    <row r="17" spans="1:13">
      <c r="B17" s="402">
        <v>375439.69</v>
      </c>
      <c r="C17" s="402">
        <v>41.77</v>
      </c>
      <c r="D17" s="402">
        <v>1330.95</v>
      </c>
      <c r="E17" s="402">
        <v>376812.41</v>
      </c>
      <c r="H17" s="402">
        <v>13441.67</v>
      </c>
      <c r="M17" s="403">
        <v>0</v>
      </c>
    </row>
    <row r="18" spans="1:13">
      <c r="A18" t="s">
        <v>319</v>
      </c>
      <c r="B18">
        <v>2617</v>
      </c>
      <c r="C18">
        <v>0</v>
      </c>
      <c r="D18">
        <v>1</v>
      </c>
      <c r="E18">
        <v>2618</v>
      </c>
      <c r="F18" s="402">
        <v>59573.41</v>
      </c>
      <c r="G18" s="402">
        <v>390623.99</v>
      </c>
      <c r="H18">
        <v>69</v>
      </c>
      <c r="I18" s="402">
        <v>6967.41</v>
      </c>
      <c r="J18" s="402">
        <v>382402.45</v>
      </c>
      <c r="K18" s="402">
        <v>324083.17</v>
      </c>
      <c r="L18">
        <v>264</v>
      </c>
      <c r="M18">
        <v>16</v>
      </c>
    </row>
    <row r="19" spans="1:13">
      <c r="B19" s="402">
        <v>330958.58</v>
      </c>
      <c r="C19" s="403">
        <v>0</v>
      </c>
      <c r="D19" s="403">
        <v>92</v>
      </c>
      <c r="E19" s="402">
        <v>331050.58</v>
      </c>
      <c r="H19" s="402">
        <v>8221.5400000000009</v>
      </c>
      <c r="M19" s="403">
        <v>0</v>
      </c>
    </row>
    <row r="20" spans="1:13">
      <c r="A20" t="s">
        <v>264</v>
      </c>
      <c r="B20">
        <v>1633</v>
      </c>
      <c r="C20">
        <v>0</v>
      </c>
      <c r="D20">
        <v>3</v>
      </c>
      <c r="E20">
        <v>1636</v>
      </c>
      <c r="F20" s="402">
        <v>40610.78</v>
      </c>
      <c r="G20" s="402">
        <v>266670.36</v>
      </c>
      <c r="H20">
        <v>65</v>
      </c>
      <c r="I20" s="402">
        <v>7652.68</v>
      </c>
      <c r="J20" s="402">
        <v>257668.64</v>
      </c>
      <c r="K20" s="402">
        <v>218406.9</v>
      </c>
      <c r="L20">
        <v>155</v>
      </c>
      <c r="M20">
        <v>21</v>
      </c>
    </row>
    <row r="21" spans="1:13">
      <c r="B21" s="402">
        <v>225612.84</v>
      </c>
      <c r="C21" s="403">
        <v>0</v>
      </c>
      <c r="D21" s="402">
        <v>446.74</v>
      </c>
      <c r="E21" s="402">
        <v>226059.58</v>
      </c>
      <c r="H21" s="402">
        <v>9001.7199999999993</v>
      </c>
      <c r="M21" s="403">
        <v>0</v>
      </c>
    </row>
    <row r="22" spans="1:13">
      <c r="A22" t="s">
        <v>318</v>
      </c>
      <c r="B22">
        <v>3277</v>
      </c>
      <c r="C22">
        <v>0</v>
      </c>
      <c r="D22">
        <v>4</v>
      </c>
      <c r="E22">
        <v>3281</v>
      </c>
      <c r="F22" s="402">
        <v>78812.98</v>
      </c>
      <c r="G22" s="402">
        <v>517036.42</v>
      </c>
      <c r="H22">
        <v>145</v>
      </c>
      <c r="I22" s="402">
        <v>13530.92</v>
      </c>
      <c r="J22" s="402">
        <v>501069.93</v>
      </c>
      <c r="K22" s="402">
        <v>424692.52</v>
      </c>
      <c r="L22">
        <v>263</v>
      </c>
      <c r="M22">
        <v>35</v>
      </c>
    </row>
    <row r="23" spans="1:13">
      <c r="B23" s="402">
        <v>437845.42</v>
      </c>
      <c r="C23" s="403">
        <v>0</v>
      </c>
      <c r="D23" s="402">
        <v>378.02</v>
      </c>
      <c r="E23" s="402">
        <v>438223.44</v>
      </c>
      <c r="H23" s="402">
        <v>15966.49</v>
      </c>
      <c r="M23" s="403">
        <v>0</v>
      </c>
    </row>
    <row r="24" spans="1:13">
      <c r="A24" t="s">
        <v>306</v>
      </c>
      <c r="B24">
        <v>3164</v>
      </c>
      <c r="C24">
        <v>1</v>
      </c>
      <c r="D24">
        <v>6</v>
      </c>
      <c r="E24">
        <v>3171</v>
      </c>
      <c r="F24" s="402">
        <v>71947.070000000007</v>
      </c>
      <c r="G24" s="402">
        <v>472592.76</v>
      </c>
      <c r="H24">
        <v>163</v>
      </c>
      <c r="I24" s="402">
        <v>15033.53</v>
      </c>
      <c r="J24" s="402">
        <v>454853.2</v>
      </c>
      <c r="K24" s="402">
        <v>385612.16</v>
      </c>
      <c r="L24">
        <v>224</v>
      </c>
      <c r="M24">
        <v>46</v>
      </c>
    </row>
    <row r="25" spans="1:13">
      <c r="B25" s="402">
        <v>399628.96</v>
      </c>
      <c r="C25" s="402">
        <v>69.489999999999995</v>
      </c>
      <c r="D25" s="402">
        <v>947.24</v>
      </c>
      <c r="E25" s="402">
        <v>400645.69</v>
      </c>
      <c r="H25" s="402">
        <v>17739.560000000001</v>
      </c>
      <c r="M25" s="403">
        <v>0</v>
      </c>
    </row>
    <row r="26" spans="1:13">
      <c r="A26" t="s">
        <v>314</v>
      </c>
      <c r="B26">
        <v>3221</v>
      </c>
      <c r="C26">
        <v>3</v>
      </c>
      <c r="D26">
        <v>3</v>
      </c>
      <c r="E26">
        <v>3227</v>
      </c>
      <c r="F26" s="402">
        <v>76580.929999999993</v>
      </c>
      <c r="G26" s="402">
        <v>502406.46</v>
      </c>
      <c r="H26">
        <v>138</v>
      </c>
      <c r="I26" s="402">
        <v>12451.36</v>
      </c>
      <c r="J26" s="402">
        <v>487713.85</v>
      </c>
      <c r="K26" s="402">
        <v>413374.17</v>
      </c>
      <c r="L26">
        <v>257</v>
      </c>
      <c r="M26">
        <v>58</v>
      </c>
    </row>
    <row r="27" spans="1:13">
      <c r="B27" s="402">
        <v>425357.94</v>
      </c>
      <c r="C27" s="402">
        <v>85.39</v>
      </c>
      <c r="D27" s="402">
        <v>382.2</v>
      </c>
      <c r="E27" s="402">
        <v>425825.53</v>
      </c>
      <c r="H27" s="402">
        <v>14692.61</v>
      </c>
      <c r="M27" s="403">
        <v>0</v>
      </c>
    </row>
    <row r="28" spans="1:13">
      <c r="B28">
        <v>29815</v>
      </c>
      <c r="C28">
        <v>7</v>
      </c>
      <c r="D28">
        <v>66</v>
      </c>
      <c r="E28">
        <v>29888</v>
      </c>
      <c r="F28" s="402">
        <v>697368.12</v>
      </c>
      <c r="G28" s="402">
        <v>4581377.8099999996</v>
      </c>
      <c r="H28">
        <v>1215</v>
      </c>
      <c r="I28" s="402">
        <v>118176.5</v>
      </c>
      <c r="J28" s="402">
        <v>4442043.3600000003</v>
      </c>
      <c r="K28" s="402">
        <v>3765833.19</v>
      </c>
      <c r="L28">
        <v>2479</v>
      </c>
      <c r="M28">
        <v>400</v>
      </c>
    </row>
    <row r="29" spans="1:13">
      <c r="B29" s="402">
        <v>3873560.78</v>
      </c>
      <c r="C29" s="402">
        <v>650.20000000000005</v>
      </c>
      <c r="D29" s="402">
        <v>9798.7099999999991</v>
      </c>
      <c r="E29" s="402">
        <v>3884009.69</v>
      </c>
      <c r="H29" s="402">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2.5"/>
  <cols>
    <col min="1" max="1" width="11.54296875" bestFit="1" customWidth="1"/>
    <col min="2" max="2" width="14.81640625" bestFit="1" customWidth="1"/>
    <col min="3" max="3" width="15.453125" bestFit="1" customWidth="1"/>
    <col min="4" max="4" width="14.26953125" bestFit="1" customWidth="1"/>
    <col min="5" max="5" width="13.1796875" bestFit="1" customWidth="1"/>
    <col min="6" max="6" width="11.453125" bestFit="1" customWidth="1"/>
    <col min="7" max="7" width="13.1796875" bestFit="1" customWidth="1"/>
    <col min="8" max="8" width="12" bestFit="1" customWidth="1"/>
    <col min="9" max="9" width="15.54296875" bestFit="1" customWidth="1"/>
    <col min="10" max="10" width="13.1796875" bestFit="1" customWidth="1"/>
    <col min="11" max="11" width="20.54296875" style="418" bestFit="1" customWidth="1"/>
  </cols>
  <sheetData>
    <row r="2" spans="1:13">
      <c r="A2" t="s">
        <v>377</v>
      </c>
      <c r="B2" t="s">
        <v>378</v>
      </c>
      <c r="C2" t="s">
        <v>379</v>
      </c>
      <c r="D2" t="s">
        <v>380</v>
      </c>
      <c r="E2" t="s">
        <v>381</v>
      </c>
      <c r="F2" t="s">
        <v>382</v>
      </c>
      <c r="G2" t="s">
        <v>383</v>
      </c>
      <c r="H2" t="s">
        <v>384</v>
      </c>
      <c r="I2" t="s">
        <v>385</v>
      </c>
      <c r="J2" t="s">
        <v>386</v>
      </c>
      <c r="K2" s="418" t="s">
        <v>387</v>
      </c>
      <c r="L2" t="s">
        <v>388</v>
      </c>
      <c r="M2" t="s">
        <v>389</v>
      </c>
    </row>
    <row r="3" spans="1:13">
      <c r="B3" t="s">
        <v>390</v>
      </c>
      <c r="C3" t="s">
        <v>391</v>
      </c>
      <c r="D3" t="s">
        <v>392</v>
      </c>
      <c r="E3" t="s">
        <v>393</v>
      </c>
      <c r="H3" t="s">
        <v>394</v>
      </c>
      <c r="M3" t="s">
        <v>395</v>
      </c>
    </row>
    <row r="4" spans="1:13">
      <c r="A4" t="s">
        <v>396</v>
      </c>
      <c r="B4">
        <v>2442</v>
      </c>
      <c r="C4">
        <v>1</v>
      </c>
      <c r="D4">
        <v>0</v>
      </c>
      <c r="E4">
        <v>2443</v>
      </c>
      <c r="F4" s="402">
        <v>63077.1</v>
      </c>
      <c r="G4" s="402">
        <v>413503.04</v>
      </c>
      <c r="H4">
        <v>89</v>
      </c>
      <c r="I4" s="402">
        <v>8860.33</v>
      </c>
      <c r="J4" s="402">
        <v>403048.06</v>
      </c>
      <c r="K4" s="436">
        <v>341565.61</v>
      </c>
      <c r="L4">
        <v>180</v>
      </c>
      <c r="M4">
        <v>27</v>
      </c>
    </row>
    <row r="5" spans="1:13">
      <c r="B5" s="402">
        <v>350346.6</v>
      </c>
      <c r="C5" s="402">
        <v>79.34</v>
      </c>
      <c r="D5" s="403">
        <v>0</v>
      </c>
      <c r="E5" s="402">
        <v>350425.94</v>
      </c>
      <c r="H5" s="402">
        <v>10454.98</v>
      </c>
      <c r="M5" s="403">
        <v>0</v>
      </c>
    </row>
    <row r="6" spans="1:13">
      <c r="A6" t="s">
        <v>397</v>
      </c>
      <c r="B6">
        <v>3077</v>
      </c>
      <c r="C6">
        <v>0</v>
      </c>
      <c r="D6">
        <v>3</v>
      </c>
      <c r="E6">
        <v>3080</v>
      </c>
      <c r="F6" s="402">
        <v>82104.600000000006</v>
      </c>
      <c r="G6" s="402">
        <v>538519.57999999996</v>
      </c>
      <c r="H6">
        <v>107</v>
      </c>
      <c r="I6" s="402">
        <v>11971.11</v>
      </c>
      <c r="J6" s="402">
        <v>524393.80000000005</v>
      </c>
      <c r="K6" s="436">
        <v>444443.87</v>
      </c>
      <c r="L6">
        <v>130</v>
      </c>
      <c r="M6">
        <v>30</v>
      </c>
    </row>
    <row r="7" spans="1:13">
      <c r="B7" s="402">
        <v>456131.34</v>
      </c>
      <c r="C7" s="403">
        <v>0</v>
      </c>
      <c r="D7" s="402">
        <v>283.64</v>
      </c>
      <c r="E7" s="402">
        <v>456414.98</v>
      </c>
      <c r="H7" s="402">
        <v>14125.78</v>
      </c>
      <c r="M7" s="403">
        <v>0</v>
      </c>
    </row>
    <row r="8" spans="1:13">
      <c r="A8" t="s">
        <v>263</v>
      </c>
      <c r="B8">
        <v>2608</v>
      </c>
      <c r="C8">
        <v>1</v>
      </c>
      <c r="D8">
        <v>7</v>
      </c>
      <c r="E8">
        <v>2616</v>
      </c>
      <c r="F8" s="402">
        <v>68471.28</v>
      </c>
      <c r="G8" s="402">
        <v>449800.74</v>
      </c>
      <c r="H8">
        <v>103</v>
      </c>
      <c r="I8" s="402">
        <v>9888.25</v>
      </c>
      <c r="J8" s="402">
        <v>438132.75</v>
      </c>
      <c r="K8" s="436">
        <v>371441.21</v>
      </c>
      <c r="L8">
        <v>347</v>
      </c>
      <c r="M8">
        <v>49</v>
      </c>
    </row>
    <row r="9" spans="1:13">
      <c r="B9" s="402">
        <v>380249.07</v>
      </c>
      <c r="C9" s="402">
        <v>146.87</v>
      </c>
      <c r="D9" s="402">
        <v>933.52</v>
      </c>
      <c r="E9" s="402">
        <v>381329.46</v>
      </c>
      <c r="H9" s="402">
        <v>11667.99</v>
      </c>
      <c r="M9" s="403">
        <v>0</v>
      </c>
    </row>
    <row r="10" spans="1:13">
      <c r="A10" t="s">
        <v>319</v>
      </c>
      <c r="B10">
        <v>2536</v>
      </c>
      <c r="C10">
        <v>0</v>
      </c>
      <c r="D10">
        <v>40</v>
      </c>
      <c r="E10">
        <v>2576</v>
      </c>
      <c r="F10" s="402">
        <v>67374.600000000006</v>
      </c>
      <c r="G10" s="402">
        <v>450812.77</v>
      </c>
      <c r="H10">
        <v>71</v>
      </c>
      <c r="I10" s="402">
        <v>7241.19</v>
      </c>
      <c r="J10" s="402">
        <v>442268.17</v>
      </c>
      <c r="K10" s="436">
        <v>376196.98</v>
      </c>
      <c r="L10">
        <v>229</v>
      </c>
      <c r="M10">
        <v>15</v>
      </c>
    </row>
    <row r="11" spans="1:13">
      <c r="B11" s="402">
        <v>374302.24</v>
      </c>
      <c r="C11" s="403">
        <v>0</v>
      </c>
      <c r="D11" s="402">
        <v>9135.93</v>
      </c>
      <c r="E11" s="402">
        <v>383438.17</v>
      </c>
      <c r="H11" s="402">
        <v>8544.6</v>
      </c>
      <c r="M11" s="403">
        <v>0</v>
      </c>
    </row>
    <row r="12" spans="1:13">
      <c r="A12" t="s">
        <v>41</v>
      </c>
      <c r="B12">
        <v>2156</v>
      </c>
      <c r="C12">
        <v>0</v>
      </c>
      <c r="D12">
        <v>14</v>
      </c>
      <c r="E12">
        <v>2170</v>
      </c>
      <c r="F12" s="402">
        <v>58585.95</v>
      </c>
      <c r="G12" s="402">
        <v>386455.22</v>
      </c>
      <c r="H12">
        <v>86</v>
      </c>
      <c r="I12" s="403">
        <v>10025</v>
      </c>
      <c r="J12" s="402">
        <v>374625.73</v>
      </c>
      <c r="K12" s="436">
        <v>317844.28000000003</v>
      </c>
      <c r="L12">
        <v>152</v>
      </c>
      <c r="M12">
        <v>45</v>
      </c>
    </row>
    <row r="13" spans="1:13">
      <c r="B13" s="402">
        <v>325476.15000000002</v>
      </c>
      <c r="C13" s="403">
        <v>0</v>
      </c>
      <c r="D13" s="402">
        <v>2393.12</v>
      </c>
      <c r="E13" s="402">
        <v>327869.27</v>
      </c>
      <c r="H13" s="402">
        <v>11829.49</v>
      </c>
      <c r="M13" s="403">
        <v>0</v>
      </c>
    </row>
    <row r="14" spans="1:13">
      <c r="A14" t="s">
        <v>314</v>
      </c>
      <c r="B14">
        <v>3250</v>
      </c>
      <c r="C14">
        <v>1</v>
      </c>
      <c r="D14">
        <v>4</v>
      </c>
      <c r="E14">
        <v>3255</v>
      </c>
      <c r="F14" s="402">
        <v>86837.93</v>
      </c>
      <c r="G14" s="402">
        <v>570151.53</v>
      </c>
      <c r="H14">
        <v>157</v>
      </c>
      <c r="I14" s="402">
        <v>15227.18</v>
      </c>
      <c r="J14" s="402">
        <v>552183.47</v>
      </c>
      <c r="K14" s="436">
        <v>468086.42</v>
      </c>
      <c r="L14">
        <v>255</v>
      </c>
      <c r="M14">
        <v>83</v>
      </c>
    </row>
    <row r="15" spans="1:13">
      <c r="B15" s="402">
        <v>481982.56</v>
      </c>
      <c r="C15" s="402">
        <v>447.8</v>
      </c>
      <c r="D15" s="402">
        <v>883.24</v>
      </c>
      <c r="E15" s="402">
        <v>483313.6</v>
      </c>
      <c r="H15" s="402">
        <v>17968.060000000001</v>
      </c>
      <c r="M15" s="403">
        <v>0</v>
      </c>
    </row>
    <row r="16" spans="1:13">
      <c r="A16" t="s">
        <v>398</v>
      </c>
      <c r="B16">
        <v>3321</v>
      </c>
      <c r="C16">
        <v>1</v>
      </c>
      <c r="D16">
        <v>28</v>
      </c>
      <c r="E16">
        <v>3350</v>
      </c>
      <c r="F16" s="402">
        <v>90150.48</v>
      </c>
      <c r="G16" s="402">
        <v>596644.92000000004</v>
      </c>
      <c r="H16">
        <v>172</v>
      </c>
      <c r="I16" s="402">
        <v>18663.650000000001</v>
      </c>
      <c r="J16" s="402">
        <v>574646.19999999995</v>
      </c>
      <c r="K16" s="436">
        <v>487830.79</v>
      </c>
      <c r="L16">
        <v>304</v>
      </c>
      <c r="M16">
        <v>45</v>
      </c>
    </row>
    <row r="17" spans="1:13">
      <c r="B17" s="402">
        <v>500693.66</v>
      </c>
      <c r="C17" s="402">
        <v>142.33000000000001</v>
      </c>
      <c r="D17" s="402">
        <v>5658.45</v>
      </c>
      <c r="E17" s="402">
        <v>506494.44</v>
      </c>
      <c r="H17" s="402">
        <v>21998.720000000001</v>
      </c>
      <c r="M17" s="403">
        <v>0</v>
      </c>
    </row>
    <row r="18" spans="1:13">
      <c r="A18" t="s">
        <v>400</v>
      </c>
      <c r="B18">
        <v>0</v>
      </c>
      <c r="C18">
        <v>0</v>
      </c>
      <c r="D18">
        <v>0</v>
      </c>
      <c r="E18">
        <v>0</v>
      </c>
      <c r="F18" s="403">
        <v>0</v>
      </c>
      <c r="G18" s="403">
        <v>0</v>
      </c>
      <c r="H18">
        <v>0</v>
      </c>
      <c r="I18" s="403">
        <v>0</v>
      </c>
      <c r="J18" s="403">
        <v>0</v>
      </c>
      <c r="K18" s="437">
        <v>0</v>
      </c>
      <c r="L18">
        <v>0</v>
      </c>
      <c r="M18">
        <v>0</v>
      </c>
    </row>
    <row r="19" spans="1:13">
      <c r="B19" s="403">
        <v>0</v>
      </c>
      <c r="C19" s="403">
        <v>0</v>
      </c>
      <c r="D19" s="403">
        <v>0</v>
      </c>
      <c r="E19" s="403">
        <v>0</v>
      </c>
      <c r="H19" s="403">
        <v>0</v>
      </c>
      <c r="M19" s="403">
        <v>0</v>
      </c>
    </row>
    <row r="20" spans="1:13">
      <c r="A20" t="s">
        <v>264</v>
      </c>
      <c r="B20">
        <v>1476</v>
      </c>
      <c r="C20">
        <v>0</v>
      </c>
      <c r="D20">
        <v>0</v>
      </c>
      <c r="E20">
        <v>1476</v>
      </c>
      <c r="F20" s="402">
        <v>40285.19</v>
      </c>
      <c r="G20" s="402">
        <v>264092.55</v>
      </c>
      <c r="H20">
        <v>51</v>
      </c>
      <c r="I20" s="402">
        <v>6433.56</v>
      </c>
      <c r="J20" s="402">
        <v>256500.95</v>
      </c>
      <c r="K20" s="436">
        <v>217373.8</v>
      </c>
      <c r="L20">
        <v>131</v>
      </c>
      <c r="M20">
        <v>11</v>
      </c>
    </row>
    <row r="21" spans="1:13">
      <c r="B21" s="402">
        <v>223807.35999999999</v>
      </c>
      <c r="C21" s="403">
        <v>0</v>
      </c>
      <c r="D21" s="403">
        <v>0</v>
      </c>
      <c r="E21" s="402">
        <v>223807.35999999999</v>
      </c>
      <c r="H21" s="402">
        <v>7591.6</v>
      </c>
      <c r="M21" s="403">
        <v>0</v>
      </c>
    </row>
    <row r="22" spans="1:13">
      <c r="A22" t="s">
        <v>306</v>
      </c>
      <c r="B22">
        <v>3284</v>
      </c>
      <c r="C22">
        <v>1</v>
      </c>
      <c r="D22">
        <v>44</v>
      </c>
      <c r="E22">
        <v>3329</v>
      </c>
      <c r="F22" s="402">
        <v>86399.57</v>
      </c>
      <c r="G22" s="402">
        <v>576042.96</v>
      </c>
      <c r="H22">
        <v>179</v>
      </c>
      <c r="I22" s="402">
        <v>16690.05</v>
      </c>
      <c r="J22" s="402">
        <v>556348.69999999995</v>
      </c>
      <c r="K22" s="436">
        <v>472953.34</v>
      </c>
      <c r="L22">
        <v>234</v>
      </c>
      <c r="M22">
        <v>62</v>
      </c>
    </row>
    <row r="23" spans="1:13">
      <c r="B23" s="402">
        <v>479991.87</v>
      </c>
      <c r="C23" s="402">
        <v>1.1299999999999999</v>
      </c>
      <c r="D23" s="402">
        <v>9650.39</v>
      </c>
      <c r="E23" s="402">
        <v>489643.39</v>
      </c>
      <c r="H23" s="402">
        <v>19694.259999999998</v>
      </c>
      <c r="M23" s="403">
        <v>0</v>
      </c>
    </row>
    <row r="24" spans="1:13">
      <c r="A24" t="s">
        <v>399</v>
      </c>
      <c r="B24">
        <v>2409</v>
      </c>
      <c r="C24">
        <v>0</v>
      </c>
      <c r="D24">
        <v>1</v>
      </c>
      <c r="E24">
        <v>2410</v>
      </c>
      <c r="F24" s="402">
        <v>65117.17</v>
      </c>
      <c r="G24" s="402">
        <v>427005.84</v>
      </c>
      <c r="H24">
        <v>111</v>
      </c>
      <c r="I24" s="402">
        <v>12853.82</v>
      </c>
      <c r="J24" s="402">
        <v>411838.33</v>
      </c>
      <c r="K24" s="436">
        <v>349034.85</v>
      </c>
      <c r="L24">
        <v>139</v>
      </c>
      <c r="M24">
        <v>50</v>
      </c>
    </row>
    <row r="25" spans="1:13">
      <c r="B25" s="402">
        <v>361755.71</v>
      </c>
      <c r="C25" s="403">
        <v>0</v>
      </c>
      <c r="D25" s="402">
        <v>132.96</v>
      </c>
      <c r="E25" s="402">
        <v>361888.67</v>
      </c>
      <c r="H25" s="402">
        <v>15167.51</v>
      </c>
      <c r="M25" s="403">
        <v>0</v>
      </c>
    </row>
    <row r="26" spans="1:13">
      <c r="A26" t="s">
        <v>318</v>
      </c>
      <c r="B26">
        <v>3284</v>
      </c>
      <c r="C26">
        <v>0</v>
      </c>
      <c r="D26">
        <v>2</v>
      </c>
      <c r="E26">
        <v>3286</v>
      </c>
      <c r="F26" s="402">
        <v>87866.78</v>
      </c>
      <c r="G26" s="402">
        <v>576281.67000000004</v>
      </c>
      <c r="H26">
        <v>148</v>
      </c>
      <c r="I26" s="402">
        <v>14188.46</v>
      </c>
      <c r="J26" s="402">
        <v>559539.29</v>
      </c>
      <c r="K26" s="436">
        <v>474226.43</v>
      </c>
      <c r="L26">
        <v>214</v>
      </c>
      <c r="M26">
        <v>50</v>
      </c>
    </row>
    <row r="27" spans="1:13">
      <c r="B27" s="402">
        <v>488147.95</v>
      </c>
      <c r="C27" s="403">
        <v>0</v>
      </c>
      <c r="D27" s="402">
        <v>266.94</v>
      </c>
      <c r="E27" s="402">
        <v>488414.89</v>
      </c>
      <c r="H27" s="402">
        <v>16742.38</v>
      </c>
      <c r="M27" s="403">
        <v>0</v>
      </c>
    </row>
    <row r="28" spans="1:13">
      <c r="B28">
        <v>29843</v>
      </c>
      <c r="C28">
        <v>5</v>
      </c>
      <c r="D28">
        <v>143</v>
      </c>
      <c r="E28">
        <v>29991</v>
      </c>
      <c r="F28" s="402">
        <v>796270.65</v>
      </c>
      <c r="G28" s="402">
        <v>5249310.82</v>
      </c>
      <c r="H28">
        <v>1274</v>
      </c>
      <c r="I28" s="402">
        <v>132042.6</v>
      </c>
      <c r="J28" s="402">
        <v>5093525.46</v>
      </c>
      <c r="K28" s="436">
        <v>4320997.57</v>
      </c>
      <c r="L28">
        <v>2315</v>
      </c>
      <c r="M28">
        <v>467</v>
      </c>
    </row>
    <row r="29" spans="1:13">
      <c r="B29" s="402">
        <v>4422884.51</v>
      </c>
      <c r="C29" s="402">
        <v>817.47</v>
      </c>
      <c r="D29" s="402">
        <v>29338.19</v>
      </c>
      <c r="E29" s="402">
        <v>4453040.17</v>
      </c>
      <c r="H29" s="402">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2.5"/>
  <cols>
    <col min="5" max="5" width="13.1796875" bestFit="1" customWidth="1"/>
    <col min="8" max="8" width="12" bestFit="1" customWidth="1"/>
    <col min="9" max="9" width="15.54296875" bestFit="1" customWidth="1"/>
    <col min="10" max="10" width="13.1796875" bestFit="1" customWidth="1"/>
    <col min="11" max="11" width="20.54296875" style="418" bestFit="1" customWidth="1"/>
  </cols>
  <sheetData>
    <row r="2" spans="1:13">
      <c r="A2" t="s">
        <v>377</v>
      </c>
      <c r="B2" t="s">
        <v>378</v>
      </c>
      <c r="C2" t="s">
        <v>379</v>
      </c>
      <c r="D2" t="s">
        <v>380</v>
      </c>
      <c r="E2" t="s">
        <v>381</v>
      </c>
      <c r="F2" t="s">
        <v>382</v>
      </c>
      <c r="G2" t="s">
        <v>383</v>
      </c>
      <c r="H2" t="s">
        <v>384</v>
      </c>
      <c r="I2" t="s">
        <v>385</v>
      </c>
      <c r="J2" t="s">
        <v>386</v>
      </c>
      <c r="K2" s="418" t="s">
        <v>387</v>
      </c>
      <c r="L2" t="s">
        <v>388</v>
      </c>
      <c r="M2" t="s">
        <v>389</v>
      </c>
    </row>
    <row r="3" spans="1:13">
      <c r="B3" t="s">
        <v>390</v>
      </c>
      <c r="C3" t="s">
        <v>391</v>
      </c>
      <c r="D3" t="s">
        <v>392</v>
      </c>
      <c r="E3" t="s">
        <v>393</v>
      </c>
      <c r="H3" t="s">
        <v>394</v>
      </c>
      <c r="M3" t="s">
        <v>395</v>
      </c>
    </row>
    <row r="4" spans="1:13">
      <c r="A4" t="s">
        <v>396</v>
      </c>
      <c r="B4">
        <v>2126</v>
      </c>
      <c r="C4">
        <v>0</v>
      </c>
      <c r="D4">
        <v>3</v>
      </c>
      <c r="E4">
        <v>2129</v>
      </c>
      <c r="F4" s="402">
        <v>54243.87</v>
      </c>
      <c r="G4" s="402">
        <v>356426.32</v>
      </c>
      <c r="H4">
        <v>97</v>
      </c>
      <c r="I4" s="402">
        <v>8763.8700000000008</v>
      </c>
      <c r="J4" s="402">
        <v>346084.96</v>
      </c>
      <c r="K4" s="436">
        <v>293418.58</v>
      </c>
      <c r="L4">
        <v>131</v>
      </c>
      <c r="M4">
        <v>21</v>
      </c>
    </row>
    <row r="5" spans="1:13">
      <c r="B5" s="402">
        <v>301353.61</v>
      </c>
      <c r="C5" s="403">
        <v>0</v>
      </c>
      <c r="D5" s="402">
        <v>828.84</v>
      </c>
      <c r="E5" s="402">
        <v>302182.45</v>
      </c>
      <c r="H5" s="402">
        <v>10341.36</v>
      </c>
      <c r="M5" s="403">
        <v>0</v>
      </c>
    </row>
    <row r="6" spans="1:13">
      <c r="A6" t="s">
        <v>397</v>
      </c>
      <c r="B6">
        <v>2853</v>
      </c>
      <c r="C6">
        <v>3</v>
      </c>
      <c r="D6">
        <v>12</v>
      </c>
      <c r="E6">
        <v>2868</v>
      </c>
      <c r="F6" s="402">
        <v>71828.539999999994</v>
      </c>
      <c r="G6" s="402">
        <v>472752.47</v>
      </c>
      <c r="H6">
        <v>147</v>
      </c>
      <c r="I6" s="402">
        <v>15501.77</v>
      </c>
      <c r="J6" s="402">
        <v>454484.46</v>
      </c>
      <c r="K6" s="436">
        <v>385422.16</v>
      </c>
      <c r="L6">
        <v>134</v>
      </c>
      <c r="M6">
        <v>60</v>
      </c>
    </row>
    <row r="7" spans="1:13">
      <c r="B7" s="402">
        <v>398451.6</v>
      </c>
      <c r="C7" s="402">
        <v>585.07000000000005</v>
      </c>
      <c r="D7" s="402">
        <v>1887.26</v>
      </c>
      <c r="E7" s="402">
        <v>400923.93</v>
      </c>
      <c r="H7" s="402">
        <v>18268.009999999998</v>
      </c>
      <c r="M7" s="403">
        <v>0</v>
      </c>
    </row>
    <row r="8" spans="1:13">
      <c r="A8" t="s">
        <v>264</v>
      </c>
      <c r="B8">
        <v>1309</v>
      </c>
      <c r="C8">
        <v>0</v>
      </c>
      <c r="D8">
        <v>0</v>
      </c>
      <c r="E8">
        <v>1309</v>
      </c>
      <c r="F8" s="402">
        <v>36885.39</v>
      </c>
      <c r="G8" s="402">
        <v>241804.94</v>
      </c>
      <c r="H8">
        <v>90</v>
      </c>
      <c r="I8" s="402">
        <v>11306.65</v>
      </c>
      <c r="J8" s="402">
        <v>228463.1</v>
      </c>
      <c r="K8" s="436">
        <v>193612.9</v>
      </c>
      <c r="L8">
        <v>129</v>
      </c>
      <c r="M8">
        <v>28</v>
      </c>
    </row>
    <row r="9" spans="1:13">
      <c r="B9" s="402">
        <v>204919.55</v>
      </c>
      <c r="C9" s="403">
        <v>0</v>
      </c>
      <c r="D9" s="403">
        <v>0</v>
      </c>
      <c r="E9" s="402">
        <v>204919.55</v>
      </c>
      <c r="H9" s="402">
        <v>13341.84</v>
      </c>
      <c r="M9" s="403">
        <v>0</v>
      </c>
    </row>
    <row r="10" spans="1:13">
      <c r="A10" t="s">
        <v>398</v>
      </c>
      <c r="B10">
        <v>2990</v>
      </c>
      <c r="C10">
        <v>3</v>
      </c>
      <c r="D10">
        <v>25</v>
      </c>
      <c r="E10">
        <v>3018</v>
      </c>
      <c r="F10" s="402">
        <v>78126.36</v>
      </c>
      <c r="G10" s="402">
        <v>517235.14</v>
      </c>
      <c r="H10">
        <v>143</v>
      </c>
      <c r="I10" s="402">
        <v>18336.45</v>
      </c>
      <c r="J10" s="402">
        <v>495688.49</v>
      </c>
      <c r="K10" s="436">
        <v>420772.33</v>
      </c>
      <c r="L10">
        <v>206</v>
      </c>
      <c r="M10">
        <v>50</v>
      </c>
    </row>
    <row r="11" spans="1:13">
      <c r="B11" s="402">
        <v>433567.47</v>
      </c>
      <c r="C11" s="402">
        <v>465.77</v>
      </c>
      <c r="D11" s="402">
        <v>5075.54</v>
      </c>
      <c r="E11" s="402">
        <v>439108.78</v>
      </c>
      <c r="H11" s="402">
        <v>21546.65</v>
      </c>
      <c r="M11" s="403">
        <v>0</v>
      </c>
    </row>
    <row r="12" spans="1:13">
      <c r="A12" t="s">
        <v>306</v>
      </c>
      <c r="B12">
        <v>2912</v>
      </c>
      <c r="C12">
        <v>2</v>
      </c>
      <c r="D12">
        <v>7</v>
      </c>
      <c r="E12">
        <v>2921</v>
      </c>
      <c r="F12" s="402">
        <v>77393.89</v>
      </c>
      <c r="G12" s="402">
        <v>508296.32</v>
      </c>
      <c r="H12">
        <v>200</v>
      </c>
      <c r="I12" s="402">
        <v>20483.18</v>
      </c>
      <c r="J12" s="402">
        <v>484126.17</v>
      </c>
      <c r="K12" s="436">
        <v>410419.25</v>
      </c>
      <c r="L12">
        <v>246</v>
      </c>
      <c r="M12">
        <v>55</v>
      </c>
    </row>
    <row r="13" spans="1:13">
      <c r="B13" s="402">
        <v>429784.31</v>
      </c>
      <c r="C13" s="402">
        <v>178.66</v>
      </c>
      <c r="D13" s="402">
        <v>939.46</v>
      </c>
      <c r="E13" s="402">
        <v>430902.43</v>
      </c>
      <c r="H13" s="402">
        <v>24170.15</v>
      </c>
      <c r="M13" s="403">
        <v>0</v>
      </c>
    </row>
    <row r="14" spans="1:13">
      <c r="A14" t="s">
        <v>314</v>
      </c>
      <c r="B14">
        <v>3068</v>
      </c>
      <c r="C14">
        <v>1</v>
      </c>
      <c r="D14">
        <v>3</v>
      </c>
      <c r="E14">
        <v>3072</v>
      </c>
      <c r="F14" s="402">
        <v>81467.399999999994</v>
      </c>
      <c r="G14" s="402">
        <v>534553.64</v>
      </c>
      <c r="H14">
        <v>177</v>
      </c>
      <c r="I14" s="402">
        <v>19109.55</v>
      </c>
      <c r="J14" s="402">
        <v>512004.38</v>
      </c>
      <c r="K14" s="436">
        <v>433976.69</v>
      </c>
      <c r="L14">
        <v>189</v>
      </c>
      <c r="M14">
        <v>64</v>
      </c>
    </row>
    <row r="15" spans="1:13">
      <c r="B15" s="402">
        <v>452318.99</v>
      </c>
      <c r="C15" s="402">
        <v>274.45</v>
      </c>
      <c r="D15" s="402">
        <v>492.8</v>
      </c>
      <c r="E15" s="402">
        <v>453086.24</v>
      </c>
      <c r="H15" s="402">
        <v>22549.26</v>
      </c>
      <c r="M15" s="403">
        <v>0</v>
      </c>
    </row>
    <row r="16" spans="1:13">
      <c r="A16" t="s">
        <v>399</v>
      </c>
      <c r="B16">
        <v>1996</v>
      </c>
      <c r="C16">
        <v>0</v>
      </c>
      <c r="D16">
        <v>3</v>
      </c>
      <c r="E16">
        <v>1999</v>
      </c>
      <c r="F16" s="402">
        <v>51912.7</v>
      </c>
      <c r="G16" s="402">
        <v>340823.5</v>
      </c>
      <c r="H16">
        <v>106</v>
      </c>
      <c r="I16" s="403">
        <v>10485</v>
      </c>
      <c r="J16" s="402">
        <v>328451.20000000001</v>
      </c>
      <c r="K16" s="436">
        <v>278425.8</v>
      </c>
      <c r="L16">
        <v>147</v>
      </c>
      <c r="M16">
        <v>55</v>
      </c>
    </row>
    <row r="17" spans="1:13">
      <c r="B17" s="402">
        <v>288399.21000000002</v>
      </c>
      <c r="C17" s="403">
        <v>0</v>
      </c>
      <c r="D17" s="402">
        <v>511.59</v>
      </c>
      <c r="E17" s="402">
        <v>288910.8</v>
      </c>
      <c r="H17" s="402">
        <v>12372.3</v>
      </c>
      <c r="M17" s="403">
        <v>0</v>
      </c>
    </row>
    <row r="18" spans="1:13">
      <c r="A18" t="s">
        <v>400</v>
      </c>
      <c r="B18">
        <v>0</v>
      </c>
      <c r="C18">
        <v>0</v>
      </c>
      <c r="D18">
        <v>0</v>
      </c>
      <c r="E18">
        <v>0</v>
      </c>
      <c r="F18" s="403">
        <v>0</v>
      </c>
      <c r="G18" s="403">
        <v>0</v>
      </c>
      <c r="H18">
        <v>0</v>
      </c>
      <c r="I18" s="403">
        <v>0</v>
      </c>
      <c r="J18" s="403">
        <v>0</v>
      </c>
      <c r="K18" s="437">
        <v>0</v>
      </c>
      <c r="L18">
        <v>0</v>
      </c>
      <c r="M18">
        <v>0</v>
      </c>
    </row>
    <row r="19" spans="1:13">
      <c r="B19" s="403">
        <v>0</v>
      </c>
      <c r="C19" s="403">
        <v>0</v>
      </c>
      <c r="D19" s="403">
        <v>0</v>
      </c>
      <c r="E19" s="403">
        <v>0</v>
      </c>
      <c r="H19" s="403">
        <v>0</v>
      </c>
      <c r="M19" s="403">
        <v>0</v>
      </c>
    </row>
    <row r="20" spans="1:13">
      <c r="A20" t="s">
        <v>263</v>
      </c>
      <c r="B20">
        <v>2216</v>
      </c>
      <c r="C20">
        <v>2</v>
      </c>
      <c r="D20">
        <v>13</v>
      </c>
      <c r="E20">
        <v>2231</v>
      </c>
      <c r="F20" s="402">
        <v>58459.76</v>
      </c>
      <c r="G20" s="402">
        <v>385318.9</v>
      </c>
      <c r="H20">
        <v>112</v>
      </c>
      <c r="I20" s="402">
        <v>11537.1</v>
      </c>
      <c r="J20" s="402">
        <v>371739.61</v>
      </c>
      <c r="K20" s="436">
        <v>315322.03999999998</v>
      </c>
      <c r="L20">
        <v>297</v>
      </c>
      <c r="M20">
        <v>50</v>
      </c>
    </row>
    <row r="21" spans="1:13">
      <c r="B21" s="402">
        <v>324608.43</v>
      </c>
      <c r="C21" s="402">
        <v>167.94</v>
      </c>
      <c r="D21" s="402">
        <v>2082.77</v>
      </c>
      <c r="E21" s="402">
        <v>326859.14</v>
      </c>
      <c r="H21" s="402">
        <v>13579.29</v>
      </c>
      <c r="M21" s="403">
        <v>0</v>
      </c>
    </row>
    <row r="22" spans="1:13">
      <c r="A22" t="s">
        <v>41</v>
      </c>
      <c r="B22">
        <v>1947</v>
      </c>
      <c r="C22">
        <v>2</v>
      </c>
      <c r="D22">
        <v>7</v>
      </c>
      <c r="E22">
        <v>1956</v>
      </c>
      <c r="F22" s="402">
        <v>51586.21</v>
      </c>
      <c r="G22" s="402">
        <v>339579.66</v>
      </c>
      <c r="H22">
        <v>100</v>
      </c>
      <c r="I22" s="402">
        <v>9914.59</v>
      </c>
      <c r="J22" s="402">
        <v>327880.44</v>
      </c>
      <c r="K22" s="436">
        <v>278078.86</v>
      </c>
      <c r="L22">
        <v>133</v>
      </c>
      <c r="M22">
        <v>21</v>
      </c>
    </row>
    <row r="23" spans="1:13">
      <c r="B23" s="402">
        <v>286264.96000000002</v>
      </c>
      <c r="C23" s="402">
        <v>324.42</v>
      </c>
      <c r="D23" s="402">
        <v>1404.07</v>
      </c>
      <c r="E23" s="402">
        <v>287993.45</v>
      </c>
      <c r="H23" s="402">
        <v>11699.22</v>
      </c>
      <c r="M23" s="403">
        <v>0</v>
      </c>
    </row>
    <row r="24" spans="1:13">
      <c r="A24" t="s">
        <v>318</v>
      </c>
      <c r="B24">
        <v>3082</v>
      </c>
      <c r="C24">
        <v>2</v>
      </c>
      <c r="D24">
        <v>3</v>
      </c>
      <c r="E24">
        <v>3087</v>
      </c>
      <c r="F24" s="402">
        <v>82609.240000000005</v>
      </c>
      <c r="G24" s="402">
        <v>541940.97</v>
      </c>
      <c r="H24">
        <v>181</v>
      </c>
      <c r="I24" s="402">
        <v>20205.54</v>
      </c>
      <c r="J24" s="402">
        <v>518113.22</v>
      </c>
      <c r="K24" s="436">
        <v>439126.19</v>
      </c>
      <c r="L24">
        <v>242</v>
      </c>
      <c r="M24">
        <v>47</v>
      </c>
    </row>
    <row r="25" spans="1:13">
      <c r="B25" s="402">
        <v>458344.19</v>
      </c>
      <c r="C25" s="402">
        <v>592.11</v>
      </c>
      <c r="D25" s="402">
        <v>395.43</v>
      </c>
      <c r="E25" s="402">
        <v>459331.73</v>
      </c>
      <c r="H25" s="402">
        <v>23827.75</v>
      </c>
      <c r="M25" s="403">
        <v>0</v>
      </c>
    </row>
    <row r="26" spans="1:13">
      <c r="A26" t="s">
        <v>319</v>
      </c>
      <c r="B26">
        <v>2123</v>
      </c>
      <c r="C26">
        <v>5</v>
      </c>
      <c r="D26">
        <v>1</v>
      </c>
      <c r="E26">
        <v>2129</v>
      </c>
      <c r="F26" s="402">
        <v>55584.66</v>
      </c>
      <c r="G26" s="402">
        <v>364503.87</v>
      </c>
      <c r="H26">
        <v>79</v>
      </c>
      <c r="I26" s="402">
        <v>7175.69</v>
      </c>
      <c r="J26" s="402">
        <v>356036.55</v>
      </c>
      <c r="K26" s="436">
        <v>301743.52</v>
      </c>
      <c r="L26">
        <v>218</v>
      </c>
      <c r="M26">
        <v>15</v>
      </c>
    </row>
    <row r="27" spans="1:13">
      <c r="B27" s="402">
        <v>307513.68</v>
      </c>
      <c r="C27" s="402">
        <v>1289.03</v>
      </c>
      <c r="D27" s="402">
        <v>116.5</v>
      </c>
      <c r="E27" s="402">
        <v>308919.21000000002</v>
      </c>
      <c r="H27" s="402">
        <v>8467.32</v>
      </c>
      <c r="M27" s="403">
        <v>0</v>
      </c>
    </row>
    <row r="28" spans="1:13">
      <c r="B28">
        <v>26622</v>
      </c>
      <c r="C28">
        <v>20</v>
      </c>
      <c r="D28">
        <v>77</v>
      </c>
      <c r="E28">
        <v>26719</v>
      </c>
      <c r="F28" s="402">
        <v>700098.02</v>
      </c>
      <c r="G28" s="402">
        <v>4603235.7300000004</v>
      </c>
      <c r="H28">
        <v>1432</v>
      </c>
      <c r="I28" s="402">
        <v>152819.4</v>
      </c>
      <c r="J28" s="402">
        <v>4423072.5599999996</v>
      </c>
      <c r="K28" s="436">
        <v>3750318.31</v>
      </c>
      <c r="L28">
        <v>2072</v>
      </c>
      <c r="M28">
        <v>466</v>
      </c>
    </row>
    <row r="29" spans="1:13">
      <c r="B29" s="403">
        <v>3885526</v>
      </c>
      <c r="C29" s="402">
        <v>3877.45</v>
      </c>
      <c r="D29" s="402">
        <v>13734.26</v>
      </c>
      <c r="E29" s="402">
        <v>3903137.71</v>
      </c>
      <c r="H29" s="402">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2023-09-25T08:01:22Z</dcterms:modified>
</cp:coreProperties>
</file>