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4F2CDA06-D5BB-420A-B1F9-D080BD1CF015}" xr6:coauthVersionLast="36" xr6:coauthVersionMax="36" xr10:uidLastSave="{00000000-0000-0000-0000-000000000000}"/>
  <bookViews>
    <workbookView xWindow="-105" yWindow="-105" windowWidth="19425" windowHeight="10425" tabRatio="1000" firstSheet="4"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16" l="1"/>
  <c r="D29" i="147"/>
  <c r="C30" i="116"/>
  <c r="G28" i="147"/>
  <c r="F26" i="147"/>
  <c r="F28" i="147"/>
  <c r="E28" i="147"/>
  <c r="E27" i="147"/>
  <c r="E26" i="147"/>
  <c r="E25" i="147"/>
  <c r="E24" i="147"/>
  <c r="E22" i="147"/>
  <c r="E19" i="147"/>
  <c r="E18" i="147"/>
  <c r="G24" i="146"/>
  <c r="G25" i="146"/>
  <c r="G28" i="146"/>
  <c r="G27" i="146"/>
  <c r="G26" i="146"/>
  <c r="F28" i="146"/>
  <c r="F27" i="146"/>
  <c r="F26" i="146"/>
  <c r="F25" i="146"/>
  <c r="F24" i="146"/>
  <c r="E29" i="146"/>
  <c r="E28" i="146"/>
  <c r="E27" i="146"/>
  <c r="E26" i="146"/>
  <c r="E25" i="146"/>
  <c r="E24" i="146"/>
  <c r="G29" i="146"/>
  <c r="F29" i="146"/>
  <c r="D29" i="146"/>
  <c r="E19" i="155"/>
  <c r="E18" i="155"/>
  <c r="E29" i="155"/>
  <c r="E24" i="155"/>
  <c r="E25" i="155"/>
  <c r="E26" i="155"/>
  <c r="E27" i="155"/>
  <c r="E28" i="155"/>
  <c r="G28" i="155"/>
  <c r="G27" i="155"/>
  <c r="D18" i="130"/>
  <c r="D19" i="130"/>
  <c r="D23" i="130"/>
  <c r="G26" i="147" l="1"/>
  <c r="G27" i="147"/>
  <c r="D22" i="105"/>
  <c r="D21" i="105"/>
  <c r="D19" i="105"/>
  <c r="D18" i="105"/>
  <c r="D12" i="105"/>
  <c r="D11" i="105"/>
  <c r="G12" i="96"/>
  <c r="F12" i="96"/>
  <c r="E11" i="96"/>
  <c r="E12" i="96"/>
  <c r="N11" i="173" l="1"/>
  <c r="N9" i="173"/>
  <c r="C39" i="97"/>
  <c r="C33" i="97"/>
  <c r="C19" i="97"/>
  <c r="C23" i="127"/>
  <c r="C13" i="116"/>
  <c r="E23" i="126"/>
  <c r="D23" i="126"/>
  <c r="M11" i="173" l="1"/>
  <c r="M9" i="173"/>
  <c r="L11" i="173" l="1"/>
  <c r="L9" i="173"/>
  <c r="K11" i="173" l="1"/>
  <c r="K9" i="173"/>
  <c r="E24" i="126" l="1"/>
  <c r="D24" i="126"/>
  <c r="C23" i="106" l="1"/>
  <c r="C15" i="97" l="1"/>
  <c r="J11" i="173" l="1"/>
  <c r="J9" i="173"/>
  <c r="I11" i="173" l="1"/>
  <c r="I9" i="173"/>
  <c r="C35" i="97" l="1"/>
  <c r="H11" i="173" l="1"/>
  <c r="H9" i="173"/>
  <c r="G11" i="173" l="1"/>
  <c r="G9" i="173"/>
  <c r="F9" i="173" l="1"/>
  <c r="F11" i="173"/>
  <c r="F11" i="100" l="1"/>
  <c r="F12" i="100"/>
  <c r="E9" i="173" l="1"/>
  <c r="E11" i="173"/>
  <c r="C23" i="102" l="1"/>
  <c r="C24" i="127" l="1"/>
  <c r="C25" i="99" l="1"/>
  <c r="B23" i="102"/>
  <c r="D11" i="173" l="1"/>
  <c r="D9" i="173"/>
  <c r="C9" i="173" l="1"/>
  <c r="C11" i="173"/>
  <c r="B9" i="173" l="1"/>
  <c r="B11" i="173"/>
  <c r="C54" i="115" l="1"/>
  <c r="D54" i="115"/>
  <c r="E21" i="147" l="1"/>
  <c r="E23" i="147"/>
  <c r="C21" i="9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H31" i="170" l="1"/>
  <c r="H31" i="169"/>
  <c r="E28" i="96"/>
  <c r="E29" i="96"/>
  <c r="H31" i="168" l="1"/>
  <c r="D23" i="103"/>
  <c r="D25" i="99"/>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D15" i="125"/>
  <c r="E17" i="99"/>
  <c r="F13" i="147"/>
  <c r="E13" i="146"/>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G25" i="155"/>
  <c r="F25" i="155"/>
  <c r="G24" i="155"/>
  <c r="F24" i="155"/>
  <c r="G23" i="155"/>
  <c r="F23" i="155"/>
  <c r="E23" i="155"/>
  <c r="G22" i="155"/>
  <c r="F22" i="155"/>
  <c r="E22" i="155"/>
  <c r="G21" i="155"/>
  <c r="F21" i="155"/>
  <c r="E21" i="155"/>
  <c r="E20" i="155"/>
  <c r="G19" i="155"/>
  <c r="F19" i="155"/>
  <c r="G18" i="155"/>
  <c r="F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F27" i="147"/>
  <c r="G25" i="147"/>
  <c r="F25" i="147"/>
  <c r="G24" i="147"/>
  <c r="F24" i="147"/>
  <c r="G23" i="147"/>
  <c r="F23" i="147"/>
  <c r="G22" i="147"/>
  <c r="F22" i="147"/>
  <c r="G21" i="147"/>
  <c r="F21" i="147"/>
  <c r="E20" i="147"/>
  <c r="G19" i="147"/>
  <c r="F19" i="147"/>
  <c r="G18" i="147"/>
  <c r="F18" i="147"/>
  <c r="G17" i="147"/>
  <c r="F17" i="147"/>
  <c r="E17" i="147"/>
  <c r="G16" i="147"/>
  <c r="F16" i="147"/>
  <c r="G15" i="147"/>
  <c r="F15" i="147"/>
  <c r="G14" i="147"/>
  <c r="F14" i="147"/>
  <c r="G13" i="147"/>
  <c r="E13" i="147"/>
  <c r="G12" i="147"/>
  <c r="F12" i="147"/>
  <c r="E12" i="147"/>
  <c r="G11" i="147"/>
  <c r="F11" i="147"/>
  <c r="E11" i="147"/>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0" i="155"/>
  <c r="F29" i="155"/>
  <c r="F29" i="96"/>
  <c r="E19" i="97"/>
  <c r="D43" i="134"/>
  <c r="H24" i="126"/>
  <c r="D27" i="134"/>
  <c r="G29" i="147"/>
  <c r="F20" i="146"/>
  <c r="C13" i="134"/>
  <c r="E35" i="97"/>
  <c r="F23" i="131"/>
  <c r="F23" i="105"/>
  <c r="F23" i="130"/>
  <c r="F23" i="106"/>
  <c r="F23" i="128"/>
  <c r="F24" i="127"/>
  <c r="H13" i="100"/>
  <c r="D42" i="134"/>
  <c r="D44" i="134"/>
  <c r="G20" i="147"/>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<sst xmlns="http://schemas.openxmlformats.org/spreadsheetml/2006/main" count="1666" uniqueCount="494">
  <si>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</si>
  <si>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</si>
  <si>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</si>
  <si>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</si>
  <si>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</si>
  <si>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</si>
  <si>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</si>
  <si>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</si>
  <si>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</si>
  <si>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</si>
  <si>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</si>
  <si>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</si>
  <si>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</si>
  <si>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</si>
  <si>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</si>
  <si>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</si>
  <si>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</si>
  <si>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</si>
  <si>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</si>
  <si>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</si>
  <si>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</si>
  <si>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</si>
  <si>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</si>
  <si>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</si>
  <si>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</si>
  <si>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</si>
  <si>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</si>
  <si>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</si>
  <si>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</si>
  <si>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</si>
  <si>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</si>
  <si>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</si>
  <si>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</si>
  <si>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</si>
  <si>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</si>
  <si>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</si>
  <si>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</si>
  <si>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</si>
  <si>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</si>
  <si>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</si>
  <si>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</si>
  <si>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</si>
  <si>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</si>
  <si>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</si>
  <si>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</si>
  <si>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</si>
  <si>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</si>
  <si>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</si>
  <si>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</si>
  <si>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</si>
  <si>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</si>
  <si>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</si>
  <si>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</si>
  <si>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</si>
  <si>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</si>
  <si>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</si>
  <si>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</si>
  <si>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</si>
  <si>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</si>
  <si>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</si>
  <si>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</si>
  <si>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</si>
  <si>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</si>
  <si>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</si>
  <si>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</si>
  <si>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</si>
  <si>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</si>
  <si>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</si>
  <si>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</si>
  <si>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</si>
  <si>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</si>
  <si>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</si>
  <si>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</si>
  <si>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</si>
  <si>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</si>
  <si>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</si>
  <si>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</si>
  <si>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</si>
  <si>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</si>
  <si>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</si>
  <si>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</si>
  <si>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</si>
  <si>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</si>
  <si>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</si>
  <si>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</si>
  <si>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</si>
  <si>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</si>
  <si>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</si>
  <si>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</si>
  <si>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</si>
  <si>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</si>
  <si>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</si>
  <si>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</si>
  <si>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</si>
  <si>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</si>
  <si>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</si>
  <si>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</si>
  <si>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</si>
  <si>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</si>
  <si>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</si>
  <si>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</si>
  <si>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</si>
  <si>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</si>
  <si>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</si>
  <si>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</si>
  <si>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</si>
  <si>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</si>
  <si>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</si>
  <si>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</si>
  <si>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</si>
  <si>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</si>
  <si>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</si>
  <si>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</si>
  <si>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</si>
  <si>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</si>
  <si>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</si>
  <si>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</si>
  <si>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</si>
  <si>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</si>
  <si>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</si>
  <si>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</si>
  <si>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</si>
  <si>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</si>
  <si>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</si>
  <si>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</si>
  <si>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</si>
  <si>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</si>
  <si>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</si>
  <si>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</si>
  <si>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</si>
  <si>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</si>
  <si>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</si>
  <si>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</si>
  <si>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</si>
  <si>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</si>
  <si>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</si>
  <si>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</si>
  <si>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</si>
  <si>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</si>
  <si>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</si>
  <si>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</si>
  <si>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</si>
  <si>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</si>
  <si>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</si>
  <si>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</si>
  <si>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</si>
  <si>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</si>
  <si>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</si>
  <si>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</si>
  <si>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</si>
  <si>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</si>
  <si>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</si>
  <si>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</si>
  <si>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</si>
  <si>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</si>
  <si>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</si>
  <si>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</si>
  <si>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</si>
  <si>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</si>
  <si>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</si>
  <si>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</si>
  <si>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</si>
  <si>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</si>
  <si>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</si>
  <si>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</si>
  <si>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</si>
  <si>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</si>
  <si>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</si>
  <si>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</si>
  <si>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</si>
  <si>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</si>
  <si>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</si>
  <si>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</si>
  <si>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</si>
  <si>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</si>
  <si>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</si>
  <si>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</si>
  <si>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</si>
  <si>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</si>
  <si>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</si>
  <si>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</si>
  <si>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</si>
  <si>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</si>
  <si>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</si>
  <si>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</si>
  <si>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</si>
  <si>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</si>
  <si>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</si>
  <si>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</si>
  <si>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</si>
  <si>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</si>
  <si>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</si>
  <si>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</si>
  <si>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</si>
  <si>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</si>
  <si>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</si>
  <si>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</si>
  <si>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</si>
  <si>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</si>
  <si>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</si>
  <si>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</si>
  <si>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</si>
  <si>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</si>
  <si>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</si>
  <si>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</si>
  <si>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</si>
  <si>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</si>
  <si>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</si>
  <si>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</si>
  <si>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</si>
  <si>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</si>
  <si>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</si>
  <si>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</si>
  <si>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</si>
  <si>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</si>
  <si>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</si>
  <si>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</si>
  <si>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</si>
  <si>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</si>
  <si>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</si>
  <si>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</si>
  <si>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</si>
  <si>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</si>
  <si>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</si>
  <si>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</si>
  <si>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</si>
  <si>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</si>
  <si>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</si>
  <si>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</si>
  <si>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</si>
  <si>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</si>
  <si>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</si>
  <si>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</si>
  <si>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</si>
  <si>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</si>
  <si>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</si>
  <si>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</si>
  <si>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</si>
  <si>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</si>
  <si>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</si>
  <si>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</si>
  <si>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</si>
  <si>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</si>
  <si>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</si>
  <si>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</si>
  <si>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</si>
  <si>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</si>
  <si>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</si>
  <si>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</si>
  <si>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</si>
  <si>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</si>
  <si>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</si>
  <si>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</si>
  <si>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</si>
  <si>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</si>
  <si>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</si>
  <si>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</si>
  <si>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</si>
  <si>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</si>
  <si>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</si>
  <si>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</si>
  <si>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</si>
  <si>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</si>
  <si>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</si>
  <si>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</si>
  <si>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</si>
  <si>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</si>
  <si>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</si>
  <si>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</si>
  <si>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</si>
  <si>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</si>
  <si>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</si>
  <si>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</si>
  <si>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</si>
  <si>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</si>
  <si>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</si>
  <si>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</si>
  <si>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</si>
  <si>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</si>
  <si>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</si>
  <si>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</si>
  <si>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</si>
  <si>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</si>
  <si>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</si>
  <si>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</si>
  <si>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</si>
  <si>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</si>
  <si>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</si>
  <si>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</si>
  <si>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</si>
  <si>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</si>
  <si>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</si>
  <si>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</si>
  <si>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</si>
  <si>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</si>
  <si>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</si>
  <si>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</si>
  <si>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</si>
  <si>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</si>
  <si>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</si>
  <si>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</si>
  <si>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</si>
  <si>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</si>
  <si>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</si>
  <si>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</si>
  <si>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</si>
  <si>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</si>
  <si>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</si>
  <si>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</si>
  <si>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</si>
  <si>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</si>
  <si>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</si>
  <si>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</si>
  <si>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</si>
  <si>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</si>
  <si>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</si>
  <si>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</si>
  <si>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</si>
  <si>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</si>
  <si>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</si>
  <si>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</si>
  <si>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</si>
  <si>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</si>
  <si>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</si>
  <si>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</si>
  <si>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</si>
  <si>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</si>
  <si>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</si>
  <si>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</si>
  <si>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</si>
  <si>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</si>
  <si>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</si>
  <si>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</si>
  <si>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</si>
  <si>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</si>
  <si>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</si>
  <si>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</si>
  <si>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</si>
  <si>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</si>
  <si>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</si>
  <si>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</si>
  <si>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</si>
  <si>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</si>
  <si>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</si>
  <si>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</si>
  <si>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</si>
  <si>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</si>
  <si>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</si>
  <si>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</si>
  <si>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</si>
  <si>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</si>
  <si>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</si>
  <si>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</si>
  <si>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</si>
  <si>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</si>
  <si>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</si>
  <si>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</si>
  <si>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</si>
  <si>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</si>
  <si>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</si>
  <si>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</si>
  <si>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</si>
  <si>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</si>
  <si>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</si>
  <si>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</si>
  <si>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</si>
  <si>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</si>
  <si>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</si>
  <si>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</si>
  <si>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</si>
  <si>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</si>
  <si>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</si>
  <si>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</si>
  <si>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</si>
  <si>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</si>
  <si>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</si>
  <si>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</si>
  <si>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</si>
  <si>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</si>
  <si>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</si>
  <si>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</si>
  <si>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</si>
  <si>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</si>
  <si>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</si>
  <si>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</si>
  <si>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</si>
  <si>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</si>
  <si>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</si>
  <si>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</si>
  <si>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</si>
  <si>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</si>
  <si>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</si>
  <si>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</si>
  <si>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</si>
  <si>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</si>
  <si>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</si>
  <si>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</si>
  <si>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</si>
  <si>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</si>
  <si>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</si>
  <si>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</si>
  <si>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</si>
  <si>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</si>
  <si>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</si>
  <si>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</si>
  <si>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</si>
  <si>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</si>
  <si>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</si>
  <si>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</si>
  <si>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</si>
  <si>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</si>
  <si>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</si>
  <si>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</si>
  <si>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</si>
  <si>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</si>
  <si>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</si>
  <si>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</si>
  <si>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</si>
  <si>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</si>
  <si>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</si>
  <si>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</si>
  <si>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</si>
  <si>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</si>
  <si>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</si>
  <si>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</si>
  <si>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</si>
  <si>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</si>
  <si>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</si>
  <si>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</si>
  <si>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</si>
  <si>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</si>
  <si>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</si>
  <si>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</si>
  <si>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</si>
  <si>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</si>
  <si>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</si>
  <si>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</si>
  <si>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</si>
  <si>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</si>
  <si>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</si>
  <si>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</si>
  <si>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</si>
  <si>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</si>
  <si>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</si>
  <si>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</si>
  <si>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</si>
  <si>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</si>
  <si>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</si>
  <si>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</si>
  <si>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</si>
  <si>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</si>
  <si>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</si>
  <si>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</si>
  <si>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</si>
  <si>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</si>
  <si>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</si>
  <si>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</si>
  <si>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</si>
  <si>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</si>
  <si>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</si>
  <si>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</si>
  <si>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</si>
  <si>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</si>
  <si>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</si>
  <si>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</si>
  <si>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</si>
  <si>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</si>
  <si>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</si>
  <si>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</si>
  <si>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</si>
  <si>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</si>
  <si>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2024</t>
  </si>
  <si>
    <t>January 2024</t>
  </si>
  <si>
    <t>Publikuar_Shkurt. 2024</t>
  </si>
  <si>
    <t>Published_February. 2024</t>
  </si>
  <si>
    <t>24/`23-1</t>
  </si>
  <si>
    <t>2. Në kuadër të aktivitetit jo-jetë për periudhën raportuese Janar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</si>
  <si>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</si>
  <si>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Gjatë muajit Janar 2024 tregu i sigurimeve ka pasur një rritje prej 24.07% krahasuar me muajin e njëjtë të vitit 2023. Volumi i primeve të shkruara bruto në krahasim me muajin e njejtë të vitit paraprak është rritur për 2,808,587 euro më shumë duke arritur gjithsej shumën prej 14,475,322 euro.</t>
  </si>
  <si>
    <t xml:space="preserve">During the month of January 2024 the insurance market experienced an increase by 24.07% compared to January 2023. Gross insurance premiums amount to euro 14,475,322 increasing by euro 2,808,587 comparing with same month of the previous year. </t>
  </si>
  <si>
    <t>Numri i kontratave arriti në 190,872 duke shënuar një rritje për 71.30% krahasuar me muajin e njëjtë Janar të vitit 2023.</t>
  </si>
  <si>
    <t>The number of insurance policies reached 190,872 which indicates an increase of 71.30% more compared to the same month of January 2023.</t>
  </si>
  <si>
    <t>Volumi i primeve të shkruara bruto në veprimtarinë e Jo-Jetës arriti shumën 13,819,421 euro duke shënuar një rritje në masën prej 25.08% krahasuar me muajin Janar 2023.</t>
  </si>
  <si>
    <t>Gross insurance premiums in Non-Life insurance business reached the value of euro 13,819,421 which indicate an increase by 25.08% compared with January 2023.</t>
  </si>
  <si>
    <t>Numri i kontratave në sigurimin e Jo-Jetës arriti në 173,148 duke shënuar një rritje në masën prej 84.13% më shumë krahasuar me muajin e njëjtë Janar 2023.</t>
  </si>
  <si>
    <t>The number of Non-Life insurance policies reached 173,148 which are 84.13% more than in the same month of January 2023.</t>
  </si>
  <si>
    <t>Volumi i primeve të shkruara bruto në veprimtarinë e Jetës arriti shumën 655,901 euro duke shënuar një rritje në masën prej vetëm 6.13% më shumë krahasuar me muajin e njëjtë të vitit paraprak.</t>
  </si>
  <si>
    <t>Gross insurance premiums in Life insurance business reached the value of euro 655,901 which indicate an increase by only 6.13% more compared to the same month of last year.</t>
  </si>
  <si>
    <t>Numri i kontratave në sigurimin e Jetës arriti në 17,724 duke shënuar një rritje prej vetëm 1.94% më shumë krahasuar me muajin e njejtë Janar 2023.</t>
  </si>
  <si>
    <t>The number of Life insurance policies reached 17,724 which indicate an increase by 1.94% more contracts compared to the same month of January 2023.</t>
  </si>
  <si>
    <t>Gjatë muajit Janar 2024, janë paguar gjithsej 5,055,366 euro dëme ose 39.14% më pak se gjatë muajit të njëjtë të vitit paraprak Janar 2023.</t>
  </si>
  <si>
    <t xml:space="preserve">During the month of January 2024, the paid claims are in the amount to euro 5,055,366 or 39.14% less than in the same month of 2023.
</t>
  </si>
  <si>
    <t>Numri i dëmeve të paguara gjatë muajit Janar 2024 në krahasim me periudhën e njëjtë të vitit paraprak është rritur për 2,994 dëme duke arritur në 17,757 nga të cilat 17,717 dëme janë paguar nga kompanitë e sigurimit të Jo-Jetës dhe 40 nga kompanitë e sigurimit të Jetës.</t>
  </si>
  <si>
    <t xml:space="preserve">During the month of January 2024 compared to the same month of last year there is an increase of 2,994 in the number of paid claims, which reached the number of 17,757 paid claims. The Non-Life insurers paid 17,717 claims and Life insurers paid 40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</si>
</sst>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7" fillId="0" borderId="0" applyBorder="0" applyAlignment="0" applyProtection="0"/>
    <xf numFmtId="0" fontId="107" fillId="0" borderId="0" applyBorder="0" applyAlignment="0" applyProtection="0"/>
    <xf numFmtId="0" fontId="107" fillId="0" borderId="0" applyBorder="0" applyAlignment="0" applyProtection="0"/>
    <xf numFmtId="0" fontId="107" fillId="0" borderId="0" applyBorder="0" applyAlignment="0" applyProtection="0"/>
  </cellStyleXfs>
  <cellXfs count="556">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1"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9" borderId="0" xfId="0" applyFont="1" applyFill="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Alignment="1" applyProtection="1">
      <alignment horizontal="left"/>
      <protection locked="0"/>
    </xf>
    <xf numFmtId="0" fontId="38" fillId="9" borderId="0" xfId="0" applyFont="1" applyFill="1" applyAlignment="1" applyProtection="1">
      <alignment horizontal="left"/>
      <protection locked="0"/>
    </xf>
    <xf numFmtId="0" fontId="21" fillId="9" borderId="0" xfId="0" applyFont="1" applyFill="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Protection="1">
      <protection locked="0"/>
    </xf>
    <xf numFmtId="0" fontId="22" fillId="9" borderId="0" xfId="0" applyFont="1" applyFill="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lignment horizontal="right" wrapText="1"/>
    </xf>
    <xf numFmtId="40" fontId="37" fillId="9" borderId="34" xfId="2" applyNumberFormat="1" applyFont="1" applyFill="1" applyBorder="1" applyAlignment="1" applyProtection="1">
      <alignment horizontal="right" wrapText="1"/>
    </xf>
    <xf numFmtId="165" fontId="37" fillId="9" borderId="34" xfId="2" applyFont="1" applyFill="1" applyBorder="1" applyAlignment="1" applyProtection="1">
      <alignment horizontal="right" wrapText="1"/>
    </xf>
    <xf numFmtId="166" fontId="42" fillId="9" borderId="34" xfId="0" applyNumberFormat="1" applyFont="1" applyFill="1" applyBorder="1" applyAlignment="1">
      <alignment horizontal="right" wrapText="1"/>
    </xf>
    <xf numFmtId="0" fontId="21" fillId="9" borderId="0" xfId="0" applyFont="1" applyFill="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lignment horizontal="right" wrapText="1"/>
    </xf>
    <xf numFmtId="40" fontId="37" fillId="9" borderId="36" xfId="2" applyNumberFormat="1"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21" fillId="9" borderId="39" xfId="0" applyFont="1" applyFill="1" applyBorder="1" applyAlignment="1" applyProtection="1">
      <alignment horizontal="center"/>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3" fillId="2" borderId="0" xfId="0" applyFont="1" applyFill="1"/>
    <xf numFmtId="0" fontId="94"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2" fillId="5" borderId="6" xfId="2" applyNumberFormat="1" applyFont="1" applyFill="1" applyBorder="1" applyAlignment="1" applyProtection="1">
      <alignment horizontal="right" wrapText="1"/>
    </xf>
    <xf numFmtId="167" fontId="92" fillId="5" borderId="6" xfId="45" applyNumberFormat="1" applyFont="1" applyFill="1" applyBorder="1" applyAlignment="1" applyProtection="1">
      <alignment horizontal="right" wrapText="1"/>
    </xf>
    <xf numFmtId="167" fontId="92"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9" borderId="41" xfId="2" applyFont="1" applyFill="1" applyBorder="1" applyAlignment="1">
      <alignment horizontal="right" wrapText="1"/>
    </xf>
    <xf numFmtId="0" fontId="0" fillId="8" borderId="0" xfId="0" applyFill="1"/>
    <xf numFmtId="2" fontId="91"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1" fillId="0" borderId="0" xfId="0" applyFont="1"/>
    <xf numFmtId="171" fontId="91" fillId="0" borderId="0" xfId="0" applyNumberFormat="1" applyFont="1"/>
    <xf numFmtId="166" fontId="91" fillId="0" borderId="0" xfId="2" applyNumberFormat="1" applyFont="1"/>
    <xf numFmtId="166" fontId="98"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99" fillId="6" borderId="0" xfId="33" applyFont="1" applyFill="1"/>
    <xf numFmtId="166" fontId="99" fillId="6" borderId="0" xfId="2" applyNumberFormat="1" applyFont="1" applyFill="1" applyBorder="1"/>
    <xf numFmtId="0" fontId="99"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99" fillId="6" borderId="0" xfId="42" applyFont="1" applyFill="1" applyAlignment="1">
      <alignment horizontal="left" vertical="center" wrapText="1"/>
    </xf>
    <xf numFmtId="0" fontId="99" fillId="6" borderId="0" xfId="42" applyFont="1" applyFill="1" applyAlignment="1">
      <alignment vertical="top"/>
    </xf>
    <xf numFmtId="0" fontId="99" fillId="6" borderId="0" xfId="49" applyFont="1" applyFill="1" applyAlignment="1">
      <alignment horizontal="left" vertical="top" wrapText="1"/>
    </xf>
    <xf numFmtId="0" fontId="99" fillId="6" borderId="0" xfId="49" applyFont="1" applyFill="1" applyAlignment="1">
      <alignment vertical="top" wrapText="1"/>
    </xf>
    <xf numFmtId="0" fontId="99"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0" fillId="2" borderId="0" xfId="2" applyFont="1" applyFill="1" applyProtection="1">
      <protection locked="0"/>
    </xf>
    <xf numFmtId="43" fontId="91" fillId="2" borderId="0" xfId="0" applyNumberFormat="1" applyFont="1" applyFill="1" applyProtection="1">
      <protection locked="0"/>
    </xf>
    <xf numFmtId="165" fontId="100" fillId="2" borderId="0" xfId="2" applyFont="1" applyFill="1" applyBorder="1" applyAlignment="1" applyProtection="1">
      <protection locked="0"/>
    </xf>
    <xf numFmtId="0" fontId="100" fillId="2" borderId="0" xfId="41" applyFont="1" applyFill="1" applyProtection="1">
      <protection locked="0"/>
    </xf>
    <xf numFmtId="166" fontId="90" fillId="2" borderId="0" xfId="0" applyNumberFormat="1" applyFont="1" applyFill="1" applyProtection="1">
      <protection locked="0"/>
    </xf>
    <xf numFmtId="43" fontId="17" fillId="2" borderId="0" xfId="0" applyNumberFormat="1" applyFont="1" applyFill="1" applyProtection="1">
      <protection locked="0"/>
    </xf>
    <xf numFmtId="43" fontId="90"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1" fillId="2" borderId="0" xfId="0" applyFont="1" applyFill="1" applyProtection="1">
      <protection locked="0"/>
    </xf>
    <xf numFmtId="0" fontId="77" fillId="2" borderId="0" xfId="41" applyFont="1" applyFill="1" applyAlignment="1" applyProtection="1">
      <alignment horizontal="right"/>
      <protection locked="0"/>
    </xf>
    <xf numFmtId="0" fontId="103" fillId="2" borderId="0" xfId="33" applyFont="1" applyFill="1" applyProtection="1">
      <protection locked="0"/>
    </xf>
    <xf numFmtId="0" fontId="104" fillId="2" borderId="61" xfId="33" applyFont="1" applyFill="1" applyBorder="1" applyProtection="1">
      <protection locked="0"/>
    </xf>
    <xf numFmtId="0" fontId="104" fillId="2" borderId="60" xfId="0" applyFont="1" applyFill="1" applyBorder="1" applyAlignment="1" applyProtection="1">
      <alignment vertical="center" wrapText="1"/>
      <protection locked="0"/>
    </xf>
    <xf numFmtId="166" fontId="103" fillId="0" borderId="58" xfId="2" applyNumberFormat="1" applyFont="1" applyBorder="1" applyAlignment="1">
      <alignment vertical="center"/>
    </xf>
    <xf numFmtId="0" fontId="103" fillId="2" borderId="0" xfId="33" applyFont="1" applyFill="1" applyAlignment="1" applyProtection="1">
      <alignment vertical="center"/>
      <protection locked="0"/>
    </xf>
    <xf numFmtId="0" fontId="106" fillId="2" borderId="60" xfId="33" applyFont="1" applyFill="1" applyBorder="1" applyAlignment="1" applyProtection="1">
      <alignment vertical="center" wrapText="1"/>
      <protection locked="0"/>
    </xf>
    <xf numFmtId="40" fontId="102" fillId="0" borderId="58" xfId="2" applyNumberFormat="1" applyFont="1" applyBorder="1" applyAlignment="1">
      <alignment horizontal="center" vertical="center"/>
    </xf>
    <xf numFmtId="166" fontId="103"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0"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1" borderId="62" xfId="0" applyFont="1" applyFill="1" applyBorder="1" applyAlignment="1" applyProtection="1">
      <alignment horizontal="center"/>
      <protection locked="0"/>
    </xf>
    <xf numFmtId="10" fontId="0" fillId="2" borderId="0" xfId="0" applyNumberFormat="1" applyFill="1"/>
    <xf numFmtId="43" fontId="17" fillId="2" borderId="0" xfId="2" applyNumberFormat="1" applyFont="1" applyFill="1" applyProtection="1">
      <protection locked="0"/>
    </xf>
    <xf numFmtId="173" fontId="17" fillId="2" borderId="0" xfId="45" applyNumberFormat="1" applyFont="1" applyFill="1" applyProtection="1">
      <protection locked="0"/>
    </xf>
    <xf numFmtId="165" fontId="17" fillId="2" borderId="0" xfId="0" applyNumberFormat="1" applyFont="1" applyFill="1" applyProtection="1">
      <protection locked="0"/>
    </xf>
    <xf numFmtId="173" fontId="90"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2" fillId="2" borderId="0" xfId="0" applyNumberFormat="1" applyFont="1" applyFill="1"/>
    <xf numFmtId="2" fontId="0" fillId="2" borderId="0" xfId="0" applyNumberFormat="1" applyFill="1"/>
    <xf numFmtId="2" fontId="0" fillId="2" borderId="0" xfId="45" applyNumberFormat="1" applyFont="1" applyFill="1"/>
    <xf numFmtId="2" fontId="17" fillId="2" borderId="0" xfId="45" applyNumberFormat="1" applyFont="1" applyFill="1" applyProtection="1">
      <protection locked="0"/>
    </xf>
    <xf numFmtId="0" fontId="17" fillId="2" borderId="0" xfId="45" applyNumberFormat="1" applyFont="1" applyFill="1" applyProtection="1">
      <protection locked="0"/>
    </xf>
    <xf numFmtId="166" fontId="90" fillId="0" borderId="0" xfId="2" applyNumberFormat="1" applyFont="1" applyFill="1" applyProtection="1">
      <protection locked="0"/>
    </xf>
    <xf numFmtId="165" fontId="17" fillId="0" borderId="0" xfId="2" applyFont="1" applyFill="1" applyProtection="1">
      <protection locked="0"/>
    </xf>
    <xf numFmtId="0" fontId="90" fillId="0" borderId="0" xfId="0" applyFont="1" applyFill="1" applyProtection="1">
      <protection locked="0"/>
    </xf>
    <xf numFmtId="166" fontId="90" fillId="0" borderId="0" xfId="0" applyNumberFormat="1" applyFont="1" applyFill="1" applyProtection="1">
      <protection locked="0"/>
    </xf>
    <xf numFmtId="173" fontId="0" fillId="2" borderId="0" xfId="45" applyNumberFormat="1" applyFont="1" applyFill="1" applyProtection="1">
      <protection locked="0"/>
    </xf>
    <xf numFmtId="0" fontId="4" fillId="5" borderId="6" xfId="2" applyNumberFormat="1" applyFont="1" applyFill="1" applyBorder="1" applyAlignment="1" applyProtection="1">
      <alignment horizontal="right" wrapText="1"/>
    </xf>
    <xf numFmtId="166" fontId="17" fillId="6" borderId="0" xfId="0" applyNumberFormat="1" applyFont="1" applyFill="1" applyProtection="1">
      <protection locked="0"/>
    </xf>
    <xf numFmtId="0" fontId="95" fillId="12"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99" fillId="6" borderId="0" xfId="33" applyFont="1" applyFill="1" applyAlignment="1">
      <alignment horizontal="center" vertical="top" wrapText="1"/>
    </xf>
    <xf numFmtId="0" fontId="32" fillId="2" borderId="0" xfId="0" applyFont="1" applyFill="1" applyAlignment="1" applyProtection="1">
      <alignment horizontal="center"/>
      <protection locked="0"/>
    </xf>
    <xf numFmtId="0" fontId="96" fillId="12" borderId="22" xfId="0" applyFont="1" applyFill="1" applyBorder="1" applyAlignment="1" applyProtection="1">
      <alignment horizontal="center"/>
      <protection locked="0"/>
    </xf>
    <xf numFmtId="0" fontId="19" fillId="9" borderId="0" xfId="0" applyFont="1" applyFill="1" applyAlignment="1" applyProtection="1">
      <alignment horizontal="center"/>
      <protection locked="0"/>
    </xf>
    <xf numFmtId="0" fontId="21" fillId="9" borderId="0" xfId="0" applyFont="1" applyFill="1" applyAlignment="1" applyProtection="1">
      <alignment horizontal="center"/>
      <protection locked="0"/>
    </xf>
    <xf numFmtId="0" fontId="45" fillId="6" borderId="0" xfId="0" applyFont="1" applyFill="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10" fillId="6" borderId="0" xfId="41" applyFont="1" applyFill="1" applyAlignment="1" applyProtection="1">
      <alignment horizontal="center" vertical="center" wrapText="1"/>
      <protection locked="0"/>
    </xf>
    <xf numFmtId="0" fontId="10" fillId="0" borderId="0" xfId="41" applyFont="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6"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6" fillId="12"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1" borderId="66"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3" xfId="33" applyFont="1" applyFill="1" applyBorder="1" applyAlignment="1" applyProtection="1">
      <alignment horizontal="center"/>
      <protection locked="0"/>
    </xf>
    <xf numFmtId="0" fontId="88" fillId="11" borderId="64" xfId="33" applyFont="1" applyFill="1" applyBorder="1" applyAlignment="1" applyProtection="1">
      <alignment horizontal="center"/>
      <protection locked="0"/>
    </xf>
    <xf numFmtId="0" fontId="88" fillId="11" borderId="65" xfId="33" applyFont="1" applyFill="1" applyBorder="1" applyAlignment="1" applyProtection="1">
      <alignment horizontal="center"/>
      <protection locked="0"/>
    </xf>
    <xf numFmtId="0" fontId="51" fillId="0" borderId="0" xfId="0" applyFont="1" applyAlignment="1">
      <alignment horizontal="left" vertical="top" wrapText="1"/>
    </xf>
    <xf numFmtId="0" fontId="97"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Alignment="1" applyProtection="1">
      <alignment horizontal="center" vertical="center" wrapText="1"/>
      <protection locked="0"/>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cellXfs>
  <cellStyles count="54">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617999.54035890405</c:v>
                </c:pt>
                <c:pt idx="1">
                  <c:v>655901.060358905</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11048735.4791249</c:v>
                </c:pt>
                <c:pt idx="1">
                  <c:v>13819420.5627119</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71176.19</c:v>
                </c:pt>
                <c:pt idx="1">
                  <c:v>71129.58</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8234942.3499999996</c:v>
                </c:pt>
                <c:pt idx="1">
                  <c:v>4984236.0200000005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pt idx="12">
                  <c:v>Janar/January</c:v>
                </c:pt>
              </c:strCache>
            </c:strRef>
          </c:cat>
          <c:val>
            <c:numRef>
              <c:f>'F24'!$B$8:$N$8</c:f>
              <c:numCache>
                <c:formatCode>_-* #,##0_-;\-* #,##0_-;_-* "-"??_-;_-@_-</c:formatCode>
                <c:ptCount val="13"/>
                <c:pt idx="0">
                  <c:v>33063</c:v>
                </c:pt>
                <c:pt idx="1">
                  <c:v>29919</c:v>
                </c:pt>
                <c:pt idx="2">
                  <c:v>36339</c:v>
                </c:pt>
                <c:pt idx="3">
                  <c:v>26537</c:v>
                </c:pt>
                <c:pt idx="4">
                  <c:v>35356</c:v>
                </c:pt>
                <c:pt idx="5">
                  <c:v>43242</c:v>
                </c:pt>
                <c:pt idx="6">
                  <c:v>46658</c:v>
                </c:pt>
                <c:pt idx="7">
                  <c:v>46047</c:v>
                </c:pt>
                <c:pt idx="8">
                  <c:v>39724</c:v>
                </c:pt>
                <c:pt idx="9">
                  <c:v>39876</c:v>
                </c:pt>
                <c:pt idx="10">
                  <c:v>41604</c:v>
                </c:pt>
                <c:pt idx="11">
                  <c:v>38961</c:v>
                </c:pt>
                <c:pt idx="12">
                  <c:v>35998</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pt idx="12">
                  <c:v>Janar/January</c:v>
                </c:pt>
              </c:strCache>
            </c:strRef>
          </c:cat>
          <c:val>
            <c:numRef>
              <c:f>'F24'!$B$9:$N$9</c:f>
              <c:numCache>
                <c:formatCode>#,##0.00_);[Red]\(#,##0.00\)</c:formatCode>
                <c:ptCount val="13"/>
                <c:pt idx="0">
                  <c:v>0</c:v>
                </c:pt>
                <c:pt idx="1">
                  <c:v>-9.5091189547228065</c:v>
                </c:pt>
                <c:pt idx="2">
                  <c:v>21.457936428356561</c:v>
                </c:pt>
                <c:pt idx="3">
                  <c:v>-26.973774732381184</c:v>
                </c:pt>
                <c:pt idx="4">
                  <c:v>33.232844707389674</c:v>
                </c:pt>
                <c:pt idx="5">
                  <c:v>22.304559339291785</c:v>
                </c:pt>
                <c:pt idx="6">
                  <c:v>7.8997271171546091</c:v>
                </c:pt>
                <c:pt idx="7">
                  <c:v>-1.3095289125123255</c:v>
                </c:pt>
                <c:pt idx="8">
                  <c:v>-13.731622038352121</c:v>
                </c:pt>
                <c:pt idx="9">
                  <c:v>0.3826402175007626</c:v>
                </c:pt>
                <c:pt idx="10">
                  <c:v>4.3334336442973242</c:v>
                </c:pt>
                <c:pt idx="11">
                  <c:v>-6.3527545428324173</c:v>
                </c:pt>
                <c:pt idx="12">
                  <c:v>-7.605040938374275</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pt idx="12">
                  <c:v>Janar/January</c:v>
                </c:pt>
              </c:strCache>
            </c:strRef>
          </c:cat>
          <c:val>
            <c:numRef>
              <c:f>'F24'!$B$10:$N$10</c:f>
              <c:numCache>
                <c:formatCode>_-* #,##0_-;\-* #,##0_-;_-* "-"??_-;_-@_-</c:formatCode>
                <c:ptCount val="13"/>
                <c:pt idx="0">
                  <c:v>4852119.9800000004</c:v>
                </c:pt>
                <c:pt idx="1">
                  <c:v>4613853.34</c:v>
                </c:pt>
                <c:pt idx="2">
                  <c:v>5832994.5</c:v>
                </c:pt>
                <c:pt idx="3">
                  <c:v>4283471.1100000003</c:v>
                </c:pt>
                <c:pt idx="4">
                  <c:v>5545935.9100000001</c:v>
                </c:pt>
                <c:pt idx="5">
                  <c:v>6482300.8399999999</c:v>
                </c:pt>
                <c:pt idx="6">
                  <c:v>7012796.1500000004</c:v>
                </c:pt>
                <c:pt idx="7">
                  <c:v>6756579.75</c:v>
                </c:pt>
                <c:pt idx="8">
                  <c:v>5914157.3200000003</c:v>
                </c:pt>
                <c:pt idx="9">
                  <c:v>5962118.3099999996</c:v>
                </c:pt>
                <c:pt idx="10">
                  <c:v>6178336.0300000003</c:v>
                </c:pt>
                <c:pt idx="11">
                  <c:v>5838114.5199999996</c:v>
                </c:pt>
                <c:pt idx="12">
                  <c:v>5296593.83</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pt idx="12">
                  <c:v>Janar/January</c:v>
                </c:pt>
              </c:strCache>
            </c:strRef>
          </c:cat>
          <c:val>
            <c:numRef>
              <c:f>'F24'!$B$11:$N$11</c:f>
              <c:numCache>
                <c:formatCode>#,##0.00_);[Red]\(#,##0.00\)</c:formatCode>
                <c:ptCount val="13"/>
                <c:pt idx="0">
                  <c:v>0</c:v>
                </c:pt>
                <c:pt idx="1">
                  <c:v>-4.9105677720689966</c:v>
                </c:pt>
                <c:pt idx="2">
                  <c:v>26.423491822564095</c:v>
                </c:pt>
                <c:pt idx="3">
                  <c:v>-26.564801149735352</c:v>
                </c:pt>
                <c:pt idx="4">
                  <c:v>29.472938361897818</c:v>
                </c:pt>
                <c:pt idx="5">
                  <c:v>16.883803657226171</c:v>
                </c:pt>
                <c:pt idx="6">
                  <c:v>8.183750231499598</c:v>
                </c:pt>
                <c:pt idx="7">
                  <c:v>-3.6535555079552751</c:v>
                </c:pt>
                <c:pt idx="8">
                  <c:v>-12.46817859287459</c:v>
                </c:pt>
                <c:pt idx="9">
                  <c:v>0.81095221863323186</c:v>
                </c:pt>
                <c:pt idx="10">
                  <c:v>3.6265251502531903</c:v>
                </c:pt>
                <c:pt idx="11">
                  <c:v>-5.5066851066046807</c:v>
                </c:pt>
                <c:pt idx="12">
                  <c:v>-9.2756092424168379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117213</xdr:rowOff>
    </xdr:from>
    <xdr:to>
      <xdr:col>6</xdr:col>
      <xdr:colOff>66842</xdr:colOff>
      <xdr:row>40</xdr:row>
      <xdr:rowOff>65430</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D12" sqref="D12"/>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92" t="s">
        <v>347</v>
      </c>
      <c r="E2" s="492"/>
      <c r="F2" s="492"/>
      <c r="G2" s="492"/>
      <c r="H2" s="492"/>
      <c r="I2" s="492"/>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241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471</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472</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473</v>
      </c>
      <c r="C28" s="188"/>
      <c r="D28" s="188"/>
    </row>
    <row r="29" spans="2:4" s="31" customFormat="1">
      <c r="B29" s="206" t="s">
        <v>474</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500" t="s">
        <v>59</v>
      </c>
      <c r="B1" s="500"/>
      <c r="D1" s="499"/>
      <c r="E1" s="499"/>
    </row>
    <row r="2" spans="1:5" ht="105" customHeight="1">
      <c r="A2" s="493" t="s">
        <v>445</v>
      </c>
      <c r="B2" s="493"/>
      <c r="D2" s="497"/>
      <c r="E2" s="497"/>
    </row>
    <row r="3" spans="1:5" ht="16.5" customHeight="1">
      <c r="A3" s="500" t="s">
        <v>5</v>
      </c>
      <c r="B3" s="500"/>
      <c r="D3" s="499"/>
      <c r="E3" s="499"/>
    </row>
    <row r="4" spans="1:5" ht="62.25" customHeight="1">
      <c r="A4" s="495" t="s">
        <v>290</v>
      </c>
      <c r="B4" s="496"/>
      <c r="D4" s="497"/>
      <c r="E4" s="497"/>
    </row>
    <row r="5" spans="1:5" ht="18.75" customHeight="1">
      <c r="A5" s="42"/>
      <c r="B5" s="42"/>
      <c r="D5" s="32"/>
      <c r="E5" s="32"/>
    </row>
    <row r="6" spans="1:5" ht="14.25" customHeight="1">
      <c r="A6" s="500" t="s">
        <v>98</v>
      </c>
      <c r="B6" s="501"/>
      <c r="C6" s="182"/>
      <c r="D6" s="498"/>
      <c r="E6" s="499"/>
    </row>
    <row r="7" spans="1:5" ht="15.75" customHeight="1">
      <c r="A7" s="493" t="s">
        <v>102</v>
      </c>
      <c r="B7" s="494"/>
      <c r="C7" s="182"/>
      <c r="D7" s="502"/>
      <c r="E7" s="497"/>
    </row>
    <row r="8" spans="1:5" ht="2.25" customHeight="1">
      <c r="A8" s="42"/>
      <c r="B8" s="183"/>
      <c r="C8" s="182"/>
      <c r="D8" s="184"/>
      <c r="E8" s="33"/>
    </row>
    <row r="9" spans="1:5" ht="14.25" customHeight="1">
      <c r="A9" s="500" t="s">
        <v>60</v>
      </c>
      <c r="B9" s="501"/>
      <c r="C9" s="182"/>
      <c r="D9" s="498"/>
      <c r="E9" s="499"/>
    </row>
    <row r="10" spans="1:5" ht="11.25" customHeight="1">
      <c r="A10" s="493" t="s">
        <v>61</v>
      </c>
      <c r="B10" s="494"/>
      <c r="C10" s="182"/>
      <c r="D10" s="502"/>
      <c r="E10" s="497"/>
    </row>
    <row r="11" spans="1:5" ht="4.5" customHeight="1">
      <c r="A11" s="43"/>
      <c r="B11" s="185"/>
      <c r="C11" s="182"/>
      <c r="D11" s="186"/>
      <c r="E11" s="34"/>
    </row>
    <row r="12" spans="1:5" ht="12.75" customHeight="1">
      <c r="A12" s="41" t="s">
        <v>448</v>
      </c>
      <c r="B12" s="196" t="s">
        <v>446</v>
      </c>
      <c r="C12" s="186"/>
      <c r="D12" s="187"/>
      <c r="E12" s="38"/>
    </row>
    <row r="13" spans="1:5" ht="4.5" customHeight="1">
      <c r="A13" s="43"/>
      <c r="B13" s="185"/>
      <c r="C13" s="182"/>
      <c r="D13" s="182"/>
    </row>
    <row r="14" spans="1:5" ht="15" customHeight="1">
      <c r="A14" s="43" t="s">
        <v>447</v>
      </c>
      <c r="B14" s="441" t="s">
        <v>291</v>
      </c>
      <c r="C14" s="182"/>
      <c r="D14" s="182"/>
    </row>
    <row r="15" spans="1:5" ht="5.25" customHeight="1">
      <c r="A15" s="43"/>
      <c r="B15" s="185"/>
      <c r="C15" s="182"/>
      <c r="D15" s="182"/>
    </row>
    <row r="16" spans="1:5" ht="12" customHeight="1">
      <c r="A16" s="41" t="s">
        <v>449</v>
      </c>
      <c r="B16" s="493" t="s">
        <v>442</v>
      </c>
      <c r="C16" s="494"/>
      <c r="D16" s="187"/>
    </row>
    <row r="17" spans="1:11" ht="13.5" customHeight="1">
      <c r="A17" s="43"/>
      <c r="B17" s="43" t="s">
        <v>292</v>
      </c>
      <c r="C17" s="157"/>
      <c r="E17" s="35"/>
    </row>
    <row r="18" spans="1:11" ht="13.5" customHeight="1">
      <c r="A18" s="43"/>
      <c r="B18" s="43" t="s">
        <v>443</v>
      </c>
      <c r="C18" s="157"/>
      <c r="E18" s="35"/>
    </row>
    <row r="19" spans="1:11" ht="15.75" customHeight="1">
      <c r="A19" s="500" t="s">
        <v>0</v>
      </c>
      <c r="B19" s="500"/>
    </row>
    <row r="20" spans="1:11" ht="66.75" customHeight="1">
      <c r="A20" s="493" t="s">
        <v>444</v>
      </c>
      <c r="B20" s="493"/>
    </row>
    <row r="21" spans="1:11" ht="27" customHeight="1">
      <c r="A21" s="493" t="s">
        <v>403</v>
      </c>
      <c r="B21" s="493"/>
      <c r="E21" s="36"/>
    </row>
    <row r="22" spans="1:11" ht="15.75">
      <c r="A22" s="500" t="s">
        <v>5</v>
      </c>
      <c r="B22" s="500"/>
    </row>
    <row r="23" spans="1:11" ht="45.75" customHeight="1">
      <c r="A23" s="493" t="s">
        <v>293</v>
      </c>
      <c r="B23" s="493"/>
    </row>
    <row r="24" spans="1:11" ht="3" customHeight="1">
      <c r="A24" s="44"/>
      <c r="B24" s="44"/>
      <c r="E24" s="39"/>
    </row>
    <row r="25" spans="1:11" ht="15.75">
      <c r="A25" s="500" t="s">
        <v>4</v>
      </c>
      <c r="B25" s="500"/>
    </row>
    <row r="26" spans="1:11">
      <c r="A26" s="493" t="s">
        <v>103</v>
      </c>
      <c r="B26" s="493"/>
    </row>
    <row r="27" spans="1:11" ht="3" customHeight="1">
      <c r="A27" s="45"/>
      <c r="B27" s="45"/>
    </row>
    <row r="28" spans="1:11" ht="12.75" customHeight="1">
      <c r="A28" s="500" t="s">
        <v>1</v>
      </c>
      <c r="B28" s="500"/>
      <c r="C28" s="37"/>
      <c r="F28" s="37"/>
      <c r="G28" s="37"/>
      <c r="H28" s="37"/>
      <c r="I28" s="37"/>
      <c r="J28" s="37"/>
      <c r="K28" s="37"/>
    </row>
    <row r="29" spans="1:11" ht="13.5" customHeight="1">
      <c r="A29" s="493" t="s">
        <v>2</v>
      </c>
      <c r="B29" s="493"/>
      <c r="C29" s="37"/>
      <c r="F29" s="37"/>
      <c r="G29" s="37"/>
      <c r="H29" s="37"/>
      <c r="I29" s="37"/>
      <c r="J29" s="37"/>
      <c r="K29" s="37"/>
    </row>
    <row r="30" spans="1:11" ht="8.25" customHeight="1">
      <c r="A30" s="46"/>
      <c r="B30" s="46"/>
    </row>
    <row r="31" spans="1:11">
      <c r="A31" s="41" t="s">
        <v>448</v>
      </c>
      <c r="B31" s="442" t="s">
        <v>446</v>
      </c>
    </row>
    <row r="32" spans="1:11" ht="8.25" customHeight="1">
      <c r="A32" s="41"/>
      <c r="B32" s="442"/>
    </row>
    <row r="33" spans="1:3" ht="18.75" customHeight="1">
      <c r="A33" s="41" t="s">
        <v>450</v>
      </c>
      <c r="B33" s="442" t="s">
        <v>291</v>
      </c>
    </row>
    <row r="34" spans="1:3" ht="7.5" customHeight="1">
      <c r="A34" s="43"/>
      <c r="B34" s="185"/>
    </row>
    <row r="35" spans="1:3">
      <c r="A35" s="41" t="s">
        <v>451</v>
      </c>
      <c r="B35" s="493" t="s">
        <v>439</v>
      </c>
      <c r="C35" s="494"/>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404</v>
      </c>
      <c r="I5" s="31">
        <v>4</v>
      </c>
    </row>
    <row r="6" spans="1:10" ht="16.5" customHeight="1">
      <c r="A6" s="40" t="s">
        <v>106</v>
      </c>
      <c r="B6" s="40"/>
      <c r="C6" s="189" t="s">
        <v>67</v>
      </c>
      <c r="D6" s="31">
        <v>4</v>
      </c>
      <c r="F6" s="40" t="s">
        <v>146</v>
      </c>
      <c r="G6" s="40"/>
      <c r="H6" s="189" t="s">
        <v>404</v>
      </c>
      <c r="I6" s="31">
        <v>4</v>
      </c>
    </row>
    <row r="7" spans="1:10" ht="16.5" customHeight="1">
      <c r="A7" s="40" t="s">
        <v>68</v>
      </c>
      <c r="B7" s="40"/>
      <c r="C7" s="189" t="s">
        <v>67</v>
      </c>
      <c r="D7" s="31">
        <v>4</v>
      </c>
      <c r="F7" s="40" t="s">
        <v>147</v>
      </c>
      <c r="G7" s="40"/>
      <c r="H7" s="189" t="s">
        <v>404</v>
      </c>
      <c r="I7" s="31">
        <v>4</v>
      </c>
    </row>
    <row r="8" spans="1:10" ht="27.75" customHeight="1">
      <c r="A8" s="191" t="s">
        <v>70</v>
      </c>
      <c r="B8" s="40"/>
      <c r="F8" s="191" t="s">
        <v>71</v>
      </c>
      <c r="G8" s="40"/>
    </row>
    <row r="9" spans="1:10" ht="16.5" customHeight="1">
      <c r="A9" s="40" t="s">
        <v>142</v>
      </c>
      <c r="B9" s="40"/>
      <c r="C9" s="189" t="s">
        <v>69</v>
      </c>
      <c r="D9" s="31">
        <v>5</v>
      </c>
      <c r="F9" s="40" t="s">
        <v>112</v>
      </c>
      <c r="G9" s="40"/>
      <c r="H9" s="189" t="s">
        <v>405</v>
      </c>
      <c r="I9" s="31">
        <v>5</v>
      </c>
    </row>
    <row r="10" spans="1:10" ht="16.5" customHeight="1">
      <c r="A10" s="40" t="s">
        <v>143</v>
      </c>
      <c r="B10" s="40"/>
      <c r="C10" s="189" t="s">
        <v>72</v>
      </c>
      <c r="D10" s="31">
        <v>6</v>
      </c>
      <c r="F10" s="40" t="s">
        <v>127</v>
      </c>
      <c r="G10" s="40"/>
      <c r="H10" s="189" t="s">
        <v>406</v>
      </c>
      <c r="I10" s="31">
        <v>6</v>
      </c>
    </row>
    <row r="11" spans="1:10" ht="16.5" customHeight="1">
      <c r="A11" s="40" t="s">
        <v>106</v>
      </c>
      <c r="B11" s="40"/>
      <c r="C11" s="189" t="s">
        <v>73</v>
      </c>
      <c r="D11" s="31">
        <v>7</v>
      </c>
      <c r="F11" s="40" t="s">
        <v>146</v>
      </c>
      <c r="G11" s="40"/>
      <c r="H11" s="189" t="s">
        <v>407</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408</v>
      </c>
      <c r="I13" s="31">
        <v>8</v>
      </c>
    </row>
    <row r="14" spans="1:10" ht="16.5" customHeight="1">
      <c r="A14" s="40" t="s">
        <v>300</v>
      </c>
      <c r="B14" s="40"/>
      <c r="C14" s="189" t="s">
        <v>77</v>
      </c>
      <c r="D14" s="31">
        <v>9</v>
      </c>
      <c r="F14" s="40" t="s">
        <v>138</v>
      </c>
      <c r="G14" s="40"/>
      <c r="H14" s="189" t="s">
        <v>409</v>
      </c>
      <c r="I14" s="31">
        <v>9</v>
      </c>
    </row>
    <row r="15" spans="1:10" ht="16.5" customHeight="1">
      <c r="A15" s="40" t="s">
        <v>322</v>
      </c>
      <c r="B15" s="40"/>
      <c r="C15" s="267" t="s">
        <v>79</v>
      </c>
      <c r="F15" s="40"/>
      <c r="G15" s="40"/>
      <c r="H15" s="267" t="s">
        <v>410</v>
      </c>
    </row>
    <row r="16" spans="1:10" ht="16.5" customHeight="1">
      <c r="A16" s="40" t="s">
        <v>323</v>
      </c>
      <c r="B16" s="40"/>
      <c r="C16" s="267" t="s">
        <v>80</v>
      </c>
      <c r="F16" s="40"/>
      <c r="G16" s="40"/>
      <c r="H16" s="267" t="s">
        <v>411</v>
      </c>
    </row>
    <row r="17" spans="1:9" ht="16.5" customHeight="1">
      <c r="A17" s="40" t="s">
        <v>141</v>
      </c>
      <c r="B17" s="40"/>
      <c r="C17" s="189" t="s">
        <v>81</v>
      </c>
      <c r="D17" s="31">
        <v>10</v>
      </c>
      <c r="F17" s="40" t="s">
        <v>114</v>
      </c>
      <c r="G17" s="40"/>
      <c r="H17" s="189" t="s">
        <v>412</v>
      </c>
      <c r="I17" s="31">
        <v>10</v>
      </c>
    </row>
    <row r="18" spans="1:9" ht="16.5" customHeight="1">
      <c r="A18" s="40" t="s">
        <v>301</v>
      </c>
      <c r="B18" s="40"/>
      <c r="C18" s="268" t="s">
        <v>82</v>
      </c>
      <c r="D18" s="31">
        <v>11</v>
      </c>
      <c r="F18" s="40" t="s">
        <v>115</v>
      </c>
      <c r="G18" s="40"/>
      <c r="H18" s="268" t="s">
        <v>413</v>
      </c>
      <c r="I18" s="31">
        <v>11</v>
      </c>
    </row>
    <row r="19" spans="1:9" ht="16.5" customHeight="1">
      <c r="A19" s="40" t="s">
        <v>198</v>
      </c>
      <c r="B19" s="40"/>
      <c r="C19" s="189" t="s">
        <v>83</v>
      </c>
      <c r="D19" s="31">
        <v>12</v>
      </c>
      <c r="F19" s="40" t="s">
        <v>131</v>
      </c>
      <c r="G19" s="40"/>
      <c r="H19" s="189" t="s">
        <v>414</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302</v>
      </c>
      <c r="B22" s="40"/>
      <c r="C22" s="189"/>
      <c r="F22" s="193" t="s">
        <v>116</v>
      </c>
      <c r="G22" s="193"/>
      <c r="H22" s="189"/>
    </row>
    <row r="23" spans="1:9" ht="16.5" customHeight="1">
      <c r="A23" s="40" t="s">
        <v>199</v>
      </c>
      <c r="B23" s="40"/>
      <c r="C23" s="268" t="s">
        <v>111</v>
      </c>
      <c r="D23" s="31">
        <v>13</v>
      </c>
      <c r="F23" s="40" t="s">
        <v>128</v>
      </c>
      <c r="G23" s="40"/>
      <c r="H23" s="268" t="s">
        <v>415</v>
      </c>
      <c r="I23" s="31">
        <v>13</v>
      </c>
    </row>
    <row r="24" spans="1:9" ht="16.5" customHeight="1">
      <c r="A24" s="193"/>
      <c r="B24" s="40"/>
      <c r="C24" s="189"/>
      <c r="F24" s="40"/>
      <c r="G24" s="40"/>
      <c r="H24" s="189"/>
    </row>
    <row r="25" spans="1:9" ht="18" customHeight="1">
      <c r="A25" s="193" t="s">
        <v>303</v>
      </c>
      <c r="B25" s="193"/>
      <c r="F25" s="193" t="s">
        <v>117</v>
      </c>
      <c r="G25" s="193"/>
    </row>
    <row r="26" spans="1:9" ht="16.5" customHeight="1">
      <c r="A26" s="40" t="s">
        <v>142</v>
      </c>
      <c r="B26" s="40"/>
      <c r="C26" s="268" t="s">
        <v>84</v>
      </c>
      <c r="D26" s="31">
        <v>14</v>
      </c>
      <c r="F26" s="40" t="s">
        <v>129</v>
      </c>
      <c r="G26" s="40"/>
      <c r="H26" s="268" t="s">
        <v>416</v>
      </c>
      <c r="I26" s="31">
        <v>14</v>
      </c>
    </row>
    <row r="27" spans="1:9" ht="16.5" customHeight="1">
      <c r="A27" s="40" t="s">
        <v>143</v>
      </c>
      <c r="B27" s="40"/>
      <c r="C27" s="268" t="s">
        <v>85</v>
      </c>
      <c r="D27" s="31">
        <v>15</v>
      </c>
      <c r="F27" s="40" t="s">
        <v>113</v>
      </c>
      <c r="G27" s="40"/>
      <c r="H27" s="268" t="s">
        <v>417</v>
      </c>
      <c r="I27" s="31">
        <v>15</v>
      </c>
    </row>
    <row r="28" spans="1:9" ht="16.5" customHeight="1">
      <c r="A28" s="40" t="s">
        <v>200</v>
      </c>
      <c r="B28" s="40"/>
      <c r="C28" s="268" t="s">
        <v>86</v>
      </c>
      <c r="D28" s="31">
        <v>16</v>
      </c>
      <c r="F28" s="40" t="s">
        <v>132</v>
      </c>
      <c r="G28" s="40"/>
      <c r="H28" s="268" t="s">
        <v>418</v>
      </c>
      <c r="I28" s="31">
        <v>16</v>
      </c>
    </row>
    <row r="29" spans="1:9" ht="16.5" customHeight="1">
      <c r="A29" s="40" t="s">
        <v>144</v>
      </c>
      <c r="B29" s="40"/>
      <c r="C29" s="268" t="s">
        <v>87</v>
      </c>
      <c r="D29" s="31">
        <v>17</v>
      </c>
      <c r="F29" s="40" t="s">
        <v>119</v>
      </c>
      <c r="G29" s="40"/>
      <c r="H29" s="268" t="s">
        <v>419</v>
      </c>
      <c r="I29" s="31">
        <v>17</v>
      </c>
    </row>
    <row r="30" spans="1:9" ht="16.5" customHeight="1">
      <c r="A30" s="40" t="s">
        <v>304</v>
      </c>
      <c r="B30" s="40"/>
      <c r="C30" s="268" t="s">
        <v>89</v>
      </c>
      <c r="D30" s="31">
        <v>18</v>
      </c>
      <c r="F30" s="40" t="s">
        <v>118</v>
      </c>
      <c r="G30" s="40"/>
      <c r="H30" s="268" t="s">
        <v>420</v>
      </c>
      <c r="I30" s="31">
        <v>18</v>
      </c>
    </row>
    <row r="31" spans="1:9" ht="16.5" customHeight="1">
      <c r="A31" s="40" t="s">
        <v>137</v>
      </c>
      <c r="B31" s="40"/>
      <c r="C31" s="268" t="s">
        <v>91</v>
      </c>
      <c r="D31" s="31">
        <v>19</v>
      </c>
      <c r="F31" s="40" t="s">
        <v>136</v>
      </c>
      <c r="G31" s="40"/>
      <c r="H31" s="268" t="s">
        <v>421</v>
      </c>
      <c r="I31" s="31">
        <v>19</v>
      </c>
    </row>
    <row r="32" spans="1:9" ht="16.5" customHeight="1">
      <c r="A32" s="40" t="s">
        <v>145</v>
      </c>
      <c r="B32" s="40"/>
      <c r="C32" s="268" t="s">
        <v>92</v>
      </c>
      <c r="D32" s="31">
        <v>20</v>
      </c>
      <c r="F32" s="40" t="s">
        <v>88</v>
      </c>
      <c r="G32" s="40"/>
      <c r="H32" s="268" t="s">
        <v>422</v>
      </c>
      <c r="I32" s="31">
        <v>20</v>
      </c>
    </row>
    <row r="33" spans="1:9" ht="16.5" customHeight="1">
      <c r="A33" s="40" t="s">
        <v>299</v>
      </c>
      <c r="B33" s="40"/>
      <c r="C33" s="268" t="s">
        <v>93</v>
      </c>
      <c r="D33" s="31">
        <v>21</v>
      </c>
      <c r="F33" s="40" t="s">
        <v>120</v>
      </c>
      <c r="G33" s="40"/>
      <c r="H33" s="268" t="s">
        <v>423</v>
      </c>
      <c r="I33" s="31">
        <v>21</v>
      </c>
    </row>
    <row r="34" spans="1:9" ht="16.5" customHeight="1">
      <c r="A34" s="194" t="s">
        <v>90</v>
      </c>
      <c r="B34" s="40"/>
      <c r="C34" s="268" t="s">
        <v>94</v>
      </c>
      <c r="D34" s="31">
        <v>22</v>
      </c>
      <c r="F34" s="40" t="s">
        <v>107</v>
      </c>
      <c r="G34" s="40"/>
      <c r="H34" s="268" t="s">
        <v>424</v>
      </c>
      <c r="I34" s="31">
        <v>22</v>
      </c>
    </row>
    <row r="35" spans="1:9" ht="16.5" customHeight="1">
      <c r="A35" s="40" t="s">
        <v>296</v>
      </c>
      <c r="B35" s="40"/>
      <c r="C35" s="268" t="s">
        <v>95</v>
      </c>
      <c r="D35" s="31">
        <v>23</v>
      </c>
      <c r="F35" s="40" t="s">
        <v>297</v>
      </c>
      <c r="G35" s="40"/>
      <c r="H35" s="268" t="s">
        <v>425</v>
      </c>
      <c r="I35" s="31">
        <v>23</v>
      </c>
    </row>
    <row r="36" spans="1:9" ht="16.5" customHeight="1">
      <c r="A36" s="40" t="s">
        <v>294</v>
      </c>
      <c r="B36" s="40"/>
      <c r="C36" s="268" t="s">
        <v>96</v>
      </c>
      <c r="D36" s="31">
        <v>24</v>
      </c>
      <c r="F36" s="40" t="s">
        <v>295</v>
      </c>
      <c r="G36" s="40"/>
      <c r="H36" s="268" t="s">
        <v>426</v>
      </c>
      <c r="I36" s="31">
        <v>24</v>
      </c>
    </row>
    <row r="37" spans="1:9" ht="16.5" customHeight="1">
      <c r="A37" s="40" t="s">
        <v>244</v>
      </c>
      <c r="B37" s="40"/>
      <c r="C37" s="268" t="s">
        <v>125</v>
      </c>
      <c r="D37" s="31">
        <v>25</v>
      </c>
      <c r="F37" s="40" t="s">
        <v>246</v>
      </c>
      <c r="G37" s="40"/>
      <c r="H37" s="268" t="s">
        <v>427</v>
      </c>
      <c r="I37" s="31">
        <v>25</v>
      </c>
    </row>
    <row r="38" spans="1:9" ht="33.75" customHeight="1">
      <c r="A38" s="503" t="s">
        <v>298</v>
      </c>
      <c r="B38" s="503"/>
      <c r="C38" s="268" t="s">
        <v>126</v>
      </c>
      <c r="D38" s="31">
        <v>26</v>
      </c>
      <c r="F38" s="40" t="s">
        <v>245</v>
      </c>
      <c r="G38" s="40"/>
      <c r="H38" s="268" t="s">
        <v>428</v>
      </c>
      <c r="I38" s="31">
        <v>26</v>
      </c>
    </row>
    <row r="39" spans="1:9" ht="16.5" customHeight="1">
      <c r="A39" s="40"/>
      <c r="B39" s="40"/>
      <c r="C39" s="268" t="s">
        <v>324</v>
      </c>
      <c r="D39" s="31">
        <v>27</v>
      </c>
      <c r="F39" s="40" t="s">
        <v>97</v>
      </c>
      <c r="G39" s="40"/>
      <c r="H39" s="268" t="s">
        <v>429</v>
      </c>
      <c r="I39" s="31">
        <v>27</v>
      </c>
    </row>
    <row r="40" spans="1:9" ht="16.5" customHeight="1">
      <c r="A40" s="40" t="s">
        <v>305</v>
      </c>
      <c r="B40" s="40"/>
      <c r="C40" s="268" t="s">
        <v>325</v>
      </c>
      <c r="D40" s="31">
        <v>28</v>
      </c>
      <c r="F40" s="40" t="s">
        <v>130</v>
      </c>
      <c r="G40" s="40"/>
      <c r="H40" s="268" t="s">
        <v>430</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68" zoomScaleNormal="68" workbookViewId="0">
      <selection activeCell="B13" sqref="B13"/>
    </sheetView>
  </sheetViews>
  <sheetFormatPr defaultRowHeight="15.75"/>
  <cols>
    <col min="1" max="1" width="3.85546875" style="432" customWidth="1"/>
    <col min="2" max="2" width="107" style="432" customWidth="1"/>
    <col min="3" max="3" width="1.7109375" style="432" customWidth="1"/>
    <col min="4" max="4" width="3.85546875" style="432" customWidth="1"/>
    <col min="5" max="5" width="127.28515625" style="432" bestFit="1" customWidth="1"/>
    <col min="6" max="256" width="9.140625" style="432"/>
    <col min="257" max="257" width="3.85546875" style="432" customWidth="1"/>
    <col min="258" max="258" width="92.140625" style="432" bestFit="1" customWidth="1"/>
    <col min="259" max="259" width="1.7109375" style="432" customWidth="1"/>
    <col min="260" max="260" width="3.85546875" style="432" customWidth="1"/>
    <col min="261" max="261" width="91.28515625" style="432" bestFit="1" customWidth="1"/>
    <col min="262" max="512" width="9.140625" style="432"/>
    <col min="513" max="513" width="3.85546875" style="432" customWidth="1"/>
    <col min="514" max="514" width="92.140625" style="432" bestFit="1" customWidth="1"/>
    <col min="515" max="515" width="1.7109375" style="432" customWidth="1"/>
    <col min="516" max="516" width="3.85546875" style="432" customWidth="1"/>
    <col min="517" max="517" width="91.28515625" style="432" bestFit="1" customWidth="1"/>
    <col min="518" max="768" width="9.140625" style="432"/>
    <col min="769" max="769" width="3.85546875" style="432" customWidth="1"/>
    <col min="770" max="770" width="92.140625" style="432" bestFit="1" customWidth="1"/>
    <col min="771" max="771" width="1.7109375" style="432" customWidth="1"/>
    <col min="772" max="772" width="3.85546875" style="432" customWidth="1"/>
    <col min="773" max="773" width="91.28515625" style="432" bestFit="1" customWidth="1"/>
    <col min="774" max="1024" width="9.140625" style="432"/>
    <col min="1025" max="1025" width="3.85546875" style="432" customWidth="1"/>
    <col min="1026" max="1026" width="92.140625" style="432" bestFit="1" customWidth="1"/>
    <col min="1027" max="1027" width="1.7109375" style="432" customWidth="1"/>
    <col min="1028" max="1028" width="3.85546875" style="432" customWidth="1"/>
    <col min="1029" max="1029" width="91.28515625" style="432" bestFit="1" customWidth="1"/>
    <col min="1030" max="1280" width="9.140625" style="432"/>
    <col min="1281" max="1281" width="3.85546875" style="432" customWidth="1"/>
    <col min="1282" max="1282" width="92.140625" style="432" bestFit="1" customWidth="1"/>
    <col min="1283" max="1283" width="1.7109375" style="432" customWidth="1"/>
    <col min="1284" max="1284" width="3.85546875" style="432" customWidth="1"/>
    <col min="1285" max="1285" width="91.28515625" style="432" bestFit="1" customWidth="1"/>
    <col min="1286" max="1536" width="9.140625" style="432"/>
    <col min="1537" max="1537" width="3.85546875" style="432" customWidth="1"/>
    <col min="1538" max="1538" width="92.140625" style="432" bestFit="1" customWidth="1"/>
    <col min="1539" max="1539" width="1.7109375" style="432" customWidth="1"/>
    <col min="1540" max="1540" width="3.85546875" style="432" customWidth="1"/>
    <col min="1541" max="1541" width="91.28515625" style="432" bestFit="1" customWidth="1"/>
    <col min="1542" max="1792" width="9.140625" style="432"/>
    <col min="1793" max="1793" width="3.85546875" style="432" customWidth="1"/>
    <col min="1794" max="1794" width="92.140625" style="432" bestFit="1" customWidth="1"/>
    <col min="1795" max="1795" width="1.7109375" style="432" customWidth="1"/>
    <col min="1796" max="1796" width="3.85546875" style="432" customWidth="1"/>
    <col min="1797" max="1797" width="91.28515625" style="432" bestFit="1" customWidth="1"/>
    <col min="1798" max="2048" width="9.140625" style="432"/>
    <col min="2049" max="2049" width="3.85546875" style="432" customWidth="1"/>
    <col min="2050" max="2050" width="92.140625" style="432" bestFit="1" customWidth="1"/>
    <col min="2051" max="2051" width="1.7109375" style="432" customWidth="1"/>
    <col min="2052" max="2052" width="3.85546875" style="432" customWidth="1"/>
    <col min="2053" max="2053" width="91.28515625" style="432" bestFit="1" customWidth="1"/>
    <col min="2054" max="2304" width="9.140625" style="432"/>
    <col min="2305" max="2305" width="3.85546875" style="432" customWidth="1"/>
    <col min="2306" max="2306" width="92.140625" style="432" bestFit="1" customWidth="1"/>
    <col min="2307" max="2307" width="1.7109375" style="432" customWidth="1"/>
    <col min="2308" max="2308" width="3.85546875" style="432" customWidth="1"/>
    <col min="2309" max="2309" width="91.28515625" style="432" bestFit="1" customWidth="1"/>
    <col min="2310" max="2560" width="9.140625" style="432"/>
    <col min="2561" max="2561" width="3.85546875" style="432" customWidth="1"/>
    <col min="2562" max="2562" width="92.140625" style="432" bestFit="1" customWidth="1"/>
    <col min="2563" max="2563" width="1.7109375" style="432" customWidth="1"/>
    <col min="2564" max="2564" width="3.85546875" style="432" customWidth="1"/>
    <col min="2565" max="2565" width="91.28515625" style="432" bestFit="1" customWidth="1"/>
    <col min="2566" max="2816" width="9.140625" style="432"/>
    <col min="2817" max="2817" width="3.85546875" style="432" customWidth="1"/>
    <col min="2818" max="2818" width="92.140625" style="432" bestFit="1" customWidth="1"/>
    <col min="2819" max="2819" width="1.7109375" style="432" customWidth="1"/>
    <col min="2820" max="2820" width="3.85546875" style="432" customWidth="1"/>
    <col min="2821" max="2821" width="91.28515625" style="432" bestFit="1" customWidth="1"/>
    <col min="2822" max="3072" width="9.140625" style="432"/>
    <col min="3073" max="3073" width="3.85546875" style="432" customWidth="1"/>
    <col min="3074" max="3074" width="92.140625" style="432" bestFit="1" customWidth="1"/>
    <col min="3075" max="3075" width="1.7109375" style="432" customWidth="1"/>
    <col min="3076" max="3076" width="3.85546875" style="432" customWidth="1"/>
    <col min="3077" max="3077" width="91.28515625" style="432" bestFit="1" customWidth="1"/>
    <col min="3078" max="3328" width="9.140625" style="432"/>
    <col min="3329" max="3329" width="3.85546875" style="432" customWidth="1"/>
    <col min="3330" max="3330" width="92.140625" style="432" bestFit="1" customWidth="1"/>
    <col min="3331" max="3331" width="1.7109375" style="432" customWidth="1"/>
    <col min="3332" max="3332" width="3.85546875" style="432" customWidth="1"/>
    <col min="3333" max="3333" width="91.28515625" style="432" bestFit="1" customWidth="1"/>
    <col min="3334" max="3584" width="9.140625" style="432"/>
    <col min="3585" max="3585" width="3.85546875" style="432" customWidth="1"/>
    <col min="3586" max="3586" width="92.140625" style="432" bestFit="1" customWidth="1"/>
    <col min="3587" max="3587" width="1.7109375" style="432" customWidth="1"/>
    <col min="3588" max="3588" width="3.85546875" style="432" customWidth="1"/>
    <col min="3589" max="3589" width="91.28515625" style="432" bestFit="1" customWidth="1"/>
    <col min="3590" max="3840" width="9.140625" style="432"/>
    <col min="3841" max="3841" width="3.85546875" style="432" customWidth="1"/>
    <col min="3842" max="3842" width="92.140625" style="432" bestFit="1" customWidth="1"/>
    <col min="3843" max="3843" width="1.7109375" style="432" customWidth="1"/>
    <col min="3844" max="3844" width="3.85546875" style="432" customWidth="1"/>
    <col min="3845" max="3845" width="91.28515625" style="432" bestFit="1" customWidth="1"/>
    <col min="3846" max="4096" width="9.140625" style="432"/>
    <col min="4097" max="4097" width="3.85546875" style="432" customWidth="1"/>
    <col min="4098" max="4098" width="92.140625" style="432" bestFit="1" customWidth="1"/>
    <col min="4099" max="4099" width="1.7109375" style="432" customWidth="1"/>
    <col min="4100" max="4100" width="3.85546875" style="432" customWidth="1"/>
    <col min="4101" max="4101" width="91.28515625" style="432" bestFit="1" customWidth="1"/>
    <col min="4102" max="4352" width="9.140625" style="432"/>
    <col min="4353" max="4353" width="3.85546875" style="432" customWidth="1"/>
    <col min="4354" max="4354" width="92.140625" style="432" bestFit="1" customWidth="1"/>
    <col min="4355" max="4355" width="1.7109375" style="432" customWidth="1"/>
    <col min="4356" max="4356" width="3.85546875" style="432" customWidth="1"/>
    <col min="4357" max="4357" width="91.28515625" style="432" bestFit="1" customWidth="1"/>
    <col min="4358" max="4608" width="9.140625" style="432"/>
    <col min="4609" max="4609" width="3.85546875" style="432" customWidth="1"/>
    <col min="4610" max="4610" width="92.140625" style="432" bestFit="1" customWidth="1"/>
    <col min="4611" max="4611" width="1.7109375" style="432" customWidth="1"/>
    <col min="4612" max="4612" width="3.85546875" style="432" customWidth="1"/>
    <col min="4613" max="4613" width="91.28515625" style="432" bestFit="1" customWidth="1"/>
    <col min="4614" max="4864" width="9.140625" style="432"/>
    <col min="4865" max="4865" width="3.85546875" style="432" customWidth="1"/>
    <col min="4866" max="4866" width="92.140625" style="432" bestFit="1" customWidth="1"/>
    <col min="4867" max="4867" width="1.7109375" style="432" customWidth="1"/>
    <col min="4868" max="4868" width="3.85546875" style="432" customWidth="1"/>
    <col min="4869" max="4869" width="91.28515625" style="432" bestFit="1" customWidth="1"/>
    <col min="4870" max="5120" width="9.140625" style="432"/>
    <col min="5121" max="5121" width="3.85546875" style="432" customWidth="1"/>
    <col min="5122" max="5122" width="92.140625" style="432" bestFit="1" customWidth="1"/>
    <col min="5123" max="5123" width="1.7109375" style="432" customWidth="1"/>
    <col min="5124" max="5124" width="3.85546875" style="432" customWidth="1"/>
    <col min="5125" max="5125" width="91.28515625" style="432" bestFit="1" customWidth="1"/>
    <col min="5126" max="5376" width="9.140625" style="432"/>
    <col min="5377" max="5377" width="3.85546875" style="432" customWidth="1"/>
    <col min="5378" max="5378" width="92.140625" style="432" bestFit="1" customWidth="1"/>
    <col min="5379" max="5379" width="1.7109375" style="432" customWidth="1"/>
    <col min="5380" max="5380" width="3.85546875" style="432" customWidth="1"/>
    <col min="5381" max="5381" width="91.28515625" style="432" bestFit="1" customWidth="1"/>
    <col min="5382" max="5632" width="9.140625" style="432"/>
    <col min="5633" max="5633" width="3.85546875" style="432" customWidth="1"/>
    <col min="5634" max="5634" width="92.140625" style="432" bestFit="1" customWidth="1"/>
    <col min="5635" max="5635" width="1.7109375" style="432" customWidth="1"/>
    <col min="5636" max="5636" width="3.85546875" style="432" customWidth="1"/>
    <col min="5637" max="5637" width="91.28515625" style="432" bestFit="1" customWidth="1"/>
    <col min="5638" max="5888" width="9.140625" style="432"/>
    <col min="5889" max="5889" width="3.85546875" style="432" customWidth="1"/>
    <col min="5890" max="5890" width="92.140625" style="432" bestFit="1" customWidth="1"/>
    <col min="5891" max="5891" width="1.7109375" style="432" customWidth="1"/>
    <col min="5892" max="5892" width="3.85546875" style="432" customWidth="1"/>
    <col min="5893" max="5893" width="91.28515625" style="432" bestFit="1" customWidth="1"/>
    <col min="5894" max="6144" width="9.140625" style="432"/>
    <col min="6145" max="6145" width="3.85546875" style="432" customWidth="1"/>
    <col min="6146" max="6146" width="92.140625" style="432" bestFit="1" customWidth="1"/>
    <col min="6147" max="6147" width="1.7109375" style="432" customWidth="1"/>
    <col min="6148" max="6148" width="3.85546875" style="432" customWidth="1"/>
    <col min="6149" max="6149" width="91.28515625" style="432" bestFit="1" customWidth="1"/>
    <col min="6150" max="6400" width="9.140625" style="432"/>
    <col min="6401" max="6401" width="3.85546875" style="432" customWidth="1"/>
    <col min="6402" max="6402" width="92.140625" style="432" bestFit="1" customWidth="1"/>
    <col min="6403" max="6403" width="1.7109375" style="432" customWidth="1"/>
    <col min="6404" max="6404" width="3.85546875" style="432" customWidth="1"/>
    <col min="6405" max="6405" width="91.28515625" style="432" bestFit="1" customWidth="1"/>
    <col min="6406" max="6656" width="9.140625" style="432"/>
    <col min="6657" max="6657" width="3.85546875" style="432" customWidth="1"/>
    <col min="6658" max="6658" width="92.140625" style="432" bestFit="1" customWidth="1"/>
    <col min="6659" max="6659" width="1.7109375" style="432" customWidth="1"/>
    <col min="6660" max="6660" width="3.85546875" style="432" customWidth="1"/>
    <col min="6661" max="6661" width="91.28515625" style="432" bestFit="1" customWidth="1"/>
    <col min="6662" max="6912" width="9.140625" style="432"/>
    <col min="6913" max="6913" width="3.85546875" style="432" customWidth="1"/>
    <col min="6914" max="6914" width="92.140625" style="432" bestFit="1" customWidth="1"/>
    <col min="6915" max="6915" width="1.7109375" style="432" customWidth="1"/>
    <col min="6916" max="6916" width="3.85546875" style="432" customWidth="1"/>
    <col min="6917" max="6917" width="91.28515625" style="432" bestFit="1" customWidth="1"/>
    <col min="6918" max="7168" width="9.140625" style="432"/>
    <col min="7169" max="7169" width="3.85546875" style="432" customWidth="1"/>
    <col min="7170" max="7170" width="92.140625" style="432" bestFit="1" customWidth="1"/>
    <col min="7171" max="7171" width="1.7109375" style="432" customWidth="1"/>
    <col min="7172" max="7172" width="3.85546875" style="432" customWidth="1"/>
    <col min="7173" max="7173" width="91.28515625" style="432" bestFit="1" customWidth="1"/>
    <col min="7174" max="7424" width="9.140625" style="432"/>
    <col min="7425" max="7425" width="3.85546875" style="432" customWidth="1"/>
    <col min="7426" max="7426" width="92.140625" style="432" bestFit="1" customWidth="1"/>
    <col min="7427" max="7427" width="1.7109375" style="432" customWidth="1"/>
    <col min="7428" max="7428" width="3.85546875" style="432" customWidth="1"/>
    <col min="7429" max="7429" width="91.28515625" style="432" bestFit="1" customWidth="1"/>
    <col min="7430" max="7680" width="9.140625" style="432"/>
    <col min="7681" max="7681" width="3.85546875" style="432" customWidth="1"/>
    <col min="7682" max="7682" width="92.140625" style="432" bestFit="1" customWidth="1"/>
    <col min="7683" max="7683" width="1.7109375" style="432" customWidth="1"/>
    <col min="7684" max="7684" width="3.85546875" style="432" customWidth="1"/>
    <col min="7685" max="7685" width="91.28515625" style="432" bestFit="1" customWidth="1"/>
    <col min="7686" max="7936" width="9.140625" style="432"/>
    <col min="7937" max="7937" width="3.85546875" style="432" customWidth="1"/>
    <col min="7938" max="7938" width="92.140625" style="432" bestFit="1" customWidth="1"/>
    <col min="7939" max="7939" width="1.7109375" style="432" customWidth="1"/>
    <col min="7940" max="7940" width="3.85546875" style="432" customWidth="1"/>
    <col min="7941" max="7941" width="91.28515625" style="432" bestFit="1" customWidth="1"/>
    <col min="7942" max="8192" width="9.140625" style="432"/>
    <col min="8193" max="8193" width="3.85546875" style="432" customWidth="1"/>
    <col min="8194" max="8194" width="92.140625" style="432" bestFit="1" customWidth="1"/>
    <col min="8195" max="8195" width="1.7109375" style="432" customWidth="1"/>
    <col min="8196" max="8196" width="3.85546875" style="432" customWidth="1"/>
    <col min="8197" max="8197" width="91.28515625" style="432" bestFit="1" customWidth="1"/>
    <col min="8198" max="8448" width="9.140625" style="432"/>
    <col min="8449" max="8449" width="3.85546875" style="432" customWidth="1"/>
    <col min="8450" max="8450" width="92.140625" style="432" bestFit="1" customWidth="1"/>
    <col min="8451" max="8451" width="1.7109375" style="432" customWidth="1"/>
    <col min="8452" max="8452" width="3.85546875" style="432" customWidth="1"/>
    <col min="8453" max="8453" width="91.28515625" style="432" bestFit="1" customWidth="1"/>
    <col min="8454" max="8704" width="9.140625" style="432"/>
    <col min="8705" max="8705" width="3.85546875" style="432" customWidth="1"/>
    <col min="8706" max="8706" width="92.140625" style="432" bestFit="1" customWidth="1"/>
    <col min="8707" max="8707" width="1.7109375" style="432" customWidth="1"/>
    <col min="8708" max="8708" width="3.85546875" style="432" customWidth="1"/>
    <col min="8709" max="8709" width="91.28515625" style="432" bestFit="1" customWidth="1"/>
    <col min="8710" max="8960" width="9.140625" style="432"/>
    <col min="8961" max="8961" width="3.85546875" style="432" customWidth="1"/>
    <col min="8962" max="8962" width="92.140625" style="432" bestFit="1" customWidth="1"/>
    <col min="8963" max="8963" width="1.7109375" style="432" customWidth="1"/>
    <col min="8964" max="8964" width="3.85546875" style="432" customWidth="1"/>
    <col min="8965" max="8965" width="91.28515625" style="432" bestFit="1" customWidth="1"/>
    <col min="8966" max="9216" width="9.140625" style="432"/>
    <col min="9217" max="9217" width="3.85546875" style="432" customWidth="1"/>
    <col min="9218" max="9218" width="92.140625" style="432" bestFit="1" customWidth="1"/>
    <col min="9219" max="9219" width="1.7109375" style="432" customWidth="1"/>
    <col min="9220" max="9220" width="3.85546875" style="432" customWidth="1"/>
    <col min="9221" max="9221" width="91.28515625" style="432" bestFit="1" customWidth="1"/>
    <col min="9222" max="9472" width="9.140625" style="432"/>
    <col min="9473" max="9473" width="3.85546875" style="432" customWidth="1"/>
    <col min="9474" max="9474" width="92.140625" style="432" bestFit="1" customWidth="1"/>
    <col min="9475" max="9475" width="1.7109375" style="432" customWidth="1"/>
    <col min="9476" max="9476" width="3.85546875" style="432" customWidth="1"/>
    <col min="9477" max="9477" width="91.28515625" style="432" bestFit="1" customWidth="1"/>
    <col min="9478" max="9728" width="9.140625" style="432"/>
    <col min="9729" max="9729" width="3.85546875" style="432" customWidth="1"/>
    <col min="9730" max="9730" width="92.140625" style="432" bestFit="1" customWidth="1"/>
    <col min="9731" max="9731" width="1.7109375" style="432" customWidth="1"/>
    <col min="9732" max="9732" width="3.85546875" style="432" customWidth="1"/>
    <col min="9733" max="9733" width="91.28515625" style="432" bestFit="1" customWidth="1"/>
    <col min="9734" max="9984" width="9.140625" style="432"/>
    <col min="9985" max="9985" width="3.85546875" style="432" customWidth="1"/>
    <col min="9986" max="9986" width="92.140625" style="432" bestFit="1" customWidth="1"/>
    <col min="9987" max="9987" width="1.7109375" style="432" customWidth="1"/>
    <col min="9988" max="9988" width="3.85546875" style="432" customWidth="1"/>
    <col min="9989" max="9989" width="91.28515625" style="432" bestFit="1" customWidth="1"/>
    <col min="9990" max="10240" width="9.140625" style="432"/>
    <col min="10241" max="10241" width="3.85546875" style="432" customWidth="1"/>
    <col min="10242" max="10242" width="92.140625" style="432" bestFit="1" customWidth="1"/>
    <col min="10243" max="10243" width="1.7109375" style="432" customWidth="1"/>
    <col min="10244" max="10244" width="3.85546875" style="432" customWidth="1"/>
    <col min="10245" max="10245" width="91.28515625" style="432" bestFit="1" customWidth="1"/>
    <col min="10246" max="10496" width="9.140625" style="432"/>
    <col min="10497" max="10497" width="3.85546875" style="432" customWidth="1"/>
    <col min="10498" max="10498" width="92.140625" style="432" bestFit="1" customWidth="1"/>
    <col min="10499" max="10499" width="1.7109375" style="432" customWidth="1"/>
    <col min="10500" max="10500" width="3.85546875" style="432" customWidth="1"/>
    <col min="10501" max="10501" width="91.28515625" style="432" bestFit="1" customWidth="1"/>
    <col min="10502" max="10752" width="9.140625" style="432"/>
    <col min="10753" max="10753" width="3.85546875" style="432" customWidth="1"/>
    <col min="10754" max="10754" width="92.140625" style="432" bestFit="1" customWidth="1"/>
    <col min="10755" max="10755" width="1.7109375" style="432" customWidth="1"/>
    <col min="10756" max="10756" width="3.85546875" style="432" customWidth="1"/>
    <col min="10757" max="10757" width="91.28515625" style="432" bestFit="1" customWidth="1"/>
    <col min="10758" max="11008" width="9.140625" style="432"/>
    <col min="11009" max="11009" width="3.85546875" style="432" customWidth="1"/>
    <col min="11010" max="11010" width="92.140625" style="432" bestFit="1" customWidth="1"/>
    <col min="11011" max="11011" width="1.7109375" style="432" customWidth="1"/>
    <col min="11012" max="11012" width="3.85546875" style="432" customWidth="1"/>
    <col min="11013" max="11013" width="91.28515625" style="432" bestFit="1" customWidth="1"/>
    <col min="11014" max="11264" width="9.140625" style="432"/>
    <col min="11265" max="11265" width="3.85546875" style="432" customWidth="1"/>
    <col min="11266" max="11266" width="92.140625" style="432" bestFit="1" customWidth="1"/>
    <col min="11267" max="11267" width="1.7109375" style="432" customWidth="1"/>
    <col min="11268" max="11268" width="3.85546875" style="432" customWidth="1"/>
    <col min="11269" max="11269" width="91.28515625" style="432" bestFit="1" customWidth="1"/>
    <col min="11270" max="11520" width="9.140625" style="432"/>
    <col min="11521" max="11521" width="3.85546875" style="432" customWidth="1"/>
    <col min="11522" max="11522" width="92.140625" style="432" bestFit="1" customWidth="1"/>
    <col min="11523" max="11523" width="1.7109375" style="432" customWidth="1"/>
    <col min="11524" max="11524" width="3.85546875" style="432" customWidth="1"/>
    <col min="11525" max="11525" width="91.28515625" style="432" bestFit="1" customWidth="1"/>
    <col min="11526" max="11776" width="9.140625" style="432"/>
    <col min="11777" max="11777" width="3.85546875" style="432" customWidth="1"/>
    <col min="11778" max="11778" width="92.140625" style="432" bestFit="1" customWidth="1"/>
    <col min="11779" max="11779" width="1.7109375" style="432" customWidth="1"/>
    <col min="11780" max="11780" width="3.85546875" style="432" customWidth="1"/>
    <col min="11781" max="11781" width="91.28515625" style="432" bestFit="1" customWidth="1"/>
    <col min="11782" max="12032" width="9.140625" style="432"/>
    <col min="12033" max="12033" width="3.85546875" style="432" customWidth="1"/>
    <col min="12034" max="12034" width="92.140625" style="432" bestFit="1" customWidth="1"/>
    <col min="12035" max="12035" width="1.7109375" style="432" customWidth="1"/>
    <col min="12036" max="12036" width="3.85546875" style="432" customWidth="1"/>
    <col min="12037" max="12037" width="91.28515625" style="432" bestFit="1" customWidth="1"/>
    <col min="12038" max="12288" width="9.140625" style="432"/>
    <col min="12289" max="12289" width="3.85546875" style="432" customWidth="1"/>
    <col min="12290" max="12290" width="92.140625" style="432" bestFit="1" customWidth="1"/>
    <col min="12291" max="12291" width="1.7109375" style="432" customWidth="1"/>
    <col min="12292" max="12292" width="3.85546875" style="432" customWidth="1"/>
    <col min="12293" max="12293" width="91.28515625" style="432" bestFit="1" customWidth="1"/>
    <col min="12294" max="12544" width="9.140625" style="432"/>
    <col min="12545" max="12545" width="3.85546875" style="432" customWidth="1"/>
    <col min="12546" max="12546" width="92.140625" style="432" bestFit="1" customWidth="1"/>
    <col min="12547" max="12547" width="1.7109375" style="432" customWidth="1"/>
    <col min="12548" max="12548" width="3.85546875" style="432" customWidth="1"/>
    <col min="12549" max="12549" width="91.28515625" style="432" bestFit="1" customWidth="1"/>
    <col min="12550" max="12800" width="9.140625" style="432"/>
    <col min="12801" max="12801" width="3.85546875" style="432" customWidth="1"/>
    <col min="12802" max="12802" width="92.140625" style="432" bestFit="1" customWidth="1"/>
    <col min="12803" max="12803" width="1.7109375" style="432" customWidth="1"/>
    <col min="12804" max="12804" width="3.85546875" style="432" customWidth="1"/>
    <col min="12805" max="12805" width="91.28515625" style="432" bestFit="1" customWidth="1"/>
    <col min="12806" max="13056" width="9.140625" style="432"/>
    <col min="13057" max="13057" width="3.85546875" style="432" customWidth="1"/>
    <col min="13058" max="13058" width="92.140625" style="432" bestFit="1" customWidth="1"/>
    <col min="13059" max="13059" width="1.7109375" style="432" customWidth="1"/>
    <col min="13060" max="13060" width="3.85546875" style="432" customWidth="1"/>
    <col min="13061" max="13061" width="91.28515625" style="432" bestFit="1" customWidth="1"/>
    <col min="13062" max="13312" width="9.140625" style="432"/>
    <col min="13313" max="13313" width="3.85546875" style="432" customWidth="1"/>
    <col min="13314" max="13314" width="92.140625" style="432" bestFit="1" customWidth="1"/>
    <col min="13315" max="13315" width="1.7109375" style="432" customWidth="1"/>
    <col min="13316" max="13316" width="3.85546875" style="432" customWidth="1"/>
    <col min="13317" max="13317" width="91.28515625" style="432" bestFit="1" customWidth="1"/>
    <col min="13318" max="13568" width="9.140625" style="432"/>
    <col min="13569" max="13569" width="3.85546875" style="432" customWidth="1"/>
    <col min="13570" max="13570" width="92.140625" style="432" bestFit="1" customWidth="1"/>
    <col min="13571" max="13571" width="1.7109375" style="432" customWidth="1"/>
    <col min="13572" max="13572" width="3.85546875" style="432" customWidth="1"/>
    <col min="13573" max="13573" width="91.28515625" style="432" bestFit="1" customWidth="1"/>
    <col min="13574" max="13824" width="9.140625" style="432"/>
    <col min="13825" max="13825" width="3.85546875" style="432" customWidth="1"/>
    <col min="13826" max="13826" width="92.140625" style="432" bestFit="1" customWidth="1"/>
    <col min="13827" max="13827" width="1.7109375" style="432" customWidth="1"/>
    <col min="13828" max="13828" width="3.85546875" style="432" customWidth="1"/>
    <col min="13829" max="13829" width="91.28515625" style="432" bestFit="1" customWidth="1"/>
    <col min="13830" max="14080" width="9.140625" style="432"/>
    <col min="14081" max="14081" width="3.85546875" style="432" customWidth="1"/>
    <col min="14082" max="14082" width="92.140625" style="432" bestFit="1" customWidth="1"/>
    <col min="14083" max="14083" width="1.7109375" style="432" customWidth="1"/>
    <col min="14084" max="14084" width="3.85546875" style="432" customWidth="1"/>
    <col min="14085" max="14085" width="91.28515625" style="432" bestFit="1" customWidth="1"/>
    <col min="14086" max="14336" width="9.140625" style="432"/>
    <col min="14337" max="14337" width="3.85546875" style="432" customWidth="1"/>
    <col min="14338" max="14338" width="92.140625" style="432" bestFit="1" customWidth="1"/>
    <col min="14339" max="14339" width="1.7109375" style="432" customWidth="1"/>
    <col min="14340" max="14340" width="3.85546875" style="432" customWidth="1"/>
    <col min="14341" max="14341" width="91.28515625" style="432" bestFit="1" customWidth="1"/>
    <col min="14342" max="14592" width="9.140625" style="432"/>
    <col min="14593" max="14593" width="3.85546875" style="432" customWidth="1"/>
    <col min="14594" max="14594" width="92.140625" style="432" bestFit="1" customWidth="1"/>
    <col min="14595" max="14595" width="1.7109375" style="432" customWidth="1"/>
    <col min="14596" max="14596" width="3.85546875" style="432" customWidth="1"/>
    <col min="14597" max="14597" width="91.28515625" style="432" bestFit="1" customWidth="1"/>
    <col min="14598" max="14848" width="9.140625" style="432"/>
    <col min="14849" max="14849" width="3.85546875" style="432" customWidth="1"/>
    <col min="14850" max="14850" width="92.140625" style="432" bestFit="1" customWidth="1"/>
    <col min="14851" max="14851" width="1.7109375" style="432" customWidth="1"/>
    <col min="14852" max="14852" width="3.85546875" style="432" customWidth="1"/>
    <col min="14853" max="14853" width="91.28515625" style="432" bestFit="1" customWidth="1"/>
    <col min="14854" max="15104" width="9.140625" style="432"/>
    <col min="15105" max="15105" width="3.85546875" style="432" customWidth="1"/>
    <col min="15106" max="15106" width="92.140625" style="432" bestFit="1" customWidth="1"/>
    <col min="15107" max="15107" width="1.7109375" style="432" customWidth="1"/>
    <col min="15108" max="15108" width="3.85546875" style="432" customWidth="1"/>
    <col min="15109" max="15109" width="91.28515625" style="432" bestFit="1" customWidth="1"/>
    <col min="15110" max="15360" width="9.140625" style="432"/>
    <col min="15361" max="15361" width="3.85546875" style="432" customWidth="1"/>
    <col min="15362" max="15362" width="92.140625" style="432" bestFit="1" customWidth="1"/>
    <col min="15363" max="15363" width="1.7109375" style="432" customWidth="1"/>
    <col min="15364" max="15364" width="3.85546875" style="432" customWidth="1"/>
    <col min="15365" max="15365" width="91.28515625" style="432" bestFit="1" customWidth="1"/>
    <col min="15366" max="15616" width="9.140625" style="432"/>
    <col min="15617" max="15617" width="3.85546875" style="432" customWidth="1"/>
    <col min="15618" max="15618" width="92.140625" style="432" bestFit="1" customWidth="1"/>
    <col min="15619" max="15619" width="1.7109375" style="432" customWidth="1"/>
    <col min="15620" max="15620" width="3.85546875" style="432" customWidth="1"/>
    <col min="15621" max="15621" width="91.28515625" style="432" bestFit="1" customWidth="1"/>
    <col min="15622" max="15872" width="9.140625" style="432"/>
    <col min="15873" max="15873" width="3.85546875" style="432" customWidth="1"/>
    <col min="15874" max="15874" width="92.140625" style="432" bestFit="1" customWidth="1"/>
    <col min="15875" max="15875" width="1.7109375" style="432" customWidth="1"/>
    <col min="15876" max="15876" width="3.85546875" style="432" customWidth="1"/>
    <col min="15877" max="15877" width="91.28515625" style="432" bestFit="1" customWidth="1"/>
    <col min="15878" max="16128" width="9.140625" style="432"/>
    <col min="16129" max="16129" width="3.85546875" style="432" customWidth="1"/>
    <col min="16130" max="16130" width="92.140625" style="432" bestFit="1" customWidth="1"/>
    <col min="16131" max="16131" width="1.7109375" style="432" customWidth="1"/>
    <col min="16132" max="16132" width="3.85546875" style="432" customWidth="1"/>
    <col min="16133" max="16133" width="91.28515625" style="432" bestFit="1" customWidth="1"/>
    <col min="16134" max="16384" width="9.140625" style="432"/>
  </cols>
  <sheetData>
    <row r="1" spans="1:16">
      <c r="A1" s="430"/>
      <c r="B1" s="431"/>
      <c r="C1" s="430"/>
      <c r="D1" s="430"/>
      <c r="F1" s="430"/>
      <c r="G1" s="430"/>
      <c r="H1" s="430"/>
      <c r="I1" s="430"/>
      <c r="J1" s="430"/>
      <c r="K1" s="430"/>
      <c r="L1" s="430"/>
      <c r="M1" s="430"/>
      <c r="N1" s="430"/>
      <c r="O1" s="430"/>
      <c r="P1" s="430"/>
    </row>
    <row r="2" spans="1:16">
      <c r="A2" s="433" t="s">
        <v>63</v>
      </c>
      <c r="B2" s="430"/>
      <c r="C2" s="430"/>
      <c r="D2" s="433" t="s">
        <v>3</v>
      </c>
      <c r="E2" s="430"/>
      <c r="F2" s="430"/>
      <c r="G2" s="430"/>
      <c r="H2" s="430"/>
      <c r="I2" s="430"/>
      <c r="J2" s="430"/>
      <c r="K2" s="430"/>
      <c r="L2" s="430"/>
      <c r="M2" s="430"/>
      <c r="N2" s="430"/>
      <c r="O2" s="430"/>
      <c r="P2" s="430"/>
    </row>
    <row r="3" spans="1:16" ht="13.5" customHeight="1">
      <c r="A3" s="434"/>
      <c r="B3" s="430"/>
      <c r="C3" s="430"/>
      <c r="D3" s="434"/>
      <c r="E3" s="430"/>
      <c r="F3" s="430"/>
      <c r="G3" s="430"/>
      <c r="H3" s="430"/>
      <c r="I3" s="430"/>
      <c r="J3" s="430"/>
      <c r="K3" s="430"/>
      <c r="L3" s="430"/>
      <c r="M3" s="430"/>
      <c r="N3" s="430"/>
      <c r="O3" s="430"/>
      <c r="P3" s="430"/>
    </row>
    <row r="4" spans="1:16" ht="21.75" customHeight="1">
      <c r="A4" s="435" t="s">
        <v>260</v>
      </c>
      <c r="B4" s="430"/>
      <c r="C4" s="430"/>
      <c r="D4" s="432" t="s">
        <v>371</v>
      </c>
      <c r="E4" s="430"/>
      <c r="F4" s="430"/>
      <c r="G4" s="430"/>
      <c r="H4" s="430"/>
      <c r="I4" s="430"/>
      <c r="J4" s="430"/>
      <c r="K4" s="430"/>
      <c r="L4" s="430"/>
      <c r="M4" s="430"/>
      <c r="N4" s="430"/>
      <c r="O4" s="430"/>
      <c r="P4" s="430"/>
    </row>
    <row r="5" spans="1:16" ht="13.5" customHeight="1">
      <c r="A5" s="430"/>
      <c r="B5" s="436"/>
      <c r="C5" s="430"/>
      <c r="D5" s="430"/>
      <c r="E5" s="436"/>
      <c r="F5" s="430"/>
      <c r="G5" s="430"/>
      <c r="H5" s="430"/>
      <c r="I5" s="430"/>
      <c r="J5" s="430"/>
      <c r="K5" s="430"/>
      <c r="L5" s="430"/>
      <c r="M5" s="430"/>
      <c r="N5" s="430"/>
      <c r="O5" s="430"/>
      <c r="P5" s="430"/>
    </row>
    <row r="6" spans="1:16" ht="52.5" customHeight="1">
      <c r="A6" s="437" t="s">
        <v>7</v>
      </c>
      <c r="B6" s="438" t="s">
        <v>478</v>
      </c>
      <c r="C6" s="439"/>
      <c r="D6" s="437" t="s">
        <v>7</v>
      </c>
      <c r="E6" s="438" t="s">
        <v>479</v>
      </c>
      <c r="F6" s="504"/>
      <c r="G6" s="504"/>
      <c r="H6" s="504"/>
      <c r="I6" s="504"/>
      <c r="J6" s="504"/>
      <c r="K6" s="504"/>
      <c r="L6" s="504"/>
      <c r="M6" s="504"/>
      <c r="N6" s="504"/>
      <c r="O6" s="504"/>
      <c r="P6" s="504"/>
    </row>
    <row r="7" spans="1:16" ht="43.5" customHeight="1">
      <c r="A7" s="437" t="s">
        <v>7</v>
      </c>
      <c r="B7" s="440" t="s">
        <v>480</v>
      </c>
      <c r="C7" s="438"/>
      <c r="D7" s="437" t="s">
        <v>7</v>
      </c>
      <c r="E7" s="438" t="s">
        <v>481</v>
      </c>
      <c r="F7" s="504"/>
      <c r="G7" s="504"/>
      <c r="H7" s="504"/>
      <c r="I7" s="504"/>
      <c r="J7" s="504"/>
      <c r="K7" s="504"/>
      <c r="L7" s="504"/>
      <c r="M7" s="504"/>
      <c r="N7" s="504"/>
      <c r="O7" s="504"/>
      <c r="P7" s="504"/>
    </row>
    <row r="8" spans="1:16" ht="40.5" customHeight="1">
      <c r="A8" s="437" t="s">
        <v>7</v>
      </c>
      <c r="B8" s="438" t="s">
        <v>482</v>
      </c>
      <c r="C8" s="438"/>
      <c r="D8" s="437" t="s">
        <v>7</v>
      </c>
      <c r="E8" s="438" t="s">
        <v>483</v>
      </c>
      <c r="F8" s="504"/>
      <c r="G8" s="504"/>
      <c r="H8" s="504"/>
      <c r="I8" s="504"/>
      <c r="J8" s="504"/>
      <c r="K8" s="504"/>
      <c r="L8" s="504"/>
      <c r="M8" s="504"/>
      <c r="N8" s="504"/>
      <c r="O8" s="504"/>
      <c r="P8" s="504"/>
    </row>
    <row r="9" spans="1:16" ht="39.75" customHeight="1">
      <c r="A9" s="437" t="s">
        <v>7</v>
      </c>
      <c r="B9" s="438" t="s">
        <v>484</v>
      </c>
      <c r="C9" s="438"/>
      <c r="D9" s="437" t="s">
        <v>7</v>
      </c>
      <c r="E9" s="438" t="s">
        <v>485</v>
      </c>
      <c r="F9" s="504"/>
      <c r="G9" s="504"/>
      <c r="H9" s="504"/>
      <c r="I9" s="504"/>
      <c r="J9" s="504"/>
      <c r="K9" s="504"/>
      <c r="L9" s="504"/>
      <c r="M9" s="504"/>
      <c r="N9" s="504"/>
      <c r="O9" s="504"/>
      <c r="P9" s="504"/>
    </row>
    <row r="10" spans="1:16" ht="41.25" customHeight="1">
      <c r="A10" s="437" t="s">
        <v>7</v>
      </c>
      <c r="B10" s="438" t="s">
        <v>486</v>
      </c>
      <c r="C10" s="438"/>
      <c r="D10" s="437" t="s">
        <v>7</v>
      </c>
      <c r="E10" s="438" t="s">
        <v>487</v>
      </c>
      <c r="F10" s="504"/>
      <c r="G10" s="504"/>
      <c r="H10" s="504"/>
      <c r="I10" s="504"/>
      <c r="J10" s="504"/>
      <c r="K10" s="504"/>
      <c r="L10" s="504"/>
      <c r="M10" s="504"/>
      <c r="N10" s="504"/>
      <c r="O10" s="504"/>
      <c r="P10" s="504"/>
    </row>
    <row r="11" spans="1:16" ht="40.5" customHeight="1">
      <c r="A11" s="437" t="s">
        <v>7</v>
      </c>
      <c r="B11" s="438" t="s">
        <v>488</v>
      </c>
      <c r="C11" s="438"/>
      <c r="D11" s="437" t="s">
        <v>7</v>
      </c>
      <c r="E11" s="438" t="s">
        <v>489</v>
      </c>
      <c r="F11" s="504"/>
      <c r="G11" s="504"/>
      <c r="H11" s="504"/>
      <c r="I11" s="504"/>
      <c r="J11" s="504"/>
      <c r="K11" s="504"/>
      <c r="L11" s="504"/>
      <c r="M11" s="504"/>
      <c r="N11" s="504"/>
      <c r="O11" s="504"/>
      <c r="P11" s="504"/>
    </row>
    <row r="12" spans="1:16" ht="31.5">
      <c r="A12" s="437" t="s">
        <v>7</v>
      </c>
      <c r="B12" s="438" t="s">
        <v>490</v>
      </c>
      <c r="C12" s="438"/>
      <c r="D12" s="437" t="s">
        <v>7</v>
      </c>
      <c r="E12" s="438" t="s">
        <v>491</v>
      </c>
      <c r="F12" s="504"/>
      <c r="G12" s="504"/>
      <c r="H12" s="504"/>
      <c r="I12" s="504"/>
      <c r="J12" s="504"/>
      <c r="K12" s="504"/>
      <c r="L12" s="504"/>
      <c r="M12" s="504"/>
      <c r="N12" s="504"/>
      <c r="O12" s="504"/>
      <c r="P12" s="504"/>
    </row>
    <row r="13" spans="1:16" ht="47.25">
      <c r="A13" s="437" t="s">
        <v>7</v>
      </c>
      <c r="B13" s="438" t="s">
        <v>492</v>
      </c>
      <c r="C13" s="438"/>
      <c r="D13" s="437" t="s">
        <v>7</v>
      </c>
      <c r="E13" s="438" t="s">
        <v>493</v>
      </c>
      <c r="F13" s="504"/>
      <c r="G13" s="504"/>
      <c r="H13" s="504"/>
      <c r="I13" s="504"/>
      <c r="J13" s="504"/>
      <c r="K13" s="504"/>
      <c r="L13" s="504"/>
      <c r="M13" s="504"/>
      <c r="N13" s="504"/>
      <c r="O13" s="504"/>
      <c r="P13" s="504"/>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zoomScale="78" zoomScaleNormal="78" workbookViewId="0">
      <selection activeCell="C38" sqref="C38"/>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4.85546875" style="58" customWidth="1"/>
    <col min="9" max="9" width="13.85546875" style="218" customWidth="1"/>
    <col min="10" max="16384" width="9.140625" style="58"/>
  </cols>
  <sheetData>
    <row r="1" spans="1:32" s="56" customFormat="1" ht="16.5" customHeight="1">
      <c r="A1" s="512" t="s">
        <v>206</v>
      </c>
      <c r="B1" s="512"/>
      <c r="C1" s="512"/>
      <c r="D1" s="512"/>
      <c r="E1" s="512"/>
      <c r="F1" s="512"/>
      <c r="G1" s="247"/>
      <c r="H1" s="55"/>
      <c r="I1" s="448"/>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13" t="s">
        <v>54</v>
      </c>
      <c r="B2" s="513"/>
      <c r="C2" s="513"/>
      <c r="D2" s="513"/>
      <c r="E2" s="513"/>
      <c r="F2" s="513"/>
      <c r="G2" s="247"/>
      <c r="H2" s="55"/>
      <c r="I2" s="448"/>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9" t="s">
        <v>134</v>
      </c>
      <c r="B3" s="509"/>
      <c r="C3" s="509"/>
      <c r="D3" s="509"/>
      <c r="E3" s="509"/>
      <c r="F3" s="509"/>
      <c r="G3" s="247"/>
      <c r="H3" s="55"/>
      <c r="I3" s="448"/>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402"/>
    </row>
    <row r="5" spans="1:32" hidden="1">
      <c r="A5" s="59"/>
    </row>
    <row r="6" spans="1:32" ht="12" customHeight="1">
      <c r="A6" s="270"/>
      <c r="B6" s="271"/>
      <c r="C6" s="272"/>
      <c r="D6" s="381" t="s">
        <v>49</v>
      </c>
      <c r="E6" s="514" t="s">
        <v>11</v>
      </c>
      <c r="F6" s="515"/>
    </row>
    <row r="7" spans="1:32" ht="12" customHeight="1">
      <c r="A7" s="273" t="s">
        <v>12</v>
      </c>
      <c r="B7" s="514" t="s">
        <v>261</v>
      </c>
      <c r="C7" s="515"/>
      <c r="D7" s="381" t="s">
        <v>13</v>
      </c>
      <c r="E7" s="514" t="s">
        <v>13</v>
      </c>
      <c r="F7" s="515"/>
    </row>
    <row r="8" spans="1:32" ht="12" customHeight="1">
      <c r="A8" s="274" t="s">
        <v>15</v>
      </c>
      <c r="B8" s="510" t="s">
        <v>262</v>
      </c>
      <c r="C8" s="511"/>
      <c r="D8" s="308" t="s">
        <v>50</v>
      </c>
      <c r="E8" s="510" t="s">
        <v>17</v>
      </c>
      <c r="F8" s="511"/>
    </row>
    <row r="9" spans="1:32" ht="12" customHeight="1">
      <c r="A9" s="275"/>
      <c r="B9" s="271"/>
      <c r="C9" s="272"/>
      <c r="D9" s="308" t="s">
        <v>18</v>
      </c>
      <c r="E9" s="510" t="s">
        <v>18</v>
      </c>
      <c r="F9" s="511"/>
    </row>
    <row r="10" spans="1:32" ht="14.25" customHeight="1" thickBot="1">
      <c r="A10" s="60" t="s">
        <v>455</v>
      </c>
      <c r="B10" s="61">
        <v>2023</v>
      </c>
      <c r="C10" s="208">
        <v>2024</v>
      </c>
      <c r="D10" s="61" t="s">
        <v>475</v>
      </c>
      <c r="E10" s="61">
        <v>2023</v>
      </c>
      <c r="F10" s="208">
        <v>2024</v>
      </c>
    </row>
    <row r="11" spans="1:32" ht="15.75" thickBot="1">
      <c r="A11" s="506" t="s">
        <v>329</v>
      </c>
      <c r="B11" s="506"/>
      <c r="C11" s="506"/>
      <c r="D11" s="506"/>
      <c r="E11" s="506"/>
      <c r="F11" s="506"/>
    </row>
    <row r="12" spans="1:32" ht="13.5" customHeight="1">
      <c r="A12" s="64" t="s">
        <v>170</v>
      </c>
      <c r="B12" s="154">
        <v>617999.54035890405</v>
      </c>
      <c r="C12" s="154">
        <v>655901.060358905</v>
      </c>
      <c r="D12" s="207">
        <f>(C12/B12-1)*100</f>
        <v>6.1329366002423891</v>
      </c>
      <c r="E12" s="80">
        <f>B12/B15*100</f>
        <v>5.2971078825980529</v>
      </c>
      <c r="F12" s="80">
        <f>C12/C15*100</f>
        <v>4.5311674409605391</v>
      </c>
      <c r="G12" s="475"/>
      <c r="H12" s="450"/>
    </row>
    <row r="13" spans="1:32" ht="18" customHeight="1">
      <c r="A13" s="66" t="s">
        <v>259</v>
      </c>
      <c r="B13" s="396">
        <v>11048735.4791249</v>
      </c>
      <c r="C13" s="195">
        <v>13819420.5627119</v>
      </c>
      <c r="D13" s="207">
        <f>(C13/B13-1)*100</f>
        <v>25.076942866646036</v>
      </c>
      <c r="E13" s="83">
        <f>B13/B15*100</f>
        <v>94.702892117401944</v>
      </c>
      <c r="F13" s="83">
        <f>C13/C15*100</f>
        <v>95.46883255903947</v>
      </c>
      <c r="G13" s="483"/>
      <c r="H13" s="450"/>
      <c r="I13" s="449"/>
    </row>
    <row r="14" spans="1:32" ht="13.5" customHeight="1">
      <c r="A14" s="67" t="s">
        <v>235</v>
      </c>
      <c r="B14" s="195"/>
      <c r="C14" s="195"/>
      <c r="D14" s="207"/>
      <c r="E14" s="83"/>
      <c r="F14" s="83"/>
      <c r="H14" s="450"/>
    </row>
    <row r="15" spans="1:32" ht="15">
      <c r="A15" s="281" t="s">
        <v>8</v>
      </c>
      <c r="B15" s="282">
        <f>SUM(B12:B14)</f>
        <v>11666735.019483805</v>
      </c>
      <c r="C15" s="282">
        <f>SUM(C12:C14)</f>
        <v>14475321.623070804</v>
      </c>
      <c r="D15" s="283">
        <f>(C15/B15-1)*100</f>
        <v>24.073458417428473</v>
      </c>
      <c r="E15" s="284">
        <f>SUM(E12:E14)</f>
        <v>100</v>
      </c>
      <c r="F15" s="284">
        <f>SUM(F12:F14)</f>
        <v>100.00000000000001</v>
      </c>
      <c r="H15" s="402"/>
    </row>
    <row r="16" spans="1:32" ht="12.75" thickBot="1">
      <c r="A16" s="68"/>
      <c r="B16" s="68"/>
      <c r="C16" s="256"/>
      <c r="D16" s="159"/>
      <c r="E16" s="68"/>
      <c r="F16" s="68"/>
    </row>
    <row r="17" spans="1:32" ht="14.25" customHeight="1" thickBot="1">
      <c r="A17" s="506" t="s">
        <v>326</v>
      </c>
      <c r="B17" s="506"/>
      <c r="C17" s="506"/>
      <c r="D17" s="506"/>
      <c r="E17" s="506"/>
      <c r="F17" s="506"/>
    </row>
    <row r="18" spans="1:32" ht="16.5" customHeight="1">
      <c r="A18" s="64" t="s">
        <v>169</v>
      </c>
      <c r="B18" s="154">
        <v>71176.19</v>
      </c>
      <c r="C18" s="154">
        <v>71129.58</v>
      </c>
      <c r="D18" s="207">
        <f>(C18/B18-1)*100</f>
        <v>-6.5485382120056279E-2</v>
      </c>
      <c r="E18" s="80">
        <f>B18/$B$21*100</f>
        <v>0.85691276445471964</v>
      </c>
      <c r="F18" s="80">
        <f>C18/$C$21*100</f>
        <v>1.4070115918025787</v>
      </c>
      <c r="H18" s="450"/>
      <c r="I18" s="451"/>
    </row>
    <row r="19" spans="1:32" ht="20.25" customHeight="1">
      <c r="A19" s="66" t="s">
        <v>259</v>
      </c>
      <c r="B19" s="195">
        <v>8234942.3499999996</v>
      </c>
      <c r="C19" s="195">
        <f>4240733.61+' F9'!D23</f>
        <v>4984236.0200000005</v>
      </c>
      <c r="D19" s="207">
        <f>(C19/B19-1)*100</f>
        <v>-39.474548719821932</v>
      </c>
      <c r="E19" s="83">
        <f>B19/$B$21*100</f>
        <v>99.143087235545281</v>
      </c>
      <c r="F19" s="83">
        <f>C19/$C$21*100</f>
        <v>98.592988408197428</v>
      </c>
      <c r="G19" s="470"/>
      <c r="H19" s="450"/>
      <c r="I19" s="451"/>
    </row>
    <row r="20" spans="1:32" ht="16.5" customHeight="1">
      <c r="A20" s="67" t="s">
        <v>235</v>
      </c>
      <c r="B20" s="195"/>
      <c r="C20" s="195"/>
      <c r="D20" s="207"/>
      <c r="E20" s="83"/>
      <c r="F20" s="83"/>
    </row>
    <row r="21" spans="1:32" ht="15">
      <c r="A21" s="281" t="s">
        <v>8</v>
      </c>
      <c r="B21" s="282">
        <f>SUM(B18:B20)</f>
        <v>8306118.54</v>
      </c>
      <c r="C21" s="282">
        <f>SUM(C18:C20)</f>
        <v>5055365.6000000006</v>
      </c>
      <c r="D21" s="283">
        <f>(C21/B21-1)*100</f>
        <v>-39.13684742572913</v>
      </c>
      <c r="E21" s="284">
        <v>100</v>
      </c>
      <c r="F21" s="285">
        <v>100</v>
      </c>
    </row>
    <row r="22" spans="1:32" ht="15">
      <c r="A22" s="70"/>
      <c r="B22" s="71"/>
      <c r="C22" s="209"/>
      <c r="D22" s="241"/>
      <c r="E22" s="72"/>
      <c r="F22" s="72"/>
      <c r="G22" s="474"/>
    </row>
    <row r="23" spans="1:32" s="56" customFormat="1" ht="15.75" customHeight="1">
      <c r="A23" s="512" t="s">
        <v>55</v>
      </c>
      <c r="B23" s="512"/>
      <c r="C23" s="512"/>
      <c r="D23" s="512"/>
      <c r="E23" s="512"/>
      <c r="F23" s="512"/>
      <c r="G23" s="474"/>
      <c r="H23" s="55"/>
      <c r="I23" s="448"/>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9" t="s">
        <v>135</v>
      </c>
      <c r="B24" s="509"/>
      <c r="C24" s="509"/>
      <c r="D24" s="509"/>
      <c r="E24" s="509"/>
      <c r="F24" s="509"/>
      <c r="G24" s="247"/>
      <c r="H24" s="55"/>
      <c r="I24" s="448"/>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74"/>
      <c r="E25" s="75"/>
      <c r="F25" s="76"/>
      <c r="G25" s="247"/>
      <c r="H25" s="55"/>
      <c r="I25" s="448"/>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07" t="s">
        <v>11</v>
      </c>
      <c r="F26" s="507"/>
    </row>
    <row r="27" spans="1:32" ht="12" customHeight="1">
      <c r="A27" s="276" t="s">
        <v>12</v>
      </c>
      <c r="B27" s="507" t="s">
        <v>168</v>
      </c>
      <c r="C27" s="507"/>
      <c r="D27" s="382" t="s">
        <v>13</v>
      </c>
      <c r="E27" s="507" t="s">
        <v>13</v>
      </c>
      <c r="F27" s="507"/>
    </row>
    <row r="28" spans="1:32" ht="12" customHeight="1">
      <c r="A28" s="279" t="s">
        <v>15</v>
      </c>
      <c r="B28" s="508" t="s">
        <v>167</v>
      </c>
      <c r="C28" s="508"/>
      <c r="D28" s="383" t="s">
        <v>50</v>
      </c>
      <c r="E28" s="508" t="s">
        <v>17</v>
      </c>
      <c r="F28" s="508"/>
    </row>
    <row r="29" spans="1:32" ht="12" customHeight="1">
      <c r="A29" s="279"/>
      <c r="B29" s="277"/>
      <c r="C29" s="278"/>
      <c r="D29" s="383" t="s">
        <v>18</v>
      </c>
      <c r="E29" s="508" t="s">
        <v>18</v>
      </c>
      <c r="F29" s="508"/>
    </row>
    <row r="30" spans="1:32" ht="15" customHeight="1" thickBot="1">
      <c r="A30" s="60" t="str">
        <f>A10</f>
        <v>Janar/January</v>
      </c>
      <c r="B30" s="61">
        <v>2023</v>
      </c>
      <c r="C30" s="208">
        <v>2024</v>
      </c>
      <c r="D30" s="61" t="s">
        <v>475</v>
      </c>
      <c r="E30" s="61">
        <v>2023</v>
      </c>
      <c r="F30" s="208">
        <v>2024</v>
      </c>
    </row>
    <row r="31" spans="1:32" ht="15.75" thickBot="1">
      <c r="A31" s="506" t="s">
        <v>327</v>
      </c>
      <c r="B31" s="506"/>
      <c r="C31" s="506"/>
      <c r="D31" s="506"/>
      <c r="E31" s="506"/>
      <c r="F31" s="506"/>
    </row>
    <row r="32" spans="1:32" ht="15">
      <c r="A32" s="64" t="s">
        <v>169</v>
      </c>
      <c r="B32" s="154">
        <v>17387</v>
      </c>
      <c r="C32" s="154">
        <v>17724</v>
      </c>
      <c r="D32" s="207">
        <f>(C32/B32-1)*100</f>
        <v>1.9382297118536895</v>
      </c>
      <c r="E32" s="80">
        <f>B32/$B$35*100</f>
        <v>15.604358127512924</v>
      </c>
      <c r="F32" s="80">
        <f>C32/$C$35*100</f>
        <v>9.2858040990821067</v>
      </c>
      <c r="G32" s="484"/>
      <c r="H32" s="450"/>
      <c r="I32" s="477"/>
    </row>
    <row r="33" spans="1:10" ht="15">
      <c r="A33" s="66" t="s">
        <v>259</v>
      </c>
      <c r="B33" s="195">
        <v>94037</v>
      </c>
      <c r="C33" s="195">
        <f>153948+'F10'!D23</f>
        <v>173148</v>
      </c>
      <c r="D33" s="207">
        <f>(C33/B33-1)*100</f>
        <v>84.127524272360873</v>
      </c>
      <c r="E33" s="83">
        <f>B33/$B$35*100</f>
        <v>84.395641872487076</v>
      </c>
      <c r="F33" s="83">
        <f>C33/$C$35*100</f>
        <v>90.7141959009179</v>
      </c>
      <c r="G33" s="483"/>
      <c r="H33" s="450"/>
      <c r="I33" s="477"/>
      <c r="J33" s="450"/>
    </row>
    <row r="34" spans="1:10" ht="13.5" customHeight="1">
      <c r="A34" s="67" t="s">
        <v>235</v>
      </c>
      <c r="B34" s="84"/>
      <c r="C34" s="84"/>
      <c r="D34" s="207"/>
      <c r="E34" s="83">
        <v>0</v>
      </c>
      <c r="F34" s="83">
        <v>0</v>
      </c>
      <c r="H34" s="476"/>
      <c r="I34" s="477"/>
    </row>
    <row r="35" spans="1:10" ht="15">
      <c r="A35" s="281" t="s">
        <v>8</v>
      </c>
      <c r="B35" s="282">
        <f>SUM(B32:B34)</f>
        <v>111424</v>
      </c>
      <c r="C35" s="282">
        <f>SUM(C32:C34)</f>
        <v>190872</v>
      </c>
      <c r="D35" s="283">
        <f>(C35/B35-1)*100</f>
        <v>71.302412406662839</v>
      </c>
      <c r="E35" s="284">
        <f>SUM(E32:E34)</f>
        <v>100</v>
      </c>
      <c r="F35" s="285">
        <f>SUM(F32:F34)</f>
        <v>100</v>
      </c>
      <c r="H35" s="450"/>
    </row>
    <row r="36" spans="1:10" ht="12.75" thickBot="1">
      <c r="A36" s="59"/>
      <c r="B36" s="77"/>
      <c r="C36" s="150"/>
      <c r="D36" s="242"/>
      <c r="E36" s="77"/>
      <c r="F36" s="77"/>
    </row>
    <row r="37" spans="1:10" ht="15.75" thickBot="1">
      <c r="A37" s="506" t="s">
        <v>328</v>
      </c>
      <c r="B37" s="506"/>
      <c r="C37" s="506"/>
      <c r="D37" s="506"/>
      <c r="E37" s="506"/>
      <c r="F37" s="506"/>
    </row>
    <row r="38" spans="1:10" ht="12.75" customHeight="1">
      <c r="A38" s="64" t="s">
        <v>170</v>
      </c>
      <c r="B38" s="154">
        <v>24</v>
      </c>
      <c r="C38" s="154">
        <v>40</v>
      </c>
      <c r="D38" s="207">
        <f>(C38/B38-1)*100</f>
        <v>66.666666666666671</v>
      </c>
      <c r="E38" s="80">
        <f>B38/B41*100</f>
        <v>0.16256858362121521</v>
      </c>
      <c r="F38" s="80">
        <f>C38/$C$39*100</f>
        <v>0.22577185753795787</v>
      </c>
      <c r="G38" s="475"/>
      <c r="H38" s="450"/>
      <c r="I38" s="451"/>
    </row>
    <row r="39" spans="1:10" ht="15">
      <c r="A39" s="66" t="s">
        <v>259</v>
      </c>
      <c r="B39" s="195">
        <v>14739</v>
      </c>
      <c r="C39" s="195">
        <f>17362+'F11'!D23</f>
        <v>17717</v>
      </c>
      <c r="D39" s="207">
        <f>(C39/B39-1)*100</f>
        <v>20.204898568423914</v>
      </c>
      <c r="E39" s="83">
        <f>B39/B41*100</f>
        <v>99.837431416378791</v>
      </c>
      <c r="F39" s="83">
        <f>C39/$C$41*100</f>
        <v>99.774736723545644</v>
      </c>
      <c r="G39" s="475"/>
      <c r="H39" s="450"/>
      <c r="I39" s="451"/>
    </row>
    <row r="40" spans="1:10" ht="15.75" customHeight="1">
      <c r="A40" s="67" t="s">
        <v>235</v>
      </c>
      <c r="B40" s="195"/>
      <c r="C40" s="195">
        <v>0</v>
      </c>
      <c r="D40" s="207"/>
      <c r="E40" s="83">
        <v>0</v>
      </c>
      <c r="F40" s="83">
        <v>0</v>
      </c>
    </row>
    <row r="41" spans="1:10" ht="15">
      <c r="A41" s="281" t="s">
        <v>8</v>
      </c>
      <c r="B41" s="282">
        <f>SUM(B38:B40)</f>
        <v>14763</v>
      </c>
      <c r="C41" s="282">
        <f>SUM(C38:C40)</f>
        <v>17757</v>
      </c>
      <c r="D41" s="283">
        <f>(C41/B41-1)*100</f>
        <v>20.280430806746597</v>
      </c>
      <c r="E41" s="284">
        <f>SUM(E38:E40)</f>
        <v>100</v>
      </c>
      <c r="F41" s="285">
        <f>SUM(F38:F40)</f>
        <v>100.00050858108361</v>
      </c>
      <c r="H41" s="402"/>
    </row>
    <row r="42" spans="1:10" ht="15">
      <c r="A42" s="70"/>
      <c r="B42" s="78"/>
      <c r="C42" s="210"/>
      <c r="D42" s="243"/>
      <c r="E42" s="79"/>
      <c r="F42" s="79"/>
    </row>
    <row r="43" spans="1:10" ht="12.75">
      <c r="A43" s="505" t="s">
        <v>150</v>
      </c>
      <c r="B43" s="505"/>
      <c r="C43" s="505" t="s">
        <v>151</v>
      </c>
      <c r="D43" s="505"/>
      <c r="E43" s="505"/>
      <c r="F43" s="505"/>
    </row>
    <row r="46" spans="1:10">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E14" sqref="E14"/>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12"/>
      <c r="C1" s="512"/>
      <c r="D1" s="512"/>
      <c r="E1" s="512"/>
      <c r="F1" s="512"/>
      <c r="G1" s="512"/>
      <c r="H1" s="247"/>
      <c r="I1" s="55"/>
      <c r="J1" s="55"/>
      <c r="K1" s="55"/>
      <c r="L1" s="55"/>
      <c r="M1" s="55"/>
      <c r="N1" s="55"/>
      <c r="O1" s="55"/>
      <c r="P1" s="55"/>
      <c r="Q1" s="55"/>
      <c r="R1" s="55"/>
      <c r="S1" s="55"/>
      <c r="T1" s="55"/>
      <c r="U1" s="55"/>
      <c r="V1" s="55"/>
    </row>
    <row r="2" spans="1:22" s="56" customFormat="1" ht="15.75" customHeight="1">
      <c r="A2" s="512" t="s">
        <v>165</v>
      </c>
      <c r="B2" s="512"/>
      <c r="C2" s="512"/>
      <c r="D2" s="512"/>
      <c r="E2" s="512"/>
      <c r="F2" s="512"/>
      <c r="G2" s="512"/>
      <c r="H2" s="247"/>
      <c r="I2" s="55"/>
      <c r="J2" s="55"/>
      <c r="K2" s="55"/>
      <c r="L2" s="55"/>
      <c r="M2" s="55"/>
      <c r="N2" s="55"/>
      <c r="O2" s="55"/>
      <c r="P2" s="55"/>
      <c r="Q2" s="55"/>
      <c r="R2" s="55"/>
      <c r="S2" s="55"/>
      <c r="T2" s="55"/>
      <c r="U2" s="55"/>
      <c r="V2" s="55"/>
    </row>
    <row r="3" spans="1:22" s="56" customFormat="1" ht="15.75" customHeight="1">
      <c r="A3" s="509" t="s">
        <v>177</v>
      </c>
      <c r="B3" s="509"/>
      <c r="C3" s="509"/>
      <c r="D3" s="509"/>
      <c r="E3" s="509"/>
      <c r="F3" s="509"/>
      <c r="G3" s="509"/>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14" t="s">
        <v>11</v>
      </c>
      <c r="G5" s="507"/>
    </row>
    <row r="6" spans="1:22" ht="15.75" customHeight="1">
      <c r="A6" s="286" t="s">
        <v>46</v>
      </c>
      <c r="B6" s="276" t="s">
        <v>9</v>
      </c>
      <c r="C6" s="514" t="s">
        <v>261</v>
      </c>
      <c r="D6" s="515"/>
      <c r="E6" s="289" t="s">
        <v>13</v>
      </c>
      <c r="F6" s="514" t="s">
        <v>13</v>
      </c>
      <c r="G6" s="507"/>
    </row>
    <row r="7" spans="1:22" ht="13.5" customHeight="1">
      <c r="A7" s="290"/>
      <c r="B7" s="279" t="s">
        <v>178</v>
      </c>
      <c r="C7" s="510" t="s">
        <v>262</v>
      </c>
      <c r="D7" s="511"/>
      <c r="E7" s="280" t="s">
        <v>50</v>
      </c>
      <c r="F7" s="510" t="s">
        <v>17</v>
      </c>
      <c r="G7" s="508"/>
    </row>
    <row r="8" spans="1:22" ht="12" customHeight="1">
      <c r="A8" s="291"/>
      <c r="B8" s="279"/>
      <c r="C8" s="271"/>
      <c r="D8" s="288"/>
      <c r="E8" s="280" t="s">
        <v>18</v>
      </c>
      <c r="F8" s="510" t="s">
        <v>18</v>
      </c>
      <c r="G8" s="508"/>
    </row>
    <row r="9" spans="1:22" ht="16.5" customHeight="1" thickBot="1">
      <c r="A9" s="175"/>
      <c r="B9" s="60" t="str">
        <f>' F4'!A10</f>
        <v>Janar/January</v>
      </c>
      <c r="C9" s="61">
        <v>2023</v>
      </c>
      <c r="D9" s="208">
        <v>2024</v>
      </c>
      <c r="E9" s="61" t="s">
        <v>475</v>
      </c>
      <c r="F9" s="61">
        <v>2023</v>
      </c>
      <c r="G9" s="208">
        <v>2024</v>
      </c>
    </row>
    <row r="10" spans="1:22" ht="15.75" thickBot="1">
      <c r="A10" s="506" t="s">
        <v>330</v>
      </c>
      <c r="B10" s="506"/>
      <c r="C10" s="506"/>
      <c r="D10" s="506"/>
      <c r="E10" s="506"/>
      <c r="F10" s="506"/>
      <c r="G10" s="506"/>
    </row>
    <row r="11" spans="1:22" ht="12.75">
      <c r="A11" s="293" t="s">
        <v>252</v>
      </c>
      <c r="B11" s="292" t="s">
        <v>312</v>
      </c>
      <c r="C11" s="294">
        <f>SUM(C12:C30)</f>
        <v>617999.54035890405</v>
      </c>
      <c r="D11" s="294">
        <f>SUM(D12:D30)</f>
        <v>655901.060358905</v>
      </c>
      <c r="E11" s="295">
        <f>(D11/C11-1)*100</f>
        <v>6.1329366002423891</v>
      </c>
      <c r="F11" s="296">
        <f>SUM(F12:F30)</f>
        <v>99.999999999999972</v>
      </c>
      <c r="G11" s="296">
        <f>SUM(G12:G30)</f>
        <v>100</v>
      </c>
      <c r="J11" s="402"/>
    </row>
    <row r="12" spans="1:22" ht="12.75">
      <c r="A12" s="225"/>
      <c r="B12" s="226" t="s">
        <v>348</v>
      </c>
      <c r="C12" s="81">
        <v>0</v>
      </c>
      <c r="D12" s="81">
        <v>0</v>
      </c>
      <c r="E12" s="82" t="e">
        <f>(D12/C12-1)*100</f>
        <v>#DIV/0!</v>
      </c>
      <c r="F12" s="167">
        <f>C12/C$31*100</f>
        <v>0</v>
      </c>
      <c r="G12" s="167">
        <f>D12/D$31*100</f>
        <v>0</v>
      </c>
      <c r="J12" s="402"/>
    </row>
    <row r="13" spans="1:22" ht="12.75">
      <c r="A13" s="227"/>
      <c r="B13" s="389" t="s">
        <v>313</v>
      </c>
      <c r="C13" s="81">
        <v>201682.7</v>
      </c>
      <c r="D13" s="81">
        <v>250901.43</v>
      </c>
      <c r="E13" s="82">
        <f>(D13/C13-1)*100</f>
        <v>24.404041596031778</v>
      </c>
      <c r="F13" s="167">
        <f>C13/C$31*100</f>
        <v>32.634765372620258</v>
      </c>
      <c r="G13" s="167">
        <f>D13/D$31*100</f>
        <v>38.252938615880311</v>
      </c>
      <c r="J13" s="402"/>
    </row>
    <row r="14" spans="1:22" ht="12.75">
      <c r="A14" s="227"/>
      <c r="B14" s="389" t="s">
        <v>372</v>
      </c>
      <c r="C14" s="81">
        <v>283160.76035890402</v>
      </c>
      <c r="D14" s="81">
        <v>273327.500358905</v>
      </c>
      <c r="E14" s="82">
        <f t="shared" ref="E14:E18" si="0">(D14/C14-1)*100</f>
        <v>-3.4726774951216566</v>
      </c>
      <c r="F14" s="167">
        <f t="shared" ref="F14:G29" si="1">C14/C$31*100</f>
        <v>45.818927340052397</v>
      </c>
      <c r="G14" s="167">
        <f t="shared" si="1"/>
        <v>41.672062583546044</v>
      </c>
      <c r="J14" s="402"/>
    </row>
    <row r="15" spans="1:22" ht="12.75">
      <c r="A15" s="227"/>
      <c r="B15" s="389" t="s">
        <v>373</v>
      </c>
      <c r="C15" s="81">
        <v>0</v>
      </c>
      <c r="D15" s="81">
        <v>0</v>
      </c>
      <c r="E15" s="82" t="e">
        <f t="shared" si="0"/>
        <v>#DIV/0!</v>
      </c>
      <c r="F15" s="167">
        <f t="shared" si="1"/>
        <v>0</v>
      </c>
      <c r="G15" s="167">
        <f t="shared" si="1"/>
        <v>0</v>
      </c>
      <c r="J15" s="402"/>
    </row>
    <row r="16" spans="1:22" ht="12.75">
      <c r="A16" s="227"/>
      <c r="B16" s="389" t="s">
        <v>374</v>
      </c>
      <c r="C16" s="81">
        <v>115976.75</v>
      </c>
      <c r="D16" s="81">
        <v>120055.63</v>
      </c>
      <c r="E16" s="82">
        <f t="shared" si="0"/>
        <v>3.5169807741637804</v>
      </c>
      <c r="F16" s="167">
        <f t="shared" si="1"/>
        <v>18.766478358971973</v>
      </c>
      <c r="G16" s="167">
        <f t="shared" si="1"/>
        <v>18.30392375555946</v>
      </c>
      <c r="J16" s="402"/>
    </row>
    <row r="17" spans="1:10" ht="12.75">
      <c r="A17" s="227"/>
      <c r="B17" s="389" t="s">
        <v>375</v>
      </c>
      <c r="C17" s="81">
        <v>7388.62</v>
      </c>
      <c r="D17" s="81">
        <v>5431.11</v>
      </c>
      <c r="E17" s="82">
        <f t="shared" si="0"/>
        <v>-26.493580668649898</v>
      </c>
      <c r="F17" s="167">
        <f t="shared" si="1"/>
        <v>1.1955704685005186</v>
      </c>
      <c r="G17" s="167">
        <f t="shared" si="1"/>
        <v>0.82803799661920507</v>
      </c>
      <c r="J17" s="402"/>
    </row>
    <row r="18" spans="1:10" ht="12.75">
      <c r="A18" s="227"/>
      <c r="B18" s="228" t="s">
        <v>350</v>
      </c>
      <c r="C18" s="81">
        <v>0</v>
      </c>
      <c r="D18" s="81">
        <v>0</v>
      </c>
      <c r="E18" s="82" t="e">
        <f t="shared" si="0"/>
        <v>#DIV/0!</v>
      </c>
      <c r="F18" s="167">
        <f t="shared" si="1"/>
        <v>0</v>
      </c>
      <c r="G18" s="167">
        <f t="shared" si="1"/>
        <v>0</v>
      </c>
      <c r="J18" s="402"/>
    </row>
    <row r="19" spans="1:10" ht="12.75">
      <c r="A19" s="227"/>
      <c r="B19" s="228" t="s">
        <v>351</v>
      </c>
      <c r="C19" s="81">
        <v>850.02</v>
      </c>
      <c r="D19" s="81">
        <v>1350.02</v>
      </c>
      <c r="E19" s="82">
        <f>(D19/C19-1)*100</f>
        <v>58.822145361285628</v>
      </c>
      <c r="F19" s="167">
        <f>C19/C$31*100</f>
        <v>0.13754379161938368</v>
      </c>
      <c r="G19" s="167">
        <f t="shared" si="1"/>
        <v>0.20582677504154015</v>
      </c>
      <c r="J19" s="402"/>
    </row>
    <row r="20" spans="1:10" ht="12.75">
      <c r="A20" s="227"/>
      <c r="B20" s="228" t="s">
        <v>352</v>
      </c>
      <c r="C20" s="81">
        <v>0</v>
      </c>
      <c r="D20" s="81">
        <v>0</v>
      </c>
      <c r="E20" s="82" t="e">
        <f t="shared" ref="E20:E30" si="2">(D20/C20-1)*100</f>
        <v>#DIV/0!</v>
      </c>
      <c r="F20" s="167">
        <f>C20/C$31*100</f>
        <v>0</v>
      </c>
      <c r="G20" s="167">
        <f t="shared" si="1"/>
        <v>0</v>
      </c>
      <c r="J20" s="402"/>
    </row>
    <row r="21" spans="1:10" ht="12.75">
      <c r="A21" s="229"/>
      <c r="B21" s="228" t="s">
        <v>353</v>
      </c>
      <c r="C21" s="106">
        <v>0</v>
      </c>
      <c r="D21" s="81">
        <v>0</v>
      </c>
      <c r="E21" s="82" t="e">
        <f t="shared" si="2"/>
        <v>#DIV/0!</v>
      </c>
      <c r="F21" s="167">
        <f t="shared" si="1"/>
        <v>0</v>
      </c>
      <c r="G21" s="167">
        <f t="shared" si="1"/>
        <v>0</v>
      </c>
      <c r="J21" s="402"/>
    </row>
    <row r="22" spans="1:10" ht="12.75">
      <c r="A22" s="229"/>
      <c r="B22" s="228" t="s">
        <v>354</v>
      </c>
      <c r="C22" s="81">
        <v>0</v>
      </c>
      <c r="D22" s="81">
        <v>0</v>
      </c>
      <c r="E22" s="82" t="e">
        <f t="shared" si="2"/>
        <v>#DIV/0!</v>
      </c>
      <c r="F22" s="167">
        <f t="shared" si="1"/>
        <v>0</v>
      </c>
      <c r="G22" s="167">
        <f t="shared" si="1"/>
        <v>0</v>
      </c>
      <c r="J22" s="402"/>
    </row>
    <row r="23" spans="1:10" ht="25.5">
      <c r="A23" s="229"/>
      <c r="B23" s="228" t="s">
        <v>355</v>
      </c>
      <c r="C23" s="81">
        <v>0</v>
      </c>
      <c r="D23" s="81">
        <v>0</v>
      </c>
      <c r="E23" s="82" t="e">
        <f t="shared" si="2"/>
        <v>#DIV/0!</v>
      </c>
      <c r="F23" s="167">
        <f t="shared" si="1"/>
        <v>0</v>
      </c>
      <c r="G23" s="167">
        <f t="shared" si="1"/>
        <v>0</v>
      </c>
      <c r="J23" s="402"/>
    </row>
    <row r="24" spans="1:10" ht="12.75">
      <c r="A24" s="229"/>
      <c r="B24" s="228" t="s">
        <v>356</v>
      </c>
      <c r="C24" s="81">
        <v>8940.6900000000096</v>
      </c>
      <c r="D24" s="81">
        <v>4835.3700000000199</v>
      </c>
      <c r="E24" s="82">
        <f t="shared" si="2"/>
        <v>-45.917261419420484</v>
      </c>
      <c r="F24" s="167">
        <f t="shared" si="1"/>
        <v>1.4467146682354639</v>
      </c>
      <c r="G24" s="167">
        <f t="shared" si="1"/>
        <v>0.7372102733534438</v>
      </c>
      <c r="J24" s="402"/>
    </row>
    <row r="25" spans="1:10" ht="12.75">
      <c r="A25" s="229"/>
      <c r="B25" s="228" t="s">
        <v>357</v>
      </c>
      <c r="C25" s="81">
        <v>0</v>
      </c>
      <c r="D25" s="81">
        <v>0</v>
      </c>
      <c r="E25" s="82" t="e">
        <f t="shared" si="2"/>
        <v>#DIV/0!</v>
      </c>
      <c r="F25" s="167">
        <f t="shared" si="1"/>
        <v>0</v>
      </c>
      <c r="G25" s="167">
        <f t="shared" si="1"/>
        <v>0</v>
      </c>
      <c r="J25" s="402"/>
    </row>
    <row r="26" spans="1:10" ht="13.5">
      <c r="A26" s="297" t="s">
        <v>253</v>
      </c>
      <c r="B26" s="298" t="s">
        <v>358</v>
      </c>
      <c r="C26" s="299">
        <v>0</v>
      </c>
      <c r="D26" s="299">
        <v>0</v>
      </c>
      <c r="E26" s="82" t="e">
        <f t="shared" si="2"/>
        <v>#DIV/0!</v>
      </c>
      <c r="F26" s="167">
        <f t="shared" si="1"/>
        <v>0</v>
      </c>
      <c r="G26" s="167">
        <f t="shared" si="1"/>
        <v>0</v>
      </c>
      <c r="J26" s="402"/>
    </row>
    <row r="27" spans="1:10" ht="12.75">
      <c r="A27" s="230"/>
      <c r="B27" s="228" t="s">
        <v>359</v>
      </c>
      <c r="C27" s="249">
        <v>0</v>
      </c>
      <c r="D27" s="249">
        <v>0</v>
      </c>
      <c r="E27" s="82" t="e">
        <f t="shared" si="2"/>
        <v>#DIV/0!</v>
      </c>
      <c r="F27" s="167">
        <f t="shared" si="1"/>
        <v>0</v>
      </c>
      <c r="G27" s="167">
        <f t="shared" si="1"/>
        <v>0</v>
      </c>
      <c r="J27" s="402"/>
    </row>
    <row r="28" spans="1:10" ht="12.75">
      <c r="A28" s="230"/>
      <c r="B28" s="228" t="s">
        <v>360</v>
      </c>
      <c r="C28" s="249">
        <v>0</v>
      </c>
      <c r="D28" s="249">
        <v>0</v>
      </c>
      <c r="E28" s="82" t="e">
        <f t="shared" si="2"/>
        <v>#DIV/0!</v>
      </c>
      <c r="F28" s="167">
        <f t="shared" si="1"/>
        <v>0</v>
      </c>
      <c r="G28" s="167">
        <f t="shared" si="1"/>
        <v>0</v>
      </c>
      <c r="J28" s="402"/>
    </row>
    <row r="29" spans="1:10" ht="39.75">
      <c r="A29" s="301" t="s">
        <v>254</v>
      </c>
      <c r="B29" s="298" t="s">
        <v>361</v>
      </c>
      <c r="C29" s="299">
        <v>0</v>
      </c>
      <c r="D29" s="299">
        <v>0</v>
      </c>
      <c r="E29" s="82" t="e">
        <f t="shared" si="2"/>
        <v>#DIV/0!</v>
      </c>
      <c r="F29" s="167">
        <f t="shared" si="1"/>
        <v>0</v>
      </c>
      <c r="G29" s="167">
        <f t="shared" si="1"/>
        <v>0</v>
      </c>
      <c r="J29" s="402"/>
    </row>
    <row r="30" spans="1:10" ht="27.75" thickBot="1">
      <c r="A30" s="231" t="s">
        <v>255</v>
      </c>
      <c r="B30" s="234" t="s">
        <v>362</v>
      </c>
      <c r="C30" s="250">
        <v>0</v>
      </c>
      <c r="D30" s="251">
        <v>0</v>
      </c>
      <c r="E30" s="82" t="e">
        <f t="shared" si="2"/>
        <v>#DIV/0!</v>
      </c>
      <c r="F30" s="167">
        <f t="shared" ref="F30:G30" si="3">C30/C$31*100</f>
        <v>0</v>
      </c>
      <c r="G30" s="167">
        <f t="shared" si="3"/>
        <v>0</v>
      </c>
      <c r="J30" s="402"/>
    </row>
    <row r="31" spans="1:10" ht="15.75" thickTop="1" thickBot="1">
      <c r="A31" s="302"/>
      <c r="B31" s="303" t="s">
        <v>251</v>
      </c>
      <c r="C31" s="304">
        <f>SUM(C12:C30)</f>
        <v>617999.54035890405</v>
      </c>
      <c r="D31" s="304">
        <f>SUM(D12:D30)</f>
        <v>655901.060358905</v>
      </c>
      <c r="E31" s="305">
        <f>(D31/C31-1)*100</f>
        <v>6.1329366002423891</v>
      </c>
      <c r="F31" s="306">
        <f>SUM(F12:F30)</f>
        <v>99.999999999999972</v>
      </c>
      <c r="G31" s="306">
        <f>SUM(G12:G30)</f>
        <v>100</v>
      </c>
      <c r="J31" s="402"/>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0" zoomScale="88" zoomScaleNormal="88" workbookViewId="0">
      <selection activeCell="E31" sqref="E31"/>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12" t="s">
        <v>179</v>
      </c>
      <c r="B2" s="512"/>
      <c r="C2" s="512"/>
      <c r="D2" s="512"/>
      <c r="E2" s="512"/>
      <c r="F2" s="512"/>
      <c r="G2" s="512"/>
    </row>
    <row r="3" spans="1:10" ht="15.75">
      <c r="A3" s="509" t="s">
        <v>180</v>
      </c>
      <c r="B3" s="509"/>
      <c r="C3" s="509"/>
      <c r="D3" s="509"/>
      <c r="E3" s="509"/>
      <c r="F3" s="509"/>
      <c r="G3" s="509"/>
    </row>
    <row r="5" spans="1:10" ht="14.25">
      <c r="A5" s="286"/>
      <c r="B5" s="287"/>
      <c r="C5" s="516" t="s">
        <v>148</v>
      </c>
      <c r="D5" s="517"/>
      <c r="E5" s="289" t="s">
        <v>49</v>
      </c>
      <c r="F5" s="514" t="s">
        <v>11</v>
      </c>
      <c r="G5" s="507"/>
    </row>
    <row r="6" spans="1:10" ht="14.25" customHeight="1">
      <c r="A6" s="286" t="s">
        <v>46</v>
      </c>
      <c r="B6" s="276" t="s">
        <v>9</v>
      </c>
      <c r="C6" s="514" t="s">
        <v>261</v>
      </c>
      <c r="D6" s="515"/>
      <c r="E6" s="289" t="s">
        <v>13</v>
      </c>
      <c r="F6" s="514" t="s">
        <v>13</v>
      </c>
      <c r="G6" s="507"/>
    </row>
    <row r="7" spans="1:10" ht="15">
      <c r="A7" s="290"/>
      <c r="B7" s="279" t="s">
        <v>178</v>
      </c>
      <c r="C7" s="510" t="s">
        <v>262</v>
      </c>
      <c r="D7" s="511"/>
      <c r="E7" s="280" t="s">
        <v>50</v>
      </c>
      <c r="F7" s="510" t="s">
        <v>17</v>
      </c>
      <c r="G7" s="508"/>
    </row>
    <row r="8" spans="1:10" ht="15">
      <c r="A8" s="291"/>
      <c r="B8" s="279"/>
      <c r="C8" s="271"/>
      <c r="D8" s="288"/>
      <c r="E8" s="280" t="s">
        <v>18</v>
      </c>
      <c r="F8" s="510" t="s">
        <v>18</v>
      </c>
      <c r="G8" s="508"/>
    </row>
    <row r="9" spans="1:10" ht="16.5" customHeight="1" thickBot="1">
      <c r="A9" s="175"/>
      <c r="B9" s="60" t="str">
        <f>' F4'!A10</f>
        <v>Janar/January</v>
      </c>
      <c r="C9" s="61">
        <v>2023</v>
      </c>
      <c r="D9" s="208">
        <v>2024</v>
      </c>
      <c r="E9" s="61" t="s">
        <v>475</v>
      </c>
      <c r="F9" s="61">
        <v>2023</v>
      </c>
      <c r="G9" s="208">
        <v>2024</v>
      </c>
    </row>
    <row r="10" spans="1:10" ht="15.75" thickBot="1">
      <c r="A10" s="506" t="s">
        <v>331</v>
      </c>
      <c r="B10" s="506"/>
      <c r="C10" s="506"/>
      <c r="D10" s="506"/>
      <c r="E10" s="506"/>
      <c r="F10" s="506"/>
      <c r="G10" s="506"/>
    </row>
    <row r="11" spans="1:10">
      <c r="A11" s="293" t="s">
        <v>252</v>
      </c>
      <c r="B11" s="292" t="s">
        <v>312</v>
      </c>
      <c r="C11" s="294">
        <f>SUM(C12:C30)</f>
        <v>71176.19</v>
      </c>
      <c r="D11" s="294">
        <f>SUM(D12:D30)</f>
        <v>71129.58</v>
      </c>
      <c r="E11" s="295">
        <f>(D11/C11-1)*100</f>
        <v>-6.5485382120056279E-2</v>
      </c>
      <c r="F11" s="296">
        <f>SUM(F12:F30)</f>
        <v>100</v>
      </c>
      <c r="G11" s="296">
        <f>SUM(G12:G30)</f>
        <v>99.999999999999986</v>
      </c>
      <c r="J11" s="423"/>
    </row>
    <row r="12" spans="1:10">
      <c r="A12" s="225"/>
      <c r="B12" s="226" t="s">
        <v>348</v>
      </c>
      <c r="C12" s="81">
        <v>0</v>
      </c>
      <c r="D12" s="81">
        <v>5353.71</v>
      </c>
      <c r="E12" s="82" t="e">
        <f>(D12/C12-1)*100</f>
        <v>#DIV/0!</v>
      </c>
      <c r="F12" s="167">
        <f>C12/C$31*100</f>
        <v>0</v>
      </c>
      <c r="G12" s="167">
        <f>D12/D$31*100</f>
        <v>7.5266998624201067</v>
      </c>
      <c r="J12" s="423"/>
    </row>
    <row r="13" spans="1:10">
      <c r="A13" s="227"/>
      <c r="B13" s="389" t="s">
        <v>313</v>
      </c>
      <c r="C13" s="81">
        <v>0</v>
      </c>
      <c r="D13" s="81">
        <v>0</v>
      </c>
      <c r="E13" s="82" t="e">
        <f>(D13/C13-1)*100</f>
        <v>#DIV/0!</v>
      </c>
      <c r="F13" s="167">
        <f>C13/C$31*100</f>
        <v>0</v>
      </c>
      <c r="G13" s="167">
        <f>D13/D$31*100</f>
        <v>0</v>
      </c>
      <c r="J13" s="423"/>
    </row>
    <row r="14" spans="1:10">
      <c r="A14" s="227"/>
      <c r="B14" s="389" t="s">
        <v>372</v>
      </c>
      <c r="C14" s="81">
        <v>62320.29</v>
      </c>
      <c r="D14" s="81">
        <v>49258.07</v>
      </c>
      <c r="E14" s="82">
        <f>(D14/C14-1)*100</f>
        <v>-20.959819025232395</v>
      </c>
      <c r="F14" s="167">
        <f t="shared" ref="F14:G24" si="0">C14/C$31*100</f>
        <v>87.557777397188588</v>
      </c>
      <c r="G14" s="167">
        <f t="shared" si="0"/>
        <v>69.251175108864686</v>
      </c>
      <c r="J14" s="423"/>
    </row>
    <row r="15" spans="1:10">
      <c r="A15" s="227"/>
      <c r="B15" s="389" t="s">
        <v>373</v>
      </c>
      <c r="C15" s="81">
        <v>0</v>
      </c>
      <c r="D15" s="81">
        <v>0</v>
      </c>
      <c r="E15" s="82" t="e">
        <f t="shared" ref="E15:E30" si="1">(D15/C15-1)*100</f>
        <v>#DIV/0!</v>
      </c>
      <c r="F15" s="167">
        <f t="shared" si="0"/>
        <v>0</v>
      </c>
      <c r="G15" s="167">
        <f t="shared" si="0"/>
        <v>0</v>
      </c>
      <c r="J15" s="423"/>
    </row>
    <row r="16" spans="1:10">
      <c r="A16" s="227"/>
      <c r="B16" s="389" t="s">
        <v>374</v>
      </c>
      <c r="C16" s="81">
        <v>5182.8999999999996</v>
      </c>
      <c r="D16" s="81">
        <v>5946.8</v>
      </c>
      <c r="E16" s="82">
        <f t="shared" si="1"/>
        <v>14.738852765826094</v>
      </c>
      <c r="F16" s="167">
        <f t="shared" si="0"/>
        <v>7.2817890364741347</v>
      </c>
      <c r="G16" s="167">
        <f t="shared" si="0"/>
        <v>8.3605161172046838</v>
      </c>
      <c r="J16" s="423"/>
    </row>
    <row r="17" spans="1:10">
      <c r="A17" s="227"/>
      <c r="B17" s="389" t="s">
        <v>375</v>
      </c>
      <c r="C17" s="81">
        <v>0</v>
      </c>
      <c r="D17" s="81">
        <v>0</v>
      </c>
      <c r="E17" s="82" t="e">
        <f t="shared" si="1"/>
        <v>#DIV/0!</v>
      </c>
      <c r="F17" s="167">
        <f t="shared" si="0"/>
        <v>0</v>
      </c>
      <c r="G17" s="167">
        <f t="shared" si="0"/>
        <v>0</v>
      </c>
      <c r="J17" s="423"/>
    </row>
    <row r="18" spans="1:10">
      <c r="A18" s="227"/>
      <c r="B18" s="228" t="s">
        <v>350</v>
      </c>
      <c r="C18" s="81">
        <v>0</v>
      </c>
      <c r="D18" s="81">
        <v>0</v>
      </c>
      <c r="E18" s="82" t="e">
        <f t="shared" si="1"/>
        <v>#DIV/0!</v>
      </c>
      <c r="F18" s="167">
        <f t="shared" si="0"/>
        <v>0</v>
      </c>
      <c r="G18" s="167">
        <f t="shared" si="0"/>
        <v>0</v>
      </c>
      <c r="J18" s="423"/>
    </row>
    <row r="19" spans="1:10">
      <c r="A19" s="227"/>
      <c r="B19" s="228" t="s">
        <v>351</v>
      </c>
      <c r="C19" s="81">
        <v>3673</v>
      </c>
      <c r="D19" s="81">
        <v>10571</v>
      </c>
      <c r="E19" s="82">
        <f t="shared" si="1"/>
        <v>187.80288592431256</v>
      </c>
      <c r="F19" s="167">
        <f t="shared" si="0"/>
        <v>5.1604335663372822</v>
      </c>
      <c r="G19" s="167">
        <f t="shared" si="0"/>
        <v>14.861608911510512</v>
      </c>
      <c r="J19" s="423"/>
    </row>
    <row r="20" spans="1:10">
      <c r="A20" s="227"/>
      <c r="B20" s="228" t="s">
        <v>352</v>
      </c>
      <c r="C20" s="81">
        <v>0</v>
      </c>
      <c r="D20" s="81">
        <v>0</v>
      </c>
      <c r="E20" s="82" t="e">
        <f t="shared" si="1"/>
        <v>#DIV/0!</v>
      </c>
      <c r="F20" s="167">
        <f t="shared" si="0"/>
        <v>0</v>
      </c>
      <c r="G20" s="167">
        <f t="shared" si="0"/>
        <v>0</v>
      </c>
      <c r="J20" s="423"/>
    </row>
    <row r="21" spans="1:10">
      <c r="A21" s="229"/>
      <c r="B21" s="228" t="s">
        <v>353</v>
      </c>
      <c r="C21" s="106">
        <v>0</v>
      </c>
      <c r="D21" s="81">
        <v>0</v>
      </c>
      <c r="E21" s="82" t="e">
        <f t="shared" si="1"/>
        <v>#DIV/0!</v>
      </c>
      <c r="F21" s="167">
        <f t="shared" si="0"/>
        <v>0</v>
      </c>
      <c r="G21" s="167">
        <f t="shared" si="0"/>
        <v>0</v>
      </c>
      <c r="J21" s="423"/>
    </row>
    <row r="22" spans="1:10">
      <c r="A22" s="229"/>
      <c r="B22" s="228" t="s">
        <v>354</v>
      </c>
      <c r="C22" s="81">
        <v>0</v>
      </c>
      <c r="D22" s="81">
        <v>0</v>
      </c>
      <c r="E22" s="82" t="e">
        <f t="shared" si="1"/>
        <v>#DIV/0!</v>
      </c>
      <c r="F22" s="167">
        <f t="shared" si="0"/>
        <v>0</v>
      </c>
      <c r="G22" s="167">
        <f t="shared" si="0"/>
        <v>0</v>
      </c>
      <c r="J22" s="423"/>
    </row>
    <row r="23" spans="1:10" ht="14.25" customHeight="1">
      <c r="A23" s="229"/>
      <c r="B23" s="228" t="s">
        <v>355</v>
      </c>
      <c r="C23" s="81">
        <v>0</v>
      </c>
      <c r="D23" s="81">
        <v>0</v>
      </c>
      <c r="E23" s="82" t="e">
        <f t="shared" si="1"/>
        <v>#DIV/0!</v>
      </c>
      <c r="F23" s="167">
        <f t="shared" si="0"/>
        <v>0</v>
      </c>
      <c r="G23" s="167">
        <f t="shared" si="0"/>
        <v>0</v>
      </c>
      <c r="J23" s="423"/>
    </row>
    <row r="24" spans="1:10">
      <c r="A24" s="229"/>
      <c r="B24" s="228" t="s">
        <v>356</v>
      </c>
      <c r="C24" s="81">
        <v>0</v>
      </c>
      <c r="D24" s="81">
        <v>0</v>
      </c>
      <c r="E24" s="82" t="e">
        <f t="shared" si="1"/>
        <v>#DIV/0!</v>
      </c>
      <c r="F24" s="167">
        <f t="shared" si="0"/>
        <v>0</v>
      </c>
      <c r="G24" s="167">
        <f t="shared" si="0"/>
        <v>0</v>
      </c>
      <c r="J24" s="423"/>
    </row>
    <row r="25" spans="1:10">
      <c r="A25" s="229"/>
      <c r="B25" s="228" t="s">
        <v>357</v>
      </c>
      <c r="C25" s="81">
        <v>0</v>
      </c>
      <c r="D25" s="81">
        <v>0</v>
      </c>
      <c r="E25" s="82" t="e">
        <f t="shared" si="1"/>
        <v>#DIV/0!</v>
      </c>
      <c r="F25" s="167">
        <f t="shared" ref="F25:F30" si="2">C25/C$31*100</f>
        <v>0</v>
      </c>
      <c r="G25" s="167">
        <f t="shared" ref="G25:G30" si="3">D25/D$31*100</f>
        <v>0</v>
      </c>
      <c r="J25" s="457"/>
    </row>
    <row r="26" spans="1:10" ht="13.5">
      <c r="A26" s="297" t="s">
        <v>253</v>
      </c>
      <c r="B26" s="298" t="s">
        <v>358</v>
      </c>
      <c r="C26" s="299"/>
      <c r="D26" s="299"/>
      <c r="E26" s="82" t="e">
        <f t="shared" si="1"/>
        <v>#DIV/0!</v>
      </c>
      <c r="F26" s="167">
        <f t="shared" si="2"/>
        <v>0</v>
      </c>
      <c r="G26" s="167">
        <f t="shared" si="3"/>
        <v>0</v>
      </c>
      <c r="J26" s="423"/>
    </row>
    <row r="27" spans="1:10">
      <c r="A27" s="230"/>
      <c r="B27" s="228" t="s">
        <v>359</v>
      </c>
      <c r="C27" s="249">
        <v>0</v>
      </c>
      <c r="D27" s="249">
        <v>0</v>
      </c>
      <c r="E27" s="82" t="e">
        <f t="shared" si="1"/>
        <v>#DIV/0!</v>
      </c>
      <c r="F27" s="167">
        <f t="shared" si="2"/>
        <v>0</v>
      </c>
      <c r="G27" s="167">
        <f t="shared" si="3"/>
        <v>0</v>
      </c>
      <c r="J27" s="423"/>
    </row>
    <row r="28" spans="1:10">
      <c r="A28" s="230"/>
      <c r="B28" s="228" t="s">
        <v>360</v>
      </c>
      <c r="C28" s="249">
        <v>0</v>
      </c>
      <c r="D28" s="249">
        <v>0</v>
      </c>
      <c r="E28" s="82" t="e">
        <f t="shared" si="1"/>
        <v>#DIV/0!</v>
      </c>
      <c r="F28" s="167">
        <f t="shared" si="2"/>
        <v>0</v>
      </c>
      <c r="G28" s="167">
        <f t="shared" si="3"/>
        <v>0</v>
      </c>
      <c r="J28" s="423"/>
    </row>
    <row r="29" spans="1:10" ht="27">
      <c r="A29" s="301" t="s">
        <v>254</v>
      </c>
      <c r="B29" s="298" t="s">
        <v>361</v>
      </c>
      <c r="C29" s="299">
        <v>0</v>
      </c>
      <c r="D29" s="299">
        <v>0</v>
      </c>
      <c r="E29" s="82" t="e">
        <f t="shared" si="1"/>
        <v>#DIV/0!</v>
      </c>
      <c r="F29" s="167">
        <f t="shared" si="2"/>
        <v>0</v>
      </c>
      <c r="G29" s="167">
        <f t="shared" si="3"/>
        <v>0</v>
      </c>
      <c r="J29" s="423"/>
    </row>
    <row r="30" spans="1:10" ht="27.75" thickBot="1">
      <c r="A30" s="231" t="s">
        <v>255</v>
      </c>
      <c r="B30" s="234" t="s">
        <v>362</v>
      </c>
      <c r="C30" s="250">
        <v>0</v>
      </c>
      <c r="D30" s="251">
        <v>0</v>
      </c>
      <c r="E30" s="82" t="e">
        <f t="shared" si="1"/>
        <v>#DIV/0!</v>
      </c>
      <c r="F30" s="167">
        <f t="shared" si="2"/>
        <v>0</v>
      </c>
      <c r="G30" s="167">
        <f t="shared" si="3"/>
        <v>0</v>
      </c>
      <c r="J30" s="423"/>
    </row>
    <row r="31" spans="1:10" ht="15.75" thickTop="1" thickBot="1">
      <c r="A31" s="302"/>
      <c r="B31" s="303" t="s">
        <v>251</v>
      </c>
      <c r="C31" s="307">
        <f>SUM(C12:C30)</f>
        <v>71176.19</v>
      </c>
      <c r="D31" s="307">
        <f>SUM(D12:D30)</f>
        <v>71129.58</v>
      </c>
      <c r="E31" s="305">
        <f>(D31/C31-1)*100</f>
        <v>-6.5485382120056279E-2</v>
      </c>
      <c r="F31" s="306">
        <f>SUM(F12:F30)</f>
        <v>100</v>
      </c>
      <c r="G31" s="306">
        <f>SUM(G12:G30)</f>
        <v>99.999999999999986</v>
      </c>
      <c r="J31" s="423"/>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4" zoomScale="84" zoomScaleNormal="84" workbookViewId="0">
      <selection activeCell="J52" sqref="J52"/>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12" t="s">
        <v>56</v>
      </c>
      <c r="B2" s="512"/>
      <c r="C2" s="512"/>
      <c r="D2" s="512"/>
      <c r="E2" s="512"/>
      <c r="F2" s="512"/>
      <c r="G2" s="512"/>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9" t="s">
        <v>57</v>
      </c>
      <c r="B3" s="509"/>
      <c r="C3" s="509"/>
      <c r="D3" s="509"/>
      <c r="E3" s="509"/>
      <c r="F3" s="509"/>
      <c r="G3" s="509"/>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8" t="s">
        <v>11</v>
      </c>
      <c r="G5" s="519"/>
    </row>
    <row r="6" spans="1:47" ht="12" customHeight="1">
      <c r="A6" s="286" t="s">
        <v>48</v>
      </c>
      <c r="B6" s="276" t="s">
        <v>9</v>
      </c>
      <c r="C6" s="518" t="s">
        <v>44</v>
      </c>
      <c r="D6" s="519"/>
      <c r="E6" s="309" t="s">
        <v>13</v>
      </c>
      <c r="F6" s="518" t="s">
        <v>13</v>
      </c>
      <c r="G6" s="519"/>
    </row>
    <row r="7" spans="1:47" ht="12" customHeight="1">
      <c r="A7" s="290"/>
      <c r="B7" s="279" t="s">
        <v>178</v>
      </c>
      <c r="C7" s="520" t="s">
        <v>45</v>
      </c>
      <c r="D7" s="521"/>
      <c r="E7" s="310" t="s">
        <v>50</v>
      </c>
      <c r="F7" s="520" t="s">
        <v>17</v>
      </c>
      <c r="G7" s="521"/>
    </row>
    <row r="8" spans="1:47" ht="12" customHeight="1">
      <c r="A8" s="291"/>
      <c r="B8" s="279"/>
      <c r="C8" s="277"/>
      <c r="D8" s="308"/>
      <c r="E8" s="310" t="s">
        <v>18</v>
      </c>
      <c r="F8" s="510" t="s">
        <v>18</v>
      </c>
      <c r="G8" s="508"/>
    </row>
    <row r="9" spans="1:47" ht="16.5" customHeight="1" thickBot="1">
      <c r="A9" s="175"/>
      <c r="B9" s="60" t="str">
        <f>' F4'!A10</f>
        <v>Janar/January</v>
      </c>
      <c r="C9" s="61">
        <v>2023</v>
      </c>
      <c r="D9" s="208">
        <v>2024</v>
      </c>
      <c r="E9" s="61" t="s">
        <v>475</v>
      </c>
      <c r="F9" s="61">
        <v>2023</v>
      </c>
      <c r="G9" s="208">
        <v>2024</v>
      </c>
    </row>
    <row r="10" spans="1:47" ht="15.75" thickBot="1">
      <c r="A10" s="506" t="s">
        <v>332</v>
      </c>
      <c r="B10" s="506"/>
      <c r="C10" s="506"/>
      <c r="D10" s="506"/>
      <c r="E10" s="506"/>
      <c r="F10" s="506"/>
      <c r="G10" s="506"/>
    </row>
    <row r="11" spans="1:47" ht="12.75">
      <c r="A11" s="293" t="s">
        <v>252</v>
      </c>
      <c r="B11" s="292" t="s">
        <v>312</v>
      </c>
      <c r="C11" s="294">
        <f>SUM(C12:C30)</f>
        <v>17387</v>
      </c>
      <c r="D11" s="294">
        <f>SUM(D12:D30)</f>
        <v>17724</v>
      </c>
      <c r="E11" s="295">
        <f>(D11/C11-1)*100</f>
        <v>1.9382297118536895</v>
      </c>
      <c r="F11" s="296">
        <f>SUM(F12:F30)</f>
        <v>100.00000000000001</v>
      </c>
      <c r="G11" s="296">
        <f>SUM(G12:G30)</f>
        <v>100</v>
      </c>
      <c r="H11" s="402"/>
      <c r="J11" s="402"/>
    </row>
    <row r="12" spans="1:47" ht="12.75">
      <c r="A12" s="225"/>
      <c r="B12" s="226" t="s">
        <v>348</v>
      </c>
      <c r="C12" s="81">
        <v>0</v>
      </c>
      <c r="D12" s="81">
        <v>0</v>
      </c>
      <c r="E12" s="385" t="e">
        <f>(D12/C12-1)*100</f>
        <v>#DIV/0!</v>
      </c>
      <c r="F12" s="167">
        <f>C12/C$31*100</f>
        <v>0</v>
      </c>
      <c r="G12" s="167">
        <f>D12/D$31*100</f>
        <v>0</v>
      </c>
      <c r="J12" s="402"/>
    </row>
    <row r="13" spans="1:47" ht="12.75">
      <c r="A13" s="227"/>
      <c r="B13" s="389" t="s">
        <v>313</v>
      </c>
      <c r="C13" s="384">
        <v>898</v>
      </c>
      <c r="D13" s="384">
        <v>1038</v>
      </c>
      <c r="E13" s="385">
        <f>(D13/C13-1)*100</f>
        <v>15.590200445434288</v>
      </c>
      <c r="F13" s="386">
        <f>C13/C$31*100</f>
        <v>5.1647782826249493</v>
      </c>
      <c r="G13" s="386">
        <f>D13/D$31*100</f>
        <v>5.8564658090724437</v>
      </c>
      <c r="J13" s="402"/>
    </row>
    <row r="14" spans="1:47" ht="12.75">
      <c r="A14" s="227"/>
      <c r="B14" s="389" t="s">
        <v>372</v>
      </c>
      <c r="C14" s="81">
        <v>198</v>
      </c>
      <c r="D14" s="81">
        <v>132</v>
      </c>
      <c r="E14" s="82">
        <f>(D14/C14-1)*100</f>
        <v>-33.333333333333336</v>
      </c>
      <c r="F14" s="167">
        <f t="shared" ref="F14:G29" si="0">C14/C$31*100</f>
        <v>1.1387818485075056</v>
      </c>
      <c r="G14" s="167">
        <f t="shared" si="0"/>
        <v>0.74475287745429919</v>
      </c>
      <c r="J14" s="402"/>
    </row>
    <row r="15" spans="1:47" ht="12.75">
      <c r="A15" s="227"/>
      <c r="B15" s="389" t="s">
        <v>373</v>
      </c>
      <c r="C15" s="81">
        <v>0</v>
      </c>
      <c r="D15" s="81">
        <v>0</v>
      </c>
      <c r="E15" s="385"/>
      <c r="F15" s="167">
        <f t="shared" si="0"/>
        <v>0</v>
      </c>
      <c r="G15" s="167">
        <f t="shared" si="0"/>
        <v>0</v>
      </c>
      <c r="J15" s="402"/>
    </row>
    <row r="16" spans="1:47" ht="12.75">
      <c r="A16" s="227"/>
      <c r="B16" s="389" t="s">
        <v>374</v>
      </c>
      <c r="C16" s="384">
        <v>16230</v>
      </c>
      <c r="D16" s="384">
        <v>16534</v>
      </c>
      <c r="E16" s="82">
        <f>(D16/C16-1)*100</f>
        <v>1.8730745532963722</v>
      </c>
      <c r="F16" s="386">
        <f t="shared" si="0"/>
        <v>93.345603036751598</v>
      </c>
      <c r="G16" s="386">
        <f t="shared" si="0"/>
        <v>93.285939968404421</v>
      </c>
      <c r="J16" s="402"/>
    </row>
    <row r="17" spans="1:10" ht="12.75">
      <c r="A17" s="227"/>
      <c r="B17" s="228" t="s">
        <v>349</v>
      </c>
      <c r="C17" s="81">
        <v>4</v>
      </c>
      <c r="D17" s="81">
        <v>2</v>
      </c>
      <c r="E17" s="82">
        <f>(D17/C17-1)*100</f>
        <v>-50</v>
      </c>
      <c r="F17" s="167">
        <f t="shared" si="0"/>
        <v>2.3005693909242536E-2</v>
      </c>
      <c r="G17" s="167">
        <f t="shared" si="0"/>
        <v>1.1284134506883321E-2</v>
      </c>
      <c r="J17" s="402"/>
    </row>
    <row r="18" spans="1:10" ht="12.75">
      <c r="A18" s="227"/>
      <c r="B18" s="228" t="s">
        <v>350</v>
      </c>
      <c r="C18" s="81">
        <v>0</v>
      </c>
      <c r="D18" s="81">
        <v>0</v>
      </c>
      <c r="E18" s="82" t="e">
        <f t="shared" ref="E18:E30" si="1">(D18/C18-1)*100</f>
        <v>#DIV/0!</v>
      </c>
      <c r="F18" s="167">
        <f t="shared" si="0"/>
        <v>0</v>
      </c>
      <c r="G18" s="167">
        <f t="shared" si="0"/>
        <v>0</v>
      </c>
      <c r="J18" s="402"/>
    </row>
    <row r="19" spans="1:10" ht="12.75">
      <c r="A19" s="227"/>
      <c r="B19" s="228" t="s">
        <v>351</v>
      </c>
      <c r="C19" s="81">
        <v>2</v>
      </c>
      <c r="D19" s="81">
        <v>3</v>
      </c>
      <c r="E19" s="82">
        <f t="shared" si="1"/>
        <v>50</v>
      </c>
      <c r="F19" s="167">
        <f t="shared" si="0"/>
        <v>1.1502846954621268E-2</v>
      </c>
      <c r="G19" s="167">
        <f t="shared" si="0"/>
        <v>1.6926201760324982E-2</v>
      </c>
      <c r="J19" s="402"/>
    </row>
    <row r="20" spans="1:10" ht="12.75">
      <c r="A20" s="227"/>
      <c r="B20" s="228" t="s">
        <v>352</v>
      </c>
      <c r="C20" s="81">
        <v>0</v>
      </c>
      <c r="D20" s="81">
        <v>0</v>
      </c>
      <c r="E20" s="82" t="e">
        <f t="shared" si="1"/>
        <v>#DIV/0!</v>
      </c>
      <c r="F20" s="167">
        <f t="shared" si="0"/>
        <v>0</v>
      </c>
      <c r="G20" s="167">
        <f t="shared" si="0"/>
        <v>0</v>
      </c>
      <c r="J20" s="402"/>
    </row>
    <row r="21" spans="1:10" ht="12.75">
      <c r="A21" s="229"/>
      <c r="B21" s="228" t="s">
        <v>353</v>
      </c>
      <c r="C21" s="81">
        <v>0</v>
      </c>
      <c r="D21" s="81">
        <v>0</v>
      </c>
      <c r="E21" s="82" t="e">
        <f t="shared" si="1"/>
        <v>#DIV/0!</v>
      </c>
      <c r="F21" s="167">
        <f t="shared" si="0"/>
        <v>0</v>
      </c>
      <c r="G21" s="167">
        <f t="shared" si="0"/>
        <v>0</v>
      </c>
      <c r="J21" s="402"/>
    </row>
    <row r="22" spans="1:10" ht="12.75">
      <c r="A22" s="229"/>
      <c r="B22" s="228" t="s">
        <v>354</v>
      </c>
      <c r="C22" s="81">
        <v>0</v>
      </c>
      <c r="D22" s="81">
        <v>0</v>
      </c>
      <c r="E22" s="82" t="e">
        <f t="shared" si="1"/>
        <v>#DIV/0!</v>
      </c>
      <c r="F22" s="167">
        <f t="shared" si="0"/>
        <v>0</v>
      </c>
      <c r="G22" s="167">
        <f t="shared" si="0"/>
        <v>0</v>
      </c>
      <c r="J22" s="402"/>
    </row>
    <row r="23" spans="1:10" ht="25.5">
      <c r="A23" s="229"/>
      <c r="B23" s="228" t="s">
        <v>355</v>
      </c>
      <c r="C23" s="81">
        <v>0</v>
      </c>
      <c r="D23" s="81">
        <v>0</v>
      </c>
      <c r="E23" s="82" t="e">
        <f t="shared" si="1"/>
        <v>#DIV/0!</v>
      </c>
      <c r="F23" s="167">
        <f t="shared" si="0"/>
        <v>0</v>
      </c>
      <c r="G23" s="167">
        <f t="shared" si="0"/>
        <v>0</v>
      </c>
      <c r="J23" s="402"/>
    </row>
    <row r="24" spans="1:10" ht="12.75">
      <c r="A24" s="229"/>
      <c r="B24" s="228" t="s">
        <v>356</v>
      </c>
      <c r="C24" s="81">
        <v>55</v>
      </c>
      <c r="D24" s="81">
        <v>15</v>
      </c>
      <c r="E24" s="82">
        <f t="shared" si="1"/>
        <v>-72.727272727272734</v>
      </c>
      <c r="F24" s="167">
        <f t="shared" si="0"/>
        <v>0.31632829125208489</v>
      </c>
      <c r="G24" s="167">
        <f t="shared" si="0"/>
        <v>8.4631008801624927E-2</v>
      </c>
      <c r="J24" s="402"/>
    </row>
    <row r="25" spans="1:10" ht="12.75">
      <c r="A25" s="229"/>
      <c r="B25" s="228" t="s">
        <v>357</v>
      </c>
      <c r="C25" s="81">
        <v>0</v>
      </c>
      <c r="D25" s="81">
        <v>0</v>
      </c>
      <c r="E25" s="82" t="e">
        <f t="shared" si="1"/>
        <v>#DIV/0!</v>
      </c>
      <c r="F25" s="167">
        <f t="shared" si="0"/>
        <v>0</v>
      </c>
      <c r="G25" s="167">
        <f t="shared" si="0"/>
        <v>0</v>
      </c>
      <c r="J25" s="402"/>
    </row>
    <row r="26" spans="1:10" ht="13.5">
      <c r="A26" s="297" t="s">
        <v>253</v>
      </c>
      <c r="B26" s="298" t="s">
        <v>358</v>
      </c>
      <c r="C26" s="300">
        <v>0</v>
      </c>
      <c r="D26" s="300">
        <v>0</v>
      </c>
      <c r="E26" s="82" t="e">
        <f t="shared" si="1"/>
        <v>#DIV/0!</v>
      </c>
      <c r="F26" s="167">
        <f t="shared" si="0"/>
        <v>0</v>
      </c>
      <c r="G26" s="167">
        <f t="shared" si="0"/>
        <v>0</v>
      </c>
      <c r="J26" s="402"/>
    </row>
    <row r="27" spans="1:10" ht="12.75">
      <c r="A27" s="230"/>
      <c r="B27" s="228" t="s">
        <v>359</v>
      </c>
      <c r="C27" s="249">
        <v>0</v>
      </c>
      <c r="D27" s="249">
        <v>0</v>
      </c>
      <c r="E27" s="82" t="e">
        <f t="shared" si="1"/>
        <v>#DIV/0!</v>
      </c>
      <c r="F27" s="167">
        <f t="shared" si="0"/>
        <v>0</v>
      </c>
      <c r="G27" s="167">
        <f t="shared" si="0"/>
        <v>0</v>
      </c>
      <c r="J27" s="402"/>
    </row>
    <row r="28" spans="1:10" ht="12.75">
      <c r="A28" s="230"/>
      <c r="B28" s="228" t="s">
        <v>360</v>
      </c>
      <c r="C28" s="249">
        <v>0</v>
      </c>
      <c r="D28" s="249">
        <v>0</v>
      </c>
      <c r="E28" s="82" t="e">
        <f t="shared" si="1"/>
        <v>#DIV/0!</v>
      </c>
      <c r="F28" s="167">
        <f t="shared" si="0"/>
        <v>0</v>
      </c>
      <c r="G28" s="167">
        <f t="shared" si="0"/>
        <v>0</v>
      </c>
      <c r="J28" s="402"/>
    </row>
    <row r="29" spans="1:10" ht="27">
      <c r="A29" s="301" t="s">
        <v>254</v>
      </c>
      <c r="B29" s="298" t="s">
        <v>361</v>
      </c>
      <c r="C29" s="300">
        <v>0</v>
      </c>
      <c r="D29" s="300">
        <v>0</v>
      </c>
      <c r="E29" s="82" t="e">
        <f t="shared" si="1"/>
        <v>#DIV/0!</v>
      </c>
      <c r="F29" s="167">
        <f t="shared" si="0"/>
        <v>0</v>
      </c>
      <c r="G29" s="167">
        <f t="shared" si="0"/>
        <v>0</v>
      </c>
      <c r="J29" s="402"/>
    </row>
    <row r="30" spans="1:10" ht="27.75" thickBot="1">
      <c r="A30" s="231" t="s">
        <v>255</v>
      </c>
      <c r="B30" s="234" t="s">
        <v>362</v>
      </c>
      <c r="C30" s="251">
        <v>0</v>
      </c>
      <c r="D30" s="251">
        <v>0</v>
      </c>
      <c r="E30" s="82" t="e">
        <f t="shared" si="1"/>
        <v>#DIV/0!</v>
      </c>
      <c r="F30" s="167">
        <f t="shared" ref="F30:G30" si="2">C30/C$31*100</f>
        <v>0</v>
      </c>
      <c r="G30" s="167">
        <f t="shared" si="2"/>
        <v>0</v>
      </c>
      <c r="J30" s="402"/>
    </row>
    <row r="31" spans="1:10" ht="15.75" thickTop="1" thickBot="1">
      <c r="A31" s="302"/>
      <c r="B31" s="303" t="s">
        <v>251</v>
      </c>
      <c r="C31" s="304">
        <f>SUM(C12:C30)</f>
        <v>17387</v>
      </c>
      <c r="D31" s="304">
        <f>SUM(D12:D30)</f>
        <v>17724</v>
      </c>
      <c r="E31" s="305">
        <f>(D31/C31-1)*100</f>
        <v>1.9382297118536895</v>
      </c>
      <c r="F31" s="306">
        <f>SUM(F12:F30)</f>
        <v>100.00000000000001</v>
      </c>
      <c r="G31" s="306">
        <f>SUM(G12:G30)</f>
        <v>100</v>
      </c>
      <c r="J31" s="402"/>
    </row>
    <row r="32" spans="1:10" ht="13.5" thickTop="1" thickBot="1">
      <c r="A32" s="176"/>
      <c r="B32" s="68"/>
      <c r="C32" s="149"/>
      <c r="D32" s="149"/>
      <c r="E32" s="147"/>
      <c r="F32" s="68"/>
      <c r="G32" s="68"/>
    </row>
    <row r="33" spans="1:10" ht="15.75" thickBot="1">
      <c r="A33" s="506" t="s">
        <v>333</v>
      </c>
      <c r="B33" s="506"/>
      <c r="C33" s="506"/>
      <c r="D33" s="506"/>
      <c r="E33" s="506"/>
      <c r="F33" s="506"/>
      <c r="G33" s="506"/>
    </row>
    <row r="34" spans="1:10" ht="12.75">
      <c r="A34" s="293" t="s">
        <v>252</v>
      </c>
      <c r="B34" s="292" t="s">
        <v>312</v>
      </c>
      <c r="C34" s="294">
        <f>SUM(C35:C53)</f>
        <v>24</v>
      </c>
      <c r="D34" s="294">
        <f>SUM(D35:D53)</f>
        <v>40</v>
      </c>
      <c r="E34" s="295">
        <f>(D34/C34-1)*100</f>
        <v>66.666666666666671</v>
      </c>
      <c r="F34" s="296">
        <f>C34/C54*100</f>
        <v>100</v>
      </c>
      <c r="G34" s="296">
        <f>D34/D54*100</f>
        <v>100</v>
      </c>
      <c r="J34" s="402"/>
    </row>
    <row r="35" spans="1:10" ht="12.75">
      <c r="A35" s="225"/>
      <c r="B35" s="226" t="s">
        <v>348</v>
      </c>
      <c r="C35" s="81">
        <v>0</v>
      </c>
      <c r="D35" s="81">
        <v>2</v>
      </c>
      <c r="E35" s="82" t="e">
        <f>(D35/C35-1)*100</f>
        <v>#DIV/0!</v>
      </c>
      <c r="F35" s="167">
        <f t="shared" ref="F35:G37" si="3">C35/C$54*100</f>
        <v>0</v>
      </c>
      <c r="G35" s="167">
        <f t="shared" si="3"/>
        <v>5</v>
      </c>
      <c r="J35" s="402"/>
    </row>
    <row r="36" spans="1:10" ht="12.75">
      <c r="A36" s="227"/>
      <c r="B36" s="389" t="s">
        <v>313</v>
      </c>
      <c r="C36" s="81">
        <v>0</v>
      </c>
      <c r="D36" s="81">
        <v>0</v>
      </c>
      <c r="E36" s="82" t="e">
        <f>(D36/C36-1)*100</f>
        <v>#DIV/0!</v>
      </c>
      <c r="F36" s="167">
        <f t="shared" si="3"/>
        <v>0</v>
      </c>
      <c r="G36" s="167">
        <f t="shared" si="3"/>
        <v>0</v>
      </c>
      <c r="J36" s="402"/>
    </row>
    <row r="37" spans="1:10" ht="12.75">
      <c r="A37" s="227"/>
      <c r="B37" s="389" t="s">
        <v>372</v>
      </c>
      <c r="C37" s="81">
        <v>20</v>
      </c>
      <c r="D37" s="81">
        <v>31</v>
      </c>
      <c r="E37" s="82">
        <f>(D37/C37-1)*100</f>
        <v>55.000000000000007</v>
      </c>
      <c r="F37" s="167">
        <f t="shared" si="3"/>
        <v>83.333333333333343</v>
      </c>
      <c r="G37" s="167">
        <f t="shared" si="3"/>
        <v>77.5</v>
      </c>
      <c r="J37" s="402"/>
    </row>
    <row r="38" spans="1:10" ht="12.75">
      <c r="A38" s="227"/>
      <c r="B38" s="389" t="s">
        <v>373</v>
      </c>
      <c r="C38" s="81">
        <v>0</v>
      </c>
      <c r="D38" s="81">
        <v>0</v>
      </c>
      <c r="E38" s="82" t="e">
        <f t="shared" ref="E38:E53" si="4">(D38/C38-1)*100</f>
        <v>#DIV/0!</v>
      </c>
      <c r="F38" s="167">
        <f t="shared" ref="F38:F48" si="5">C38/C$54*100</f>
        <v>0</v>
      </c>
      <c r="G38" s="167">
        <f t="shared" ref="G38:G48" si="6">D38/D$54*100</f>
        <v>0</v>
      </c>
      <c r="J38" s="402"/>
    </row>
    <row r="39" spans="1:10" ht="12.75">
      <c r="A39" s="227"/>
      <c r="B39" s="389" t="s">
        <v>374</v>
      </c>
      <c r="C39" s="81">
        <v>3</v>
      </c>
      <c r="D39" s="81">
        <v>6</v>
      </c>
      <c r="E39" s="82">
        <f t="shared" si="4"/>
        <v>100</v>
      </c>
      <c r="F39" s="167">
        <f t="shared" si="5"/>
        <v>12.5</v>
      </c>
      <c r="G39" s="167">
        <f t="shared" si="6"/>
        <v>15</v>
      </c>
      <c r="J39" s="402"/>
    </row>
    <row r="40" spans="1:10" ht="12.75">
      <c r="A40" s="227"/>
      <c r="B40" s="228" t="s">
        <v>349</v>
      </c>
      <c r="C40" s="81">
        <v>0</v>
      </c>
      <c r="D40" s="81">
        <v>0</v>
      </c>
      <c r="E40" s="82" t="e">
        <f t="shared" si="4"/>
        <v>#DIV/0!</v>
      </c>
      <c r="F40" s="167">
        <f t="shared" si="5"/>
        <v>0</v>
      </c>
      <c r="G40" s="167">
        <f t="shared" si="6"/>
        <v>0</v>
      </c>
      <c r="J40" s="402"/>
    </row>
    <row r="41" spans="1:10" ht="12.75">
      <c r="A41" s="227"/>
      <c r="B41" s="228" t="s">
        <v>350</v>
      </c>
      <c r="C41" s="81">
        <v>0</v>
      </c>
      <c r="D41" s="81">
        <v>0</v>
      </c>
      <c r="E41" s="82" t="e">
        <f t="shared" si="4"/>
        <v>#DIV/0!</v>
      </c>
      <c r="F41" s="167">
        <f t="shared" si="5"/>
        <v>0</v>
      </c>
      <c r="G41" s="167">
        <f t="shared" si="6"/>
        <v>0</v>
      </c>
      <c r="J41" s="402"/>
    </row>
    <row r="42" spans="1:10" ht="12.75">
      <c r="A42" s="227"/>
      <c r="B42" s="228" t="s">
        <v>351</v>
      </c>
      <c r="C42" s="81">
        <v>1</v>
      </c>
      <c r="D42" s="81">
        <v>1</v>
      </c>
      <c r="E42" s="82">
        <f t="shared" si="4"/>
        <v>0</v>
      </c>
      <c r="F42" s="167">
        <f t="shared" si="5"/>
        <v>4.1666666666666661</v>
      </c>
      <c r="G42" s="167">
        <f t="shared" si="6"/>
        <v>2.5</v>
      </c>
      <c r="J42" s="402"/>
    </row>
    <row r="43" spans="1:10" ht="12.75">
      <c r="A43" s="227"/>
      <c r="B43" s="228" t="s">
        <v>352</v>
      </c>
      <c r="C43" s="81">
        <v>0</v>
      </c>
      <c r="D43" s="81">
        <v>0</v>
      </c>
      <c r="E43" s="82" t="e">
        <f t="shared" si="4"/>
        <v>#DIV/0!</v>
      </c>
      <c r="F43" s="167">
        <f t="shared" si="5"/>
        <v>0</v>
      </c>
      <c r="G43" s="167">
        <f t="shared" si="6"/>
        <v>0</v>
      </c>
      <c r="J43" s="402"/>
    </row>
    <row r="44" spans="1:10" ht="12.75">
      <c r="A44" s="229"/>
      <c r="B44" s="228" t="s">
        <v>353</v>
      </c>
      <c r="C44" s="81">
        <v>0</v>
      </c>
      <c r="D44" s="81">
        <v>0</v>
      </c>
      <c r="E44" s="82" t="e">
        <f t="shared" si="4"/>
        <v>#DIV/0!</v>
      </c>
      <c r="F44" s="167">
        <f t="shared" si="5"/>
        <v>0</v>
      </c>
      <c r="G44" s="167">
        <f t="shared" si="6"/>
        <v>0</v>
      </c>
      <c r="J44" s="402"/>
    </row>
    <row r="45" spans="1:10" ht="12.75">
      <c r="A45" s="229"/>
      <c r="B45" s="228" t="s">
        <v>354</v>
      </c>
      <c r="C45" s="81">
        <v>0</v>
      </c>
      <c r="D45" s="81">
        <v>0</v>
      </c>
      <c r="E45" s="82" t="e">
        <f t="shared" si="4"/>
        <v>#DIV/0!</v>
      </c>
      <c r="F45" s="167">
        <f t="shared" si="5"/>
        <v>0</v>
      </c>
      <c r="G45" s="167">
        <f t="shared" si="6"/>
        <v>0</v>
      </c>
      <c r="J45" s="402"/>
    </row>
    <row r="46" spans="1:10" ht="25.5">
      <c r="A46" s="229"/>
      <c r="B46" s="228" t="s">
        <v>355</v>
      </c>
      <c r="C46" s="81">
        <v>0</v>
      </c>
      <c r="D46" s="81">
        <v>0</v>
      </c>
      <c r="E46" s="82" t="e">
        <f t="shared" si="4"/>
        <v>#DIV/0!</v>
      </c>
      <c r="F46" s="167">
        <f t="shared" si="5"/>
        <v>0</v>
      </c>
      <c r="G46" s="167">
        <f t="shared" si="6"/>
        <v>0</v>
      </c>
      <c r="J46" s="402"/>
    </row>
    <row r="47" spans="1:10" ht="12.75">
      <c r="A47" s="229"/>
      <c r="B47" s="228" t="s">
        <v>356</v>
      </c>
      <c r="C47" s="81">
        <v>0</v>
      </c>
      <c r="D47" s="81">
        <v>0</v>
      </c>
      <c r="E47" s="82" t="e">
        <f t="shared" si="4"/>
        <v>#DIV/0!</v>
      </c>
      <c r="F47" s="167">
        <f t="shared" si="5"/>
        <v>0</v>
      </c>
      <c r="G47" s="167">
        <f t="shared" si="6"/>
        <v>0</v>
      </c>
      <c r="J47" s="402"/>
    </row>
    <row r="48" spans="1:10" ht="12.75">
      <c r="A48" s="229"/>
      <c r="B48" s="228" t="s">
        <v>357</v>
      </c>
      <c r="C48" s="81">
        <v>0</v>
      </c>
      <c r="D48" s="81">
        <v>0</v>
      </c>
      <c r="E48" s="82" t="e">
        <f t="shared" si="4"/>
        <v>#DIV/0!</v>
      </c>
      <c r="F48" s="167">
        <f t="shared" si="5"/>
        <v>0</v>
      </c>
      <c r="G48" s="167">
        <f t="shared" si="6"/>
        <v>0</v>
      </c>
      <c r="J48" s="402"/>
    </row>
    <row r="49" spans="1:10" ht="13.5">
      <c r="A49" s="297" t="s">
        <v>253</v>
      </c>
      <c r="B49" s="298" t="s">
        <v>358</v>
      </c>
      <c r="C49" s="300">
        <v>0</v>
      </c>
      <c r="D49" s="300">
        <v>0</v>
      </c>
      <c r="E49" s="82" t="e">
        <f t="shared" si="4"/>
        <v>#DIV/0!</v>
      </c>
      <c r="F49" s="167">
        <f t="shared" ref="F49:F53" si="7">C49/C$54*100</f>
        <v>0</v>
      </c>
      <c r="G49" s="167">
        <f t="shared" ref="G49:G53" si="8">D49/D$54*100</f>
        <v>0</v>
      </c>
      <c r="J49" s="402"/>
    </row>
    <row r="50" spans="1:10" ht="12.75">
      <c r="A50" s="230"/>
      <c r="B50" s="228" t="s">
        <v>359</v>
      </c>
      <c r="C50" s="249">
        <v>0</v>
      </c>
      <c r="D50" s="249">
        <v>0</v>
      </c>
      <c r="E50" s="82" t="e">
        <f t="shared" si="4"/>
        <v>#DIV/0!</v>
      </c>
      <c r="F50" s="167">
        <f t="shared" si="7"/>
        <v>0</v>
      </c>
      <c r="G50" s="167">
        <f t="shared" si="8"/>
        <v>0</v>
      </c>
      <c r="J50" s="402"/>
    </row>
    <row r="51" spans="1:10" ht="12.75">
      <c r="A51" s="230"/>
      <c r="B51" s="228" t="s">
        <v>360</v>
      </c>
      <c r="C51" s="249">
        <v>0</v>
      </c>
      <c r="D51" s="249">
        <v>0</v>
      </c>
      <c r="E51" s="82" t="e">
        <f t="shared" si="4"/>
        <v>#DIV/0!</v>
      </c>
      <c r="F51" s="167">
        <f t="shared" si="7"/>
        <v>0</v>
      </c>
      <c r="G51" s="167">
        <f t="shared" si="8"/>
        <v>0</v>
      </c>
      <c r="J51" s="402"/>
    </row>
    <row r="52" spans="1:10" ht="27">
      <c r="A52" s="301" t="s">
        <v>254</v>
      </c>
      <c r="B52" s="298" t="s">
        <v>361</v>
      </c>
      <c r="C52" s="300">
        <v>0</v>
      </c>
      <c r="D52" s="300">
        <v>0</v>
      </c>
      <c r="E52" s="82" t="e">
        <f t="shared" si="4"/>
        <v>#DIV/0!</v>
      </c>
      <c r="F52" s="167">
        <f t="shared" si="7"/>
        <v>0</v>
      </c>
      <c r="G52" s="167">
        <f t="shared" si="8"/>
        <v>0</v>
      </c>
      <c r="J52" s="402"/>
    </row>
    <row r="53" spans="1:10" ht="27.75" thickBot="1">
      <c r="A53" s="231" t="s">
        <v>255</v>
      </c>
      <c r="B53" s="234" t="s">
        <v>362</v>
      </c>
      <c r="C53" s="251">
        <v>0</v>
      </c>
      <c r="D53" s="251">
        <v>0</v>
      </c>
      <c r="E53" s="82" t="e">
        <f t="shared" si="4"/>
        <v>#DIV/0!</v>
      </c>
      <c r="F53" s="167">
        <f t="shared" si="7"/>
        <v>0</v>
      </c>
      <c r="G53" s="167">
        <f t="shared" si="8"/>
        <v>0</v>
      </c>
      <c r="J53" s="402"/>
    </row>
    <row r="54" spans="1:10" ht="13.5" customHeight="1" thickTop="1" thickBot="1">
      <c r="A54" s="302"/>
      <c r="B54" s="303" t="s">
        <v>251</v>
      </c>
      <c r="C54" s="304">
        <f>SUM(C35:C53)</f>
        <v>24</v>
      </c>
      <c r="D54" s="304">
        <f>SUM(D35:D53)</f>
        <v>40</v>
      </c>
      <c r="E54" s="305">
        <f>(D54/C54-1)*100</f>
        <v>66.666666666666671</v>
      </c>
      <c r="F54" s="306">
        <f>SUM(F35:F52)</f>
        <v>100.00000000000001</v>
      </c>
      <c r="G54" s="306">
        <f>SUM(G35:G52)</f>
        <v>100</v>
      </c>
      <c r="J54" s="402"/>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6" zoomScale="80" zoomScaleNormal="80" workbookViewId="0">
      <selection activeCell="F25" sqref="F25"/>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9" width="13.28515625" style="444" customWidth="1"/>
    <col min="10" max="10" width="12.140625" style="444" customWidth="1"/>
    <col min="11" max="16384" width="9.140625" style="58"/>
  </cols>
  <sheetData>
    <row r="2" spans="1:24" s="56" customFormat="1" ht="15.75" customHeight="1">
      <c r="A2" s="512" t="s">
        <v>109</v>
      </c>
      <c r="B2" s="512"/>
      <c r="C2" s="512"/>
      <c r="D2" s="512"/>
      <c r="E2" s="512"/>
      <c r="F2" s="512"/>
      <c r="G2" s="512"/>
      <c r="H2" s="55"/>
      <c r="I2" s="443"/>
      <c r="J2" s="443"/>
      <c r="K2" s="55"/>
      <c r="L2" s="55"/>
      <c r="M2" s="55"/>
      <c r="N2" s="55"/>
      <c r="O2" s="55"/>
      <c r="P2" s="55"/>
      <c r="Q2" s="55"/>
      <c r="R2" s="55"/>
      <c r="S2" s="55"/>
      <c r="T2" s="55"/>
      <c r="U2" s="55"/>
      <c r="V2" s="55"/>
      <c r="W2" s="55"/>
      <c r="X2" s="55"/>
    </row>
    <row r="3" spans="1:24" s="56" customFormat="1" ht="15.75" customHeight="1">
      <c r="A3" s="509" t="s">
        <v>181</v>
      </c>
      <c r="B3" s="509"/>
      <c r="C3" s="509"/>
      <c r="D3" s="509"/>
      <c r="E3" s="509"/>
      <c r="F3" s="509"/>
      <c r="G3" s="509"/>
      <c r="H3" s="55"/>
      <c r="I3" s="443"/>
      <c r="J3" s="443"/>
      <c r="K3" s="55"/>
      <c r="L3" s="55"/>
      <c r="M3" s="55"/>
      <c r="N3" s="55"/>
      <c r="O3" s="55"/>
      <c r="P3" s="55"/>
      <c r="Q3" s="55"/>
      <c r="R3" s="55"/>
      <c r="S3" s="55"/>
      <c r="T3" s="55"/>
      <c r="U3" s="55"/>
      <c r="V3" s="55"/>
      <c r="W3" s="55"/>
      <c r="X3" s="55"/>
    </row>
    <row r="5" spans="1:24" ht="12" customHeight="1">
      <c r="A5" s="289"/>
      <c r="B5" s="289"/>
      <c r="C5" s="271"/>
      <c r="D5" s="288"/>
      <c r="E5" s="311" t="s">
        <v>49</v>
      </c>
      <c r="F5" s="514" t="s">
        <v>11</v>
      </c>
      <c r="G5" s="515"/>
    </row>
    <row r="6" spans="1:24" ht="12" customHeight="1">
      <c r="A6" s="312" t="s">
        <v>48</v>
      </c>
      <c r="B6" s="276" t="s">
        <v>9</v>
      </c>
      <c r="C6" s="514" t="s">
        <v>261</v>
      </c>
      <c r="D6" s="515"/>
      <c r="E6" s="311" t="s">
        <v>13</v>
      </c>
      <c r="F6" s="514" t="s">
        <v>13</v>
      </c>
      <c r="G6" s="515"/>
    </row>
    <row r="7" spans="1:24" ht="12" customHeight="1">
      <c r="A7" s="313"/>
      <c r="B7" s="279" t="s">
        <v>178</v>
      </c>
      <c r="C7" s="510" t="s">
        <v>262</v>
      </c>
      <c r="D7" s="511"/>
      <c r="E7" s="308" t="s">
        <v>50</v>
      </c>
      <c r="F7" s="510" t="s">
        <v>17</v>
      </c>
      <c r="G7" s="511"/>
    </row>
    <row r="8" spans="1:24" ht="12" customHeight="1">
      <c r="A8" s="280"/>
      <c r="B8" s="280"/>
      <c r="C8" s="271"/>
      <c r="D8" s="288"/>
      <c r="E8" s="308" t="s">
        <v>18</v>
      </c>
      <c r="F8" s="510" t="s">
        <v>18</v>
      </c>
      <c r="G8" s="511"/>
    </row>
    <row r="9" spans="1:24" ht="15.75" customHeight="1" thickBot="1">
      <c r="A9" s="59"/>
      <c r="B9" s="60" t="str">
        <f>' F4'!A10</f>
        <v>Janar/January</v>
      </c>
      <c r="C9" s="61">
        <v>2023</v>
      </c>
      <c r="D9" s="208">
        <v>2024</v>
      </c>
      <c r="E9" s="61" t="s">
        <v>475</v>
      </c>
      <c r="F9" s="61">
        <v>2023</v>
      </c>
      <c r="G9" s="208">
        <v>2024</v>
      </c>
    </row>
    <row r="10" spans="1:24" ht="15.75" customHeight="1" thickBot="1">
      <c r="A10" s="506" t="s">
        <v>329</v>
      </c>
      <c r="B10" s="506"/>
      <c r="C10" s="506"/>
      <c r="D10" s="506"/>
      <c r="E10" s="506"/>
      <c r="F10" s="506"/>
      <c r="G10" s="506"/>
    </row>
    <row r="11" spans="1:24" ht="25.5">
      <c r="A11" s="110">
        <v>1</v>
      </c>
      <c r="B11" s="111" t="s">
        <v>171</v>
      </c>
      <c r="C11" s="120">
        <v>117397.33</v>
      </c>
      <c r="D11" s="120">
        <v>328850.36999999901</v>
      </c>
      <c r="E11" s="82">
        <f>(D11/C11-1)*100</f>
        <v>180.11741834332943</v>
      </c>
      <c r="F11" s="125">
        <f>C11/C$29*100</f>
        <v>1.0625408692407068</v>
      </c>
      <c r="G11" s="125">
        <f>D11/D$29*100</f>
        <v>2.3796248801293216</v>
      </c>
    </row>
    <row r="12" spans="1:24" ht="25.5">
      <c r="A12" s="112">
        <v>2</v>
      </c>
      <c r="B12" s="113" t="s">
        <v>152</v>
      </c>
      <c r="C12" s="120">
        <v>2720173.47</v>
      </c>
      <c r="D12" s="120">
        <v>4070177.0599999898</v>
      </c>
      <c r="E12" s="82">
        <f>(D12/C12-1)*100</f>
        <v>49.629319780109071</v>
      </c>
      <c r="F12" s="119">
        <f>C12/C$29*100</f>
        <v>24.619771874703709</v>
      </c>
      <c r="G12" s="119">
        <f>D12/D$29*100</f>
        <v>29.452588417363252</v>
      </c>
    </row>
    <row r="13" spans="1:24" ht="25.5">
      <c r="A13" s="112">
        <v>3</v>
      </c>
      <c r="B13" s="113" t="s">
        <v>231</v>
      </c>
      <c r="C13" s="120">
        <v>610366.99</v>
      </c>
      <c r="D13" s="120">
        <v>755287.35000000102</v>
      </c>
      <c r="E13" s="82">
        <f t="shared" ref="E13:E19" si="0">(D13/C13-1)*100</f>
        <v>23.743151640622152</v>
      </c>
      <c r="F13" s="119">
        <f t="shared" ref="F13:F19" si="1">C13/C$29*100</f>
        <v>5.5243153495095143</v>
      </c>
      <c r="G13" s="119">
        <f t="shared" ref="G13:G19" si="2">D13/D$29*100</f>
        <v>5.4654053444031421</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268495.27</v>
      </c>
      <c r="D17" s="120">
        <v>239998.07999999999</v>
      </c>
      <c r="E17" s="82">
        <f t="shared" si="0"/>
        <v>-10.613665559173546</v>
      </c>
      <c r="F17" s="119">
        <f t="shared" si="1"/>
        <v>2.4300995395109779</v>
      </c>
      <c r="G17" s="119">
        <f t="shared" si="2"/>
        <v>1.7366725248059445</v>
      </c>
    </row>
    <row r="18" spans="1:10" ht="25.5">
      <c r="A18" s="112">
        <v>8</v>
      </c>
      <c r="B18" s="113" t="s">
        <v>163</v>
      </c>
      <c r="C18" s="120">
        <v>1000853.9333898301</v>
      </c>
      <c r="D18" s="120">
        <v>1221038.57</v>
      </c>
      <c r="E18" s="82">
        <f>(D18/C18-1)*100</f>
        <v>21.999677401918017</v>
      </c>
      <c r="F18" s="119">
        <f t="shared" si="1"/>
        <v>9.0585382850445608</v>
      </c>
      <c r="G18" s="119">
        <f t="shared" si="2"/>
        <v>8.8356712530672752</v>
      </c>
    </row>
    <row r="19" spans="1:10" ht="39" thickBot="1">
      <c r="A19" s="211">
        <v>9</v>
      </c>
      <c r="B19" s="116" t="s">
        <v>155</v>
      </c>
      <c r="C19" s="120">
        <v>41158.85</v>
      </c>
      <c r="D19" s="120">
        <v>6690</v>
      </c>
      <c r="E19" s="82">
        <f t="shared" si="0"/>
        <v>-83.745901549727449</v>
      </c>
      <c r="F19" s="119">
        <f t="shared" si="1"/>
        <v>0.37252091044956359</v>
      </c>
      <c r="G19" s="119">
        <f t="shared" si="2"/>
        <v>4.8410133910036984E-2</v>
      </c>
    </row>
    <row r="20" spans="1:10" s="197" customFormat="1" ht="27" thickBot="1">
      <c r="A20" s="314">
        <v>10</v>
      </c>
      <c r="B20" s="315" t="s">
        <v>308</v>
      </c>
      <c r="C20" s="316">
        <f>SUM(C21:C23)</f>
        <v>5402951.045735064</v>
      </c>
      <c r="D20" s="316">
        <f>SUM(D21:D23)</f>
        <v>6070068.3727118736</v>
      </c>
      <c r="E20" s="317">
        <f>(D20/C20-1)*100</f>
        <v>12.34727691089137</v>
      </c>
      <c r="F20" s="317">
        <f>SUM(F21:F23)</f>
        <v>48.901080634460079</v>
      </c>
      <c r="G20" s="317">
        <f>SUM(G21:G23)</f>
        <v>43.924188754269373</v>
      </c>
      <c r="H20" s="471"/>
      <c r="I20" s="444"/>
      <c r="J20" s="444"/>
    </row>
    <row r="21" spans="1:10" ht="12.75">
      <c r="A21" s="213"/>
      <c r="B21" s="214" t="s">
        <v>100</v>
      </c>
      <c r="C21" s="120">
        <v>4843779.8</v>
      </c>
      <c r="D21" s="120">
        <v>5289673.9200000102</v>
      </c>
      <c r="E21" s="82">
        <f t="shared" ref="E21:E27" si="3">(D21/C21-1)*100</f>
        <v>9.2054993911987903</v>
      </c>
      <c r="F21" s="119">
        <f>C21/C$29*100</f>
        <v>43.840128213329692</v>
      </c>
      <c r="G21" s="119">
        <f>D21/D$29*100</f>
        <v>38.277103558689198</v>
      </c>
      <c r="H21" s="63"/>
    </row>
    <row r="22" spans="1:10" ht="12.75">
      <c r="A22" s="112"/>
      <c r="B22" s="114" t="s">
        <v>285</v>
      </c>
      <c r="C22" s="120">
        <v>258142.04271186399</v>
      </c>
      <c r="D22" s="120">
        <v>375928.19271186402</v>
      </c>
      <c r="E22" s="82">
        <f t="shared" si="3"/>
        <v>45.628425638311064</v>
      </c>
      <c r="F22" s="119">
        <f>C22/C$29*100</f>
        <v>2.3363944516509498</v>
      </c>
      <c r="G22" s="119">
        <f>D22/D$29*100</f>
        <v>2.72028911057392</v>
      </c>
      <c r="H22" s="63"/>
    </row>
    <row r="23" spans="1:10" s="487" customFormat="1" ht="12.75">
      <c r="A23" s="112"/>
      <c r="B23" s="114" t="s">
        <v>307</v>
      </c>
      <c r="C23" s="120">
        <v>301029.20302319998</v>
      </c>
      <c r="D23" s="120">
        <v>404466.26</v>
      </c>
      <c r="E23" s="82">
        <f t="shared" si="3"/>
        <v>34.361137038531183</v>
      </c>
      <c r="F23" s="119">
        <f t="shared" ref="F23:F28" si="4">C23/C$29*100</f>
        <v>2.7245579694794428</v>
      </c>
      <c r="G23" s="119">
        <f t="shared" ref="G23:G28" si="5">D23/D$29*100</f>
        <v>2.9267960850062535</v>
      </c>
      <c r="H23" s="485"/>
      <c r="I23" s="486"/>
      <c r="J23" s="486"/>
    </row>
    <row r="24" spans="1:10" ht="25.5">
      <c r="A24" s="112">
        <v>11</v>
      </c>
      <c r="B24" s="113" t="s">
        <v>176</v>
      </c>
      <c r="C24" s="120">
        <v>0</v>
      </c>
      <c r="D24" s="120">
        <v>0</v>
      </c>
      <c r="E24" s="469" t="e">
        <f t="shared" si="3"/>
        <v>#DIV/0!</v>
      </c>
      <c r="F24" s="119">
        <f t="shared" si="4"/>
        <v>0</v>
      </c>
      <c r="G24" s="119">
        <f t="shared" si="5"/>
        <v>0</v>
      </c>
    </row>
    <row r="25" spans="1:10" ht="25.5">
      <c r="A25" s="112">
        <v>12</v>
      </c>
      <c r="B25" s="113" t="s">
        <v>156</v>
      </c>
      <c r="C25" s="120">
        <v>0</v>
      </c>
      <c r="D25" s="120">
        <v>0</v>
      </c>
      <c r="E25" s="469" t="e">
        <f t="shared" si="3"/>
        <v>#DIV/0!</v>
      </c>
      <c r="F25" s="119">
        <f t="shared" si="4"/>
        <v>0</v>
      </c>
      <c r="G25" s="119">
        <f t="shared" si="5"/>
        <v>0</v>
      </c>
    </row>
    <row r="26" spans="1:10" ht="38.25">
      <c r="A26" s="112">
        <v>13</v>
      </c>
      <c r="B26" s="113" t="s">
        <v>159</v>
      </c>
      <c r="C26" s="120">
        <v>220801.87</v>
      </c>
      <c r="D26" s="120">
        <v>524350.43000000005</v>
      </c>
      <c r="E26" s="82">
        <f t="shared" si="3"/>
        <v>137.47553859032084</v>
      </c>
      <c r="F26" s="119">
        <f t="shared" si="4"/>
        <v>1.9984356618653383</v>
      </c>
      <c r="G26" s="119">
        <f t="shared" si="5"/>
        <v>3.7943011258722681</v>
      </c>
    </row>
    <row r="27" spans="1:10" ht="25.5">
      <c r="A27" s="112">
        <v>14</v>
      </c>
      <c r="B27" s="113" t="s">
        <v>157</v>
      </c>
      <c r="C27" s="120">
        <v>374.8</v>
      </c>
      <c r="D27" s="120">
        <v>302.08</v>
      </c>
      <c r="E27" s="82">
        <f t="shared" si="3"/>
        <v>-19.402347918890083</v>
      </c>
      <c r="F27" s="119">
        <f t="shared" si="4"/>
        <v>3.3922433993295834E-3</v>
      </c>
      <c r="G27" s="119">
        <f t="shared" si="5"/>
        <v>2.1859093051635231E-3</v>
      </c>
    </row>
    <row r="28" spans="1:10" ht="26.25" thickBot="1">
      <c r="A28" s="115">
        <v>15</v>
      </c>
      <c r="B28" s="116" t="s">
        <v>234</v>
      </c>
      <c r="C28" s="212">
        <v>666161.92000000004</v>
      </c>
      <c r="D28" s="120">
        <v>602658.25</v>
      </c>
      <c r="E28" s="82">
        <f>(D28/C28-1)*100</f>
        <v>-9.5327679492697612</v>
      </c>
      <c r="F28" s="119">
        <f t="shared" si="4"/>
        <v>6.0293046318162276</v>
      </c>
      <c r="G28" s="119">
        <f t="shared" si="5"/>
        <v>4.3609516568742217</v>
      </c>
    </row>
    <row r="29" spans="1:10" ht="15" thickBot="1">
      <c r="A29" s="318"/>
      <c r="B29" s="319" t="s">
        <v>8</v>
      </c>
      <c r="C29" s="320">
        <f>SUM(C11:C19)+SUM(C21:C28)</f>
        <v>11048735.479124893</v>
      </c>
      <c r="D29" s="320">
        <f>SUM(D11:D19)+SUM(D21:D28)</f>
        <v>13819420.562711865</v>
      </c>
      <c r="E29" s="321">
        <f>(D29/C29-1)*100</f>
        <v>25.076942866645791</v>
      </c>
      <c r="F29" s="322">
        <f>SUM(F11:F19,F21:F28)</f>
        <v>100.00000000000003</v>
      </c>
      <c r="G29" s="322">
        <f>SUM(G11:G19,G21:G28)</f>
        <v>100</v>
      </c>
    </row>
    <row r="30" spans="1:10">
      <c r="D30" s="63"/>
    </row>
    <row r="31" spans="1:10">
      <c r="D31" s="63"/>
    </row>
    <row r="32" spans="1:10">
      <c r="D32" s="63"/>
    </row>
    <row r="33" spans="4:4">
      <c r="D33" s="402"/>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9" zoomScale="80" zoomScaleNormal="80" workbookViewId="0">
      <selection activeCell="D29" sqref="D29"/>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9" width="11.5703125" style="218" customWidth="1"/>
    <col min="10" max="16384" width="9.140625" style="58"/>
  </cols>
  <sheetData>
    <row r="2" spans="1:23" s="56" customFormat="1" ht="15.75" customHeight="1">
      <c r="A2" s="512" t="s">
        <v>58</v>
      </c>
      <c r="B2" s="512"/>
      <c r="C2" s="512"/>
      <c r="D2" s="512"/>
      <c r="E2" s="512"/>
      <c r="F2" s="512"/>
      <c r="G2" s="512"/>
      <c r="H2" s="55"/>
      <c r="I2" s="448"/>
      <c r="J2" s="55"/>
      <c r="K2" s="55"/>
      <c r="L2" s="55"/>
      <c r="M2" s="55"/>
      <c r="N2" s="55"/>
      <c r="O2" s="55"/>
      <c r="P2" s="55"/>
      <c r="Q2" s="55"/>
      <c r="R2" s="55"/>
      <c r="S2" s="55"/>
      <c r="T2" s="55"/>
      <c r="U2" s="55"/>
      <c r="V2" s="55"/>
      <c r="W2" s="55"/>
    </row>
    <row r="3" spans="1:23" s="56" customFormat="1" ht="15.75" customHeight="1">
      <c r="A3" s="509" t="s">
        <v>133</v>
      </c>
      <c r="B3" s="509"/>
      <c r="C3" s="509"/>
      <c r="D3" s="509"/>
      <c r="E3" s="509"/>
      <c r="F3" s="509"/>
      <c r="G3" s="509"/>
      <c r="H3" s="55"/>
      <c r="I3" s="448"/>
      <c r="J3" s="55"/>
      <c r="K3" s="55"/>
      <c r="L3" s="55"/>
      <c r="M3" s="55"/>
      <c r="N3" s="55"/>
      <c r="O3" s="55"/>
      <c r="P3" s="55"/>
      <c r="Q3" s="55"/>
      <c r="R3" s="55"/>
      <c r="S3" s="55"/>
      <c r="T3" s="55"/>
      <c r="U3" s="55"/>
      <c r="V3" s="55"/>
      <c r="W3" s="55"/>
    </row>
    <row r="5" spans="1:23" ht="12" customHeight="1">
      <c r="A5" s="289"/>
      <c r="B5" s="289"/>
      <c r="C5" s="271"/>
      <c r="D5" s="288"/>
      <c r="E5" s="311" t="s">
        <v>49</v>
      </c>
      <c r="F5" s="514" t="s">
        <v>11</v>
      </c>
      <c r="G5" s="515"/>
    </row>
    <row r="6" spans="1:23" ht="12" customHeight="1">
      <c r="A6" s="312" t="s">
        <v>48</v>
      </c>
      <c r="B6" s="276" t="s">
        <v>9</v>
      </c>
      <c r="C6" s="514" t="s">
        <v>261</v>
      </c>
      <c r="D6" s="515"/>
      <c r="E6" s="311" t="s">
        <v>13</v>
      </c>
      <c r="F6" s="514" t="s">
        <v>13</v>
      </c>
      <c r="G6" s="515"/>
    </row>
    <row r="7" spans="1:23" ht="12" customHeight="1">
      <c r="A7" s="313"/>
      <c r="B7" s="279" t="s">
        <v>178</v>
      </c>
      <c r="C7" s="510" t="s">
        <v>262</v>
      </c>
      <c r="D7" s="511"/>
      <c r="E7" s="308" t="s">
        <v>50</v>
      </c>
      <c r="F7" s="510" t="s">
        <v>17</v>
      </c>
      <c r="G7" s="511"/>
    </row>
    <row r="8" spans="1:23" ht="12" customHeight="1">
      <c r="A8" s="280"/>
      <c r="B8" s="280"/>
      <c r="C8" s="271"/>
      <c r="D8" s="288"/>
      <c r="E8" s="308" t="s">
        <v>18</v>
      </c>
      <c r="F8" s="510" t="s">
        <v>18</v>
      </c>
      <c r="G8" s="511"/>
    </row>
    <row r="9" spans="1:23" ht="15.75" customHeight="1" thickBot="1">
      <c r="A9" s="59"/>
      <c r="B9" s="60" t="str">
        <f>' F4'!A10</f>
        <v>Janar/January</v>
      </c>
      <c r="C9" s="61">
        <v>2023</v>
      </c>
      <c r="D9" s="208">
        <v>2024</v>
      </c>
      <c r="E9" s="61" t="s">
        <v>475</v>
      </c>
      <c r="F9" s="61">
        <v>2023</v>
      </c>
      <c r="G9" s="208">
        <v>2024</v>
      </c>
    </row>
    <row r="10" spans="1:23" ht="15.75" customHeight="1" thickBot="1">
      <c r="A10" s="506" t="s">
        <v>334</v>
      </c>
      <c r="B10" s="506"/>
      <c r="C10" s="506"/>
      <c r="D10" s="506"/>
      <c r="E10" s="506"/>
      <c r="F10" s="506"/>
      <c r="G10" s="506"/>
    </row>
    <row r="11" spans="1:23" ht="25.5">
      <c r="A11" s="110">
        <v>1</v>
      </c>
      <c r="B11" s="111" t="s">
        <v>171</v>
      </c>
      <c r="C11" s="120">
        <v>25384.19</v>
      </c>
      <c r="D11" s="120">
        <v>49408.62</v>
      </c>
      <c r="E11" s="82">
        <f t="shared" ref="E11:E17" si="0">(D11/C11-1)*100</f>
        <v>94.643279931327356</v>
      </c>
      <c r="F11" s="125">
        <f>C11/C$29*100</f>
        <v>0.30824975963553647</v>
      </c>
      <c r="G11" s="125">
        <f>D11/D$29*100</f>
        <v>0.99129775961131172</v>
      </c>
      <c r="I11" s="449"/>
    </row>
    <row r="12" spans="1:23" ht="25.5">
      <c r="A12" s="112">
        <v>2</v>
      </c>
      <c r="B12" s="113" t="s">
        <v>152</v>
      </c>
      <c r="C12" s="120">
        <v>1210158.24</v>
      </c>
      <c r="D12" s="120">
        <v>1448015.39</v>
      </c>
      <c r="E12" s="82">
        <f t="shared" si="0"/>
        <v>19.655045277384552</v>
      </c>
      <c r="F12" s="119">
        <f>C12/C$29*100</f>
        <v>14.69540633760478</v>
      </c>
      <c r="G12" s="119">
        <f>D12/D$29*100</f>
        <v>29.051902522063955</v>
      </c>
      <c r="I12" s="449"/>
    </row>
    <row r="13" spans="1:23" ht="25.5">
      <c r="A13" s="112">
        <v>3</v>
      </c>
      <c r="B13" s="113" t="s">
        <v>231</v>
      </c>
      <c r="C13" s="120">
        <v>356708.76</v>
      </c>
      <c r="D13" s="120">
        <v>411596.17</v>
      </c>
      <c r="E13" s="82">
        <f t="shared" si="0"/>
        <v>15.38717748339009</v>
      </c>
      <c r="F13" s="119">
        <f t="shared" ref="F13:G19" si="1">C13/C$29*100</f>
        <v>4.3316485391060446</v>
      </c>
      <c r="G13" s="119">
        <f t="shared" si="1"/>
        <v>8.2579590602934569</v>
      </c>
      <c r="I13" s="449"/>
    </row>
    <row r="14" spans="1:23" ht="25.5">
      <c r="A14" s="112">
        <v>4</v>
      </c>
      <c r="B14" s="113" t="s">
        <v>232</v>
      </c>
      <c r="C14" s="120">
        <v>0</v>
      </c>
      <c r="D14" s="120">
        <v>0</v>
      </c>
      <c r="E14" s="82" t="e">
        <f t="shared" si="0"/>
        <v>#DIV/0!</v>
      </c>
      <c r="F14" s="119">
        <f t="shared" si="1"/>
        <v>0</v>
      </c>
      <c r="G14" s="119">
        <f t="shared" si="1"/>
        <v>0</v>
      </c>
      <c r="I14" s="449"/>
    </row>
    <row r="15" spans="1:23" ht="25.5">
      <c r="A15" s="112">
        <v>5</v>
      </c>
      <c r="B15" s="113" t="s">
        <v>233</v>
      </c>
      <c r="C15" s="120">
        <v>0</v>
      </c>
      <c r="D15" s="120">
        <v>0</v>
      </c>
      <c r="E15" s="82" t="e">
        <f t="shared" si="0"/>
        <v>#DIV/0!</v>
      </c>
      <c r="F15" s="119">
        <f t="shared" si="1"/>
        <v>0</v>
      </c>
      <c r="G15" s="119">
        <f t="shared" si="1"/>
        <v>0</v>
      </c>
      <c r="I15" s="449"/>
    </row>
    <row r="16" spans="1:23" ht="38.25">
      <c r="A16" s="112">
        <v>6</v>
      </c>
      <c r="B16" s="113" t="s">
        <v>153</v>
      </c>
      <c r="C16" s="120">
        <v>0</v>
      </c>
      <c r="D16" s="120">
        <v>0</v>
      </c>
      <c r="E16" s="82" t="e">
        <f t="shared" si="0"/>
        <v>#DIV/0!</v>
      </c>
      <c r="F16" s="119">
        <f t="shared" si="1"/>
        <v>0</v>
      </c>
      <c r="G16" s="119">
        <f t="shared" si="1"/>
        <v>0</v>
      </c>
      <c r="I16" s="449"/>
    </row>
    <row r="17" spans="1:9" ht="25.5">
      <c r="A17" s="112">
        <v>7</v>
      </c>
      <c r="B17" s="113" t="s">
        <v>154</v>
      </c>
      <c r="C17" s="120">
        <v>0</v>
      </c>
      <c r="D17" s="120">
        <v>0</v>
      </c>
      <c r="E17" s="82" t="e">
        <f t="shared" si="0"/>
        <v>#DIV/0!</v>
      </c>
      <c r="F17" s="119">
        <f t="shared" si="1"/>
        <v>0</v>
      </c>
      <c r="G17" s="119">
        <f t="shared" si="1"/>
        <v>0</v>
      </c>
      <c r="I17" s="449"/>
    </row>
    <row r="18" spans="1:9" ht="25.5">
      <c r="A18" s="112">
        <v>8</v>
      </c>
      <c r="B18" s="113" t="s">
        <v>163</v>
      </c>
      <c r="C18" s="120">
        <v>4076371.38</v>
      </c>
      <c r="D18" s="120">
        <v>30553.72</v>
      </c>
      <c r="E18" s="82">
        <f>(D18/C18-1)*100</f>
        <v>-99.25046770395096</v>
      </c>
      <c r="F18" s="119">
        <f t="shared" si="1"/>
        <v>49.500909742252169</v>
      </c>
      <c r="G18" s="119">
        <f t="shared" si="1"/>
        <v>0.61300708628962564</v>
      </c>
      <c r="I18" s="449"/>
    </row>
    <row r="19" spans="1:9" ht="39" thickBot="1">
      <c r="A19" s="211">
        <v>9</v>
      </c>
      <c r="B19" s="116" t="s">
        <v>155</v>
      </c>
      <c r="C19" s="120">
        <v>397572.04</v>
      </c>
      <c r="D19" s="120">
        <v>1041</v>
      </c>
      <c r="E19" s="82">
        <f>(D19/C19-1)*100</f>
        <v>-99.738160661398624</v>
      </c>
      <c r="F19" s="119">
        <f t="shared" si="1"/>
        <v>4.8278667063164074</v>
      </c>
      <c r="G19" s="119">
        <f t="shared" si="1"/>
        <v>2.0885848820618252E-2</v>
      </c>
      <c r="I19" s="449"/>
    </row>
    <row r="20" spans="1:9" s="197" customFormat="1" ht="27" thickBot="1">
      <c r="A20" s="314">
        <v>10</v>
      </c>
      <c r="B20" s="315" t="s">
        <v>308</v>
      </c>
      <c r="C20" s="316">
        <f>SUM(C21:C23)</f>
        <v>2108951.5</v>
      </c>
      <c r="D20" s="316">
        <f>SUM(D21:D23)</f>
        <v>2556150.4900000002</v>
      </c>
      <c r="E20" s="317">
        <f>(D20/C20-1)*100</f>
        <v>21.204802007063716</v>
      </c>
      <c r="F20" s="317">
        <f>SUM(F21:F23)</f>
        <v>25.60979069877763</v>
      </c>
      <c r="G20" s="317">
        <f>SUM(G21:G23)</f>
        <v>51.284699997011785</v>
      </c>
      <c r="H20" s="223"/>
      <c r="I20" s="449"/>
    </row>
    <row r="21" spans="1:9" ht="12.75">
      <c r="A21" s="213"/>
      <c r="B21" s="214" t="s">
        <v>100</v>
      </c>
      <c r="C21" s="120">
        <v>1733394.78</v>
      </c>
      <c r="D21" s="120">
        <v>1794812.62</v>
      </c>
      <c r="E21" s="82">
        <f t="shared" ref="E21:E23" si="2">(D21/C21-1)*100</f>
        <v>3.5432113162357615</v>
      </c>
      <c r="F21" s="119">
        <f>C21/C$29*100</f>
        <v>21.049264297521159</v>
      </c>
      <c r="G21" s="119">
        <f>D21/D$29*100</f>
        <v>36.00978390264914</v>
      </c>
      <c r="I21" s="449"/>
    </row>
    <row r="22" spans="1:9" ht="12.75">
      <c r="A22" s="112"/>
      <c r="B22" s="114" t="s">
        <v>285</v>
      </c>
      <c r="C22" s="120">
        <v>32986.79</v>
      </c>
      <c r="D22" s="120">
        <v>17835.46</v>
      </c>
      <c r="E22" s="82">
        <f t="shared" si="2"/>
        <v>-45.931507733853458</v>
      </c>
      <c r="F22" s="119">
        <f>C22/C$29*100</f>
        <v>0.40057098881815489</v>
      </c>
      <c r="G22" s="119">
        <f>D22/D$29*100</f>
        <v>0.35783738828643996</v>
      </c>
      <c r="I22" s="449"/>
    </row>
    <row r="23" spans="1:9" s="487" customFormat="1" ht="12.75">
      <c r="A23" s="112"/>
      <c r="B23" s="114" t="s">
        <v>365</v>
      </c>
      <c r="C23" s="120">
        <v>342569.93</v>
      </c>
      <c r="D23" s="120">
        <v>743502.40999999992</v>
      </c>
      <c r="E23" s="82">
        <f t="shared" si="2"/>
        <v>117.03668211626162</v>
      </c>
      <c r="F23" s="119">
        <f t="shared" ref="F23:G28" si="3">C23/C$29*100</f>
        <v>4.1599554124383156</v>
      </c>
      <c r="G23" s="119">
        <f t="shared" si="3"/>
        <v>14.9170787060762</v>
      </c>
      <c r="I23" s="488"/>
    </row>
    <row r="24" spans="1:9" ht="25.5">
      <c r="A24" s="112">
        <v>11</v>
      </c>
      <c r="B24" s="113" t="s">
        <v>176</v>
      </c>
      <c r="C24" s="120">
        <v>0</v>
      </c>
      <c r="D24" s="120">
        <v>0</v>
      </c>
      <c r="E24" s="82" t="e">
        <f t="shared" ref="E24:E29" si="4">(D24/C24-1)*100</f>
        <v>#DIV/0!</v>
      </c>
      <c r="F24" s="119">
        <f t="shared" si="3"/>
        <v>0</v>
      </c>
      <c r="G24" s="119">
        <f t="shared" si="3"/>
        <v>0</v>
      </c>
      <c r="I24" s="449"/>
    </row>
    <row r="25" spans="1:9" ht="25.5">
      <c r="A25" s="112">
        <v>12</v>
      </c>
      <c r="B25" s="113" t="s">
        <v>156</v>
      </c>
      <c r="C25" s="120">
        <v>0</v>
      </c>
      <c r="D25" s="120">
        <v>0</v>
      </c>
      <c r="E25" s="82" t="e">
        <f t="shared" si="4"/>
        <v>#DIV/0!</v>
      </c>
      <c r="F25" s="119">
        <f t="shared" si="3"/>
        <v>0</v>
      </c>
      <c r="G25" s="119">
        <f t="shared" si="3"/>
        <v>0</v>
      </c>
      <c r="I25" s="449"/>
    </row>
    <row r="26" spans="1:9" ht="38.25">
      <c r="A26" s="112">
        <v>13</v>
      </c>
      <c r="B26" s="113" t="s">
        <v>159</v>
      </c>
      <c r="C26" s="120">
        <v>144</v>
      </c>
      <c r="D26" s="120">
        <v>427980.84</v>
      </c>
      <c r="E26" s="83">
        <f t="shared" si="4"/>
        <v>297108.91666666669</v>
      </c>
      <c r="F26" s="119">
        <f t="shared" si="3"/>
        <v>1.7486461213659862E-3</v>
      </c>
      <c r="G26" s="119">
        <f t="shared" si="3"/>
        <v>8.5866888783489035</v>
      </c>
      <c r="I26" s="449"/>
    </row>
    <row r="27" spans="1:9" ht="25.5">
      <c r="A27" s="112">
        <v>14</v>
      </c>
      <c r="B27" s="113" t="s">
        <v>157</v>
      </c>
      <c r="C27" s="120">
        <v>0</v>
      </c>
      <c r="D27" s="58">
        <v>0</v>
      </c>
      <c r="E27" s="490" t="e">
        <f t="shared" si="4"/>
        <v>#DIV/0!</v>
      </c>
      <c r="F27" s="119">
        <f t="shared" si="3"/>
        <v>0</v>
      </c>
      <c r="G27" s="119">
        <f>D27/D$29*100</f>
        <v>0</v>
      </c>
      <c r="I27" s="449"/>
    </row>
    <row r="28" spans="1:9" ht="26.25" thickBot="1">
      <c r="A28" s="115">
        <v>15</v>
      </c>
      <c r="B28" s="116" t="s">
        <v>234</v>
      </c>
      <c r="C28" s="212">
        <v>59652.24</v>
      </c>
      <c r="D28" s="120">
        <v>59489.79</v>
      </c>
      <c r="E28" s="82">
        <f t="shared" si="4"/>
        <v>-0.27232841549621467</v>
      </c>
      <c r="F28" s="119">
        <f t="shared" si="3"/>
        <v>0.72437957018606203</v>
      </c>
      <c r="G28" s="119">
        <f>D28/D$29*100</f>
        <v>1.1935588475603531</v>
      </c>
      <c r="I28" s="449"/>
    </row>
    <row r="29" spans="1:9" ht="15" thickBot="1">
      <c r="A29" s="318"/>
      <c r="B29" s="319" t="s">
        <v>8</v>
      </c>
      <c r="C29" s="320">
        <f>SUM(C11:C19)+SUM(C21:C28)</f>
        <v>8234942.3500000006</v>
      </c>
      <c r="D29" s="320">
        <f>SUM(D11:D19)+SUM(D21:D28)</f>
        <v>4984236.0199999996</v>
      </c>
      <c r="E29" s="321">
        <f t="shared" si="4"/>
        <v>-39.474548719821954</v>
      </c>
      <c r="F29" s="322">
        <f>SUM(F11:F19,F21:F28)</f>
        <v>100.00000000000001</v>
      </c>
      <c r="G29" s="322">
        <f>SUM(G11:G19,G21:G28)</f>
        <v>100</v>
      </c>
      <c r="H29" s="449"/>
      <c r="I29" s="449"/>
    </row>
    <row r="30" spans="1:9">
      <c r="D30" s="63"/>
      <c r="I30" s="449"/>
    </row>
    <row r="31" spans="1:9">
      <c r="D31" s="63"/>
      <c r="I31" s="449"/>
    </row>
    <row r="32" spans="1:9">
      <c r="D32" s="63"/>
      <c r="E32" s="468"/>
    </row>
    <row r="33" spans="4:4">
      <c r="D33" s="402"/>
    </row>
    <row r="34" spans="4:4">
      <c r="D34" s="402"/>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I28" sqref="I28"/>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12" t="s">
        <v>287</v>
      </c>
      <c r="B2" s="512"/>
      <c r="C2" s="512"/>
      <c r="D2" s="512"/>
      <c r="E2" s="512"/>
      <c r="F2" s="512"/>
      <c r="G2" s="512"/>
      <c r="H2" s="55"/>
      <c r="I2" s="55"/>
      <c r="J2" s="55"/>
      <c r="K2" s="55"/>
      <c r="L2" s="55"/>
      <c r="M2" s="55"/>
      <c r="N2" s="55"/>
      <c r="O2" s="55"/>
      <c r="P2" s="55"/>
      <c r="Q2" s="55"/>
      <c r="R2" s="55"/>
      <c r="S2" s="55"/>
      <c r="T2" s="55"/>
    </row>
    <row r="3" spans="1:20" s="56" customFormat="1" ht="15.75" customHeight="1">
      <c r="A3" s="509" t="s">
        <v>288</v>
      </c>
      <c r="B3" s="509"/>
      <c r="C3" s="509"/>
      <c r="D3" s="509"/>
      <c r="E3" s="509"/>
      <c r="F3" s="509"/>
      <c r="G3" s="509"/>
      <c r="H3" s="55"/>
      <c r="I3" s="55"/>
      <c r="J3" s="55"/>
      <c r="K3" s="55"/>
      <c r="L3" s="55"/>
      <c r="M3" s="55"/>
      <c r="N3" s="55"/>
      <c r="O3" s="55"/>
      <c r="P3" s="55"/>
      <c r="Q3" s="55"/>
      <c r="R3" s="55"/>
      <c r="S3" s="55"/>
      <c r="T3" s="55"/>
    </row>
    <row r="5" spans="1:20" ht="12" customHeight="1">
      <c r="A5" s="289"/>
      <c r="B5" s="289"/>
      <c r="C5" s="271"/>
      <c r="D5" s="288"/>
      <c r="E5" s="270" t="s">
        <v>49</v>
      </c>
      <c r="F5" s="514" t="s">
        <v>11</v>
      </c>
      <c r="G5" s="515"/>
    </row>
    <row r="6" spans="1:20" ht="12" customHeight="1">
      <c r="A6" s="312" t="s">
        <v>48</v>
      </c>
      <c r="B6" s="276" t="s">
        <v>9</v>
      </c>
      <c r="C6" s="514" t="s">
        <v>366</v>
      </c>
      <c r="D6" s="515"/>
      <c r="E6" s="270" t="s">
        <v>13</v>
      </c>
      <c r="F6" s="514" t="s">
        <v>13</v>
      </c>
      <c r="G6" s="515"/>
    </row>
    <row r="7" spans="1:20" ht="12" customHeight="1">
      <c r="A7" s="313"/>
      <c r="B7" s="279" t="s">
        <v>178</v>
      </c>
      <c r="C7" s="510" t="s">
        <v>367</v>
      </c>
      <c r="D7" s="511"/>
      <c r="E7" s="275" t="s">
        <v>50</v>
      </c>
      <c r="F7" s="510" t="s">
        <v>17</v>
      </c>
      <c r="G7" s="511"/>
    </row>
    <row r="8" spans="1:20" ht="12" customHeight="1">
      <c r="A8" s="280"/>
      <c r="B8" s="280"/>
      <c r="C8" s="271"/>
      <c r="D8" s="288"/>
      <c r="E8" s="275" t="s">
        <v>18</v>
      </c>
      <c r="F8" s="510" t="s">
        <v>18</v>
      </c>
      <c r="G8" s="511"/>
    </row>
    <row r="9" spans="1:20" ht="15.75" customHeight="1" thickBot="1">
      <c r="A9" s="59"/>
      <c r="B9" s="60" t="str">
        <f>' F4'!A10</f>
        <v>Janar/January</v>
      </c>
      <c r="C9" s="61">
        <v>2023</v>
      </c>
      <c r="D9" s="208">
        <v>2024</v>
      </c>
      <c r="E9" s="61" t="s">
        <v>475</v>
      </c>
      <c r="F9" s="61">
        <v>2023</v>
      </c>
      <c r="G9" s="208">
        <v>2024</v>
      </c>
    </row>
    <row r="10" spans="1:20" ht="15.75" customHeight="1" thickBot="1">
      <c r="A10" s="506" t="s">
        <v>335</v>
      </c>
      <c r="B10" s="506"/>
      <c r="C10" s="506"/>
      <c r="D10" s="506"/>
      <c r="E10" s="506"/>
      <c r="F10" s="506"/>
      <c r="G10" s="522"/>
    </row>
    <row r="11" spans="1:20" ht="25.5">
      <c r="A11" s="110">
        <v>1</v>
      </c>
      <c r="B11" s="111" t="s">
        <v>171</v>
      </c>
      <c r="C11" s="120">
        <v>3999</v>
      </c>
      <c r="D11" s="120">
        <v>10856</v>
      </c>
      <c r="E11" s="82">
        <f t="shared" ref="E11:E19" si="0">(D11/C11-1)*100</f>
        <v>171.46786696674167</v>
      </c>
      <c r="F11" s="125">
        <f>C11/C$29*100</f>
        <v>4.2525814307134429</v>
      </c>
      <c r="G11" s="125">
        <f>D11/D$29*100</f>
        <v>6.2697807655878206</v>
      </c>
    </row>
    <row r="12" spans="1:20" ht="25.5">
      <c r="A12" s="112">
        <v>2</v>
      </c>
      <c r="B12" s="113" t="s">
        <v>152</v>
      </c>
      <c r="C12" s="120">
        <v>29694</v>
      </c>
      <c r="D12" s="120">
        <v>92804</v>
      </c>
      <c r="E12" s="82">
        <f t="shared" si="0"/>
        <v>212.53451875799826</v>
      </c>
      <c r="F12" s="119">
        <f>C12/C$29*100</f>
        <v>31.576932484022247</v>
      </c>
      <c r="G12" s="119">
        <f>D12/D$29*100</f>
        <v>53.598077944879527</v>
      </c>
    </row>
    <row r="13" spans="1:20" ht="25.5">
      <c r="A13" s="112">
        <v>3</v>
      </c>
      <c r="B13" s="113" t="s">
        <v>231</v>
      </c>
      <c r="C13" s="120">
        <v>1255</v>
      </c>
      <c r="D13" s="120">
        <v>1543</v>
      </c>
      <c r="E13" s="82">
        <f>(D13/C13-1)*100</f>
        <v>22.948207171314738</v>
      </c>
      <c r="F13" s="119">
        <f>C13/C$29*100</f>
        <v>1.3345810691536311</v>
      </c>
      <c r="G13" s="119">
        <f t="shared" ref="F13:G19" si="1">D13/D$29*100</f>
        <v>0.89114514750386953</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6</v>
      </c>
      <c r="D17" s="120">
        <v>24</v>
      </c>
      <c r="E17" s="82">
        <f t="shared" si="0"/>
        <v>300</v>
      </c>
      <c r="F17" s="119">
        <f>C17/C$29*100</f>
        <v>6.3804672628858848E-3</v>
      </c>
      <c r="G17" s="119">
        <f t="shared" si="1"/>
        <v>1.3860974426502182E-2</v>
      </c>
    </row>
    <row r="18" spans="1:8" ht="25.5">
      <c r="A18" s="112">
        <v>8</v>
      </c>
      <c r="B18" s="113" t="s">
        <v>163</v>
      </c>
      <c r="C18" s="120">
        <v>779</v>
      </c>
      <c r="D18" s="120">
        <v>800</v>
      </c>
      <c r="E18" s="82">
        <f t="shared" si="0"/>
        <v>2.695763799743256</v>
      </c>
      <c r="F18" s="119">
        <f>C18/C$29*100</f>
        <v>0.8283973329646841</v>
      </c>
      <c r="G18" s="119">
        <f t="shared" si="1"/>
        <v>0.46203248088340609</v>
      </c>
    </row>
    <row r="19" spans="1:8" ht="39" thickBot="1">
      <c r="A19" s="211">
        <v>9</v>
      </c>
      <c r="B19" s="116" t="s">
        <v>155</v>
      </c>
      <c r="C19" s="212">
        <v>23</v>
      </c>
      <c r="D19" s="212">
        <v>6</v>
      </c>
      <c r="E19" s="253">
        <f t="shared" si="0"/>
        <v>-73.91304347826086</v>
      </c>
      <c r="F19" s="233">
        <f>C19/C$29*100</f>
        <v>2.4458457841062559E-2</v>
      </c>
      <c r="G19" s="233">
        <f t="shared" si="1"/>
        <v>3.4652436066255456E-3</v>
      </c>
    </row>
    <row r="20" spans="1:8" ht="26.25" thickBot="1">
      <c r="A20" s="325">
        <v>10</v>
      </c>
      <c r="B20" s="326" t="s">
        <v>160</v>
      </c>
      <c r="C20" s="327">
        <f>SUM(C21:C23)</f>
        <v>56877</v>
      </c>
      <c r="D20" s="327">
        <f>SUM(D21:D23)</f>
        <v>65616</v>
      </c>
      <c r="E20" s="328">
        <f>(D20/C20-1)*100</f>
        <v>15.364734426921256</v>
      </c>
      <c r="F20" s="328">
        <f>SUM(F21:F23)</f>
        <v>60.483639418526749</v>
      </c>
      <c r="G20" s="328">
        <f>SUM(G21:G23)</f>
        <v>37.895904082056965</v>
      </c>
    </row>
    <row r="21" spans="1:8" ht="12.75">
      <c r="A21" s="213"/>
      <c r="B21" s="214" t="s">
        <v>100</v>
      </c>
      <c r="C21" s="215">
        <v>33146</v>
      </c>
      <c r="D21" s="215">
        <v>36157</v>
      </c>
      <c r="E21" s="254">
        <f t="shared" ref="E21:E23" si="3">(D21/C21-1)*100</f>
        <v>9.0840523743438197</v>
      </c>
      <c r="F21" s="240">
        <f t="shared" ref="F21:G23" si="4">C21/C$29*100</f>
        <v>35.247827982602594</v>
      </c>
      <c r="G21" s="240">
        <f t="shared" si="4"/>
        <v>20.882135514126642</v>
      </c>
    </row>
    <row r="22" spans="1:8" ht="12.75">
      <c r="A22" s="112"/>
      <c r="B22" s="114" t="s">
        <v>285</v>
      </c>
      <c r="C22" s="120">
        <v>6980</v>
      </c>
      <c r="D22" s="120">
        <v>10259</v>
      </c>
      <c r="E22" s="82">
        <f t="shared" si="3"/>
        <v>46.977077363896846</v>
      </c>
      <c r="F22" s="119">
        <f t="shared" si="4"/>
        <v>7.4226102491572465</v>
      </c>
      <c r="G22" s="119">
        <f t="shared" si="4"/>
        <v>5.9249890267285794</v>
      </c>
    </row>
    <row r="23" spans="1:8" ht="12.75">
      <c r="A23" s="112"/>
      <c r="B23" s="114" t="s">
        <v>101</v>
      </c>
      <c r="C23" s="120">
        <v>16751</v>
      </c>
      <c r="D23" s="120">
        <v>19200</v>
      </c>
      <c r="E23" s="82">
        <f t="shared" si="3"/>
        <v>14.620022685212831</v>
      </c>
      <c r="F23" s="119">
        <f t="shared" si="4"/>
        <v>17.813201186766911</v>
      </c>
      <c r="G23" s="119">
        <f t="shared" si="4"/>
        <v>11.088779541201745</v>
      </c>
    </row>
    <row r="24" spans="1:8" ht="25.5">
      <c r="A24" s="112">
        <v>11</v>
      </c>
      <c r="B24" s="113" t="s">
        <v>176</v>
      </c>
      <c r="C24" s="120">
        <v>0</v>
      </c>
      <c r="D24" s="120">
        <v>0</v>
      </c>
      <c r="E24" s="82" t="e">
        <f t="shared" ref="E24:E29" si="5">(D24/C24-1)*100</f>
        <v>#DIV/0!</v>
      </c>
      <c r="F24" s="119">
        <f t="shared" ref="F24:G28" si="6">C24/C$29*100</f>
        <v>0</v>
      </c>
      <c r="G24" s="119">
        <f t="shared" si="6"/>
        <v>0</v>
      </c>
    </row>
    <row r="25" spans="1:8" ht="25.5">
      <c r="A25" s="112">
        <v>12</v>
      </c>
      <c r="B25" s="113" t="s">
        <v>156</v>
      </c>
      <c r="C25" s="120">
        <v>0</v>
      </c>
      <c r="D25" s="120">
        <v>0</v>
      </c>
      <c r="E25" s="82" t="e">
        <f t="shared" si="5"/>
        <v>#DIV/0!</v>
      </c>
      <c r="F25" s="119">
        <f t="shared" si="6"/>
        <v>0</v>
      </c>
      <c r="G25" s="119">
        <f t="shared" si="6"/>
        <v>0</v>
      </c>
    </row>
    <row r="26" spans="1:8" ht="38.25">
      <c r="A26" s="112">
        <v>13</v>
      </c>
      <c r="B26" s="113" t="s">
        <v>159</v>
      </c>
      <c r="C26" s="120">
        <v>112</v>
      </c>
      <c r="D26" s="120">
        <v>153</v>
      </c>
      <c r="E26" s="82">
        <f t="shared" si="5"/>
        <v>36.607142857142861</v>
      </c>
      <c r="F26" s="119">
        <f t="shared" si="6"/>
        <v>0.11910205557386987</v>
      </c>
      <c r="G26" s="119">
        <f t="shared" si="6"/>
        <v>8.8363711968951417E-2</v>
      </c>
    </row>
    <row r="27" spans="1:8" ht="25.5">
      <c r="A27" s="112">
        <v>14</v>
      </c>
      <c r="B27" s="113" t="s">
        <v>157</v>
      </c>
      <c r="C27" s="120">
        <v>0</v>
      </c>
      <c r="D27" s="120">
        <v>0</v>
      </c>
      <c r="E27" s="82" t="e">
        <f t="shared" si="5"/>
        <v>#DIV/0!</v>
      </c>
      <c r="F27" s="119">
        <f t="shared" si="6"/>
        <v>0</v>
      </c>
      <c r="G27" s="119">
        <f t="shared" si="6"/>
        <v>0</v>
      </c>
    </row>
    <row r="28" spans="1:8" ht="26.25" thickBot="1">
      <c r="A28" s="112">
        <v>15</v>
      </c>
      <c r="B28" s="116" t="s">
        <v>234</v>
      </c>
      <c r="C28" s="212">
        <v>1292</v>
      </c>
      <c r="D28" s="212">
        <v>1346</v>
      </c>
      <c r="E28" s="253">
        <f t="shared" si="5"/>
        <v>4.1795665634674961</v>
      </c>
      <c r="F28" s="233">
        <f t="shared" si="6"/>
        <v>1.3739272839414274</v>
      </c>
      <c r="G28" s="233">
        <f t="shared" si="6"/>
        <v>0.77736964908633077</v>
      </c>
    </row>
    <row r="29" spans="1:8" ht="15" thickBot="1">
      <c r="A29" s="318"/>
      <c r="B29" s="319" t="s">
        <v>8</v>
      </c>
      <c r="C29" s="320">
        <f>SUM(C11:C19)+SUM(C21:C28)</f>
        <v>94037</v>
      </c>
      <c r="D29" s="320">
        <f>SUM(D11:D19)+SUM(D21:D28)</f>
        <v>173148</v>
      </c>
      <c r="E29" s="321">
        <f t="shared" si="5"/>
        <v>84.127524272360873</v>
      </c>
      <c r="F29" s="322">
        <f>SUM(F11:F19,F21:F28)</f>
        <v>100.00000000000001</v>
      </c>
      <c r="G29" s="322">
        <f>SUM(G11:G19,G21:G28)</f>
        <v>100</v>
      </c>
      <c r="H29" s="402"/>
    </row>
    <row r="31" spans="1:8">
      <c r="D31" s="402"/>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6" zoomScale="82" zoomScaleNormal="82" workbookViewId="0">
      <selection activeCell="I24" sqref="I24"/>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12" t="s">
        <v>286</v>
      </c>
      <c r="B2" s="512"/>
      <c r="C2" s="512"/>
      <c r="D2" s="512"/>
      <c r="E2" s="512"/>
      <c r="F2" s="512"/>
      <c r="G2" s="51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9" t="s">
        <v>133</v>
      </c>
      <c r="B3" s="509"/>
      <c r="C3" s="509"/>
      <c r="D3" s="509"/>
      <c r="E3" s="509"/>
      <c r="F3" s="509"/>
      <c r="G3" s="50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14" t="s">
        <v>11</v>
      </c>
      <c r="G5" s="515"/>
    </row>
    <row r="6" spans="1:36" ht="14.25">
      <c r="A6" s="312" t="s">
        <v>48</v>
      </c>
      <c r="B6" s="276" t="s">
        <v>9</v>
      </c>
      <c r="C6" s="514" t="s">
        <v>368</v>
      </c>
      <c r="D6" s="515"/>
      <c r="E6" s="270" t="s">
        <v>13</v>
      </c>
      <c r="F6" s="514" t="s">
        <v>13</v>
      </c>
      <c r="G6" s="515"/>
    </row>
    <row r="7" spans="1:36" ht="15">
      <c r="A7" s="313"/>
      <c r="B7" s="279" t="s">
        <v>178</v>
      </c>
      <c r="C7" s="510" t="s">
        <v>369</v>
      </c>
      <c r="D7" s="511"/>
      <c r="E7" s="275" t="s">
        <v>50</v>
      </c>
      <c r="F7" s="510" t="s">
        <v>17</v>
      </c>
      <c r="G7" s="511"/>
    </row>
    <row r="8" spans="1:36" ht="12" customHeight="1">
      <c r="A8" s="280"/>
      <c r="B8" s="280"/>
      <c r="C8" s="271"/>
      <c r="D8" s="288"/>
      <c r="E8" s="275" t="s">
        <v>18</v>
      </c>
      <c r="F8" s="510" t="s">
        <v>18</v>
      </c>
      <c r="G8" s="511"/>
    </row>
    <row r="9" spans="1:36" ht="12.75" thickBot="1">
      <c r="A9" s="59"/>
      <c r="B9" s="60" t="str">
        <f>' F4'!A10</f>
        <v>Janar/January</v>
      </c>
      <c r="C9" s="61">
        <v>2023</v>
      </c>
      <c r="D9" s="208">
        <v>2024</v>
      </c>
      <c r="E9" s="61" t="s">
        <v>475</v>
      </c>
      <c r="F9" s="61">
        <v>2023</v>
      </c>
      <c r="G9" s="208">
        <v>2024</v>
      </c>
    </row>
    <row r="10" spans="1:36" ht="15.75" thickBot="1">
      <c r="A10" s="506" t="s">
        <v>336</v>
      </c>
      <c r="B10" s="506"/>
      <c r="C10" s="506"/>
      <c r="D10" s="506"/>
      <c r="E10" s="506"/>
      <c r="F10" s="506"/>
      <c r="G10" s="506"/>
    </row>
    <row r="11" spans="1:36" ht="25.5">
      <c r="A11" s="110">
        <v>1</v>
      </c>
      <c r="B11" s="111" t="s">
        <v>171</v>
      </c>
      <c r="C11" s="124">
        <v>39</v>
      </c>
      <c r="D11" s="120">
        <v>102</v>
      </c>
      <c r="E11" s="82">
        <f t="shared" ref="E11:E17" si="0">(D11/C11-1)*100</f>
        <v>161.53846153846155</v>
      </c>
      <c r="F11" s="125">
        <f>C11/C$29*100</f>
        <v>0.26460411154081009</v>
      </c>
      <c r="G11" s="125">
        <f>D11/D$29*100</f>
        <v>0.57571823672179268</v>
      </c>
      <c r="H11" s="402"/>
    </row>
    <row r="12" spans="1:36" ht="25.5">
      <c r="A12" s="112">
        <v>2</v>
      </c>
      <c r="B12" s="113" t="s">
        <v>239</v>
      </c>
      <c r="C12" s="120">
        <v>12637</v>
      </c>
      <c r="D12" s="120">
        <v>14806</v>
      </c>
      <c r="E12" s="82">
        <f t="shared" si="0"/>
        <v>17.163883833188255</v>
      </c>
      <c r="F12" s="119">
        <f>C12/C$29*100</f>
        <v>85.738516860031211</v>
      </c>
      <c r="G12" s="119">
        <f>D12/D$29*100</f>
        <v>83.569453067675113</v>
      </c>
      <c r="H12" s="402"/>
    </row>
    <row r="13" spans="1:36" s="65" customFormat="1" ht="25.5">
      <c r="A13" s="122">
        <v>3</v>
      </c>
      <c r="B13" s="123" t="s">
        <v>227</v>
      </c>
      <c r="C13" s="120">
        <v>376</v>
      </c>
      <c r="D13" s="120">
        <v>402</v>
      </c>
      <c r="E13" s="82">
        <f t="shared" si="0"/>
        <v>6.9148936170212671</v>
      </c>
      <c r="F13" s="119">
        <f>C13/C$29*100</f>
        <v>2.5510550240857586</v>
      </c>
      <c r="G13" s="119">
        <f t="shared" ref="F13:G19" si="1">D13/D$29*100</f>
        <v>2.269007168256477</v>
      </c>
      <c r="H13" s="402"/>
    </row>
    <row r="14" spans="1:36" ht="25.5">
      <c r="A14" s="112">
        <v>4</v>
      </c>
      <c r="B14" s="113" t="s">
        <v>228</v>
      </c>
      <c r="C14" s="118">
        <v>0</v>
      </c>
      <c r="D14" s="120">
        <v>0</v>
      </c>
      <c r="E14" s="118">
        <v>0</v>
      </c>
      <c r="F14" s="119">
        <f t="shared" si="1"/>
        <v>0</v>
      </c>
      <c r="G14" s="119">
        <f t="shared" si="1"/>
        <v>0</v>
      </c>
      <c r="H14" s="402"/>
    </row>
    <row r="15" spans="1:36" ht="25.5">
      <c r="A15" s="112">
        <v>5</v>
      </c>
      <c r="B15" s="113" t="s">
        <v>229</v>
      </c>
      <c r="C15" s="118">
        <v>0</v>
      </c>
      <c r="D15" s="120">
        <v>0</v>
      </c>
      <c r="E15" s="118">
        <v>0</v>
      </c>
      <c r="F15" s="119">
        <f t="shared" si="1"/>
        <v>0</v>
      </c>
      <c r="G15" s="119">
        <f t="shared" si="1"/>
        <v>0</v>
      </c>
      <c r="H15" s="402"/>
    </row>
    <row r="16" spans="1:36" ht="25.5">
      <c r="A16" s="112">
        <v>6</v>
      </c>
      <c r="B16" s="113" t="s">
        <v>153</v>
      </c>
      <c r="C16" s="118">
        <v>0</v>
      </c>
      <c r="D16" s="120">
        <v>0</v>
      </c>
      <c r="E16" s="118">
        <v>0</v>
      </c>
      <c r="F16" s="119">
        <f t="shared" si="1"/>
        <v>0</v>
      </c>
      <c r="G16" s="119">
        <f t="shared" si="1"/>
        <v>0</v>
      </c>
      <c r="H16" s="402"/>
    </row>
    <row r="17" spans="1:11" ht="25.5">
      <c r="A17" s="112">
        <v>7</v>
      </c>
      <c r="B17" s="113" t="s">
        <v>240</v>
      </c>
      <c r="C17" s="118">
        <v>0</v>
      </c>
      <c r="D17" s="120">
        <v>0</v>
      </c>
      <c r="E17" s="82" t="e">
        <f t="shared" si="0"/>
        <v>#DIV/0!</v>
      </c>
      <c r="F17" s="119">
        <f t="shared" si="1"/>
        <v>0</v>
      </c>
      <c r="G17" s="119">
        <f t="shared" si="1"/>
        <v>0</v>
      </c>
      <c r="H17" s="402"/>
    </row>
    <row r="18" spans="1:11" s="65" customFormat="1" ht="25.5">
      <c r="A18" s="122">
        <v>8</v>
      </c>
      <c r="B18" s="123" t="s">
        <v>163</v>
      </c>
      <c r="C18" s="120">
        <v>13</v>
      </c>
      <c r="D18" s="120">
        <v>8</v>
      </c>
      <c r="E18" s="82">
        <f>(D18/C18-1)*100</f>
        <v>-38.46153846153846</v>
      </c>
      <c r="F18" s="119">
        <f t="shared" si="1"/>
        <v>8.8201370513603355E-2</v>
      </c>
      <c r="G18" s="119">
        <f t="shared" si="1"/>
        <v>4.5154371507591579E-2</v>
      </c>
      <c r="H18" s="402"/>
    </row>
    <row r="19" spans="1:11" ht="26.25" thickBot="1">
      <c r="A19" s="211">
        <v>9</v>
      </c>
      <c r="B19" s="116" t="s">
        <v>155</v>
      </c>
      <c r="C19" s="212">
        <v>5</v>
      </c>
      <c r="D19" s="212">
        <v>2</v>
      </c>
      <c r="E19" s="253">
        <f>(D19/C19-1)*100</f>
        <v>-60</v>
      </c>
      <c r="F19" s="233">
        <f t="shared" si="1"/>
        <v>3.39236040436936E-2</v>
      </c>
      <c r="G19" s="233">
        <f t="shared" si="1"/>
        <v>1.1288592876897895E-2</v>
      </c>
      <c r="H19" s="402"/>
    </row>
    <row r="20" spans="1:11" ht="26.25" thickBot="1">
      <c r="A20" s="329">
        <v>10</v>
      </c>
      <c r="B20" s="330" t="s">
        <v>162</v>
      </c>
      <c r="C20" s="331">
        <f>SUM(C21:C23)</f>
        <v>1660</v>
      </c>
      <c r="D20" s="331">
        <f>SUM(D21:D23)</f>
        <v>2381</v>
      </c>
      <c r="E20" s="332">
        <f>(D20/C20-1)*100</f>
        <v>43.433734939759042</v>
      </c>
      <c r="F20" s="332">
        <f>SUM(F21:F23)</f>
        <v>11.262636542506277</v>
      </c>
      <c r="G20" s="332">
        <f>SUM(G21:G23)</f>
        <v>13.439069819946944</v>
      </c>
      <c r="H20" s="402"/>
    </row>
    <row r="21" spans="1:11" s="65" customFormat="1" ht="12.75">
      <c r="A21" s="216"/>
      <c r="B21" s="217" t="s">
        <v>100</v>
      </c>
      <c r="C21" s="215">
        <v>1499</v>
      </c>
      <c r="D21" s="215">
        <v>2018</v>
      </c>
      <c r="E21" s="254">
        <f>(D21/C21-1)*100</f>
        <v>34.623082054703126</v>
      </c>
      <c r="F21" s="240">
        <f t="shared" ref="F21:G27" si="2">C21/C$29*100</f>
        <v>10.170296492299343</v>
      </c>
      <c r="G21" s="240">
        <f t="shared" si="2"/>
        <v>11.390190212789976</v>
      </c>
      <c r="H21" s="402"/>
      <c r="J21" s="491"/>
      <c r="K21" s="491"/>
    </row>
    <row r="22" spans="1:11" ht="12.75">
      <c r="A22" s="112"/>
      <c r="B22" s="114" t="s">
        <v>285</v>
      </c>
      <c r="C22" s="120">
        <v>12</v>
      </c>
      <c r="D22" s="120">
        <v>8</v>
      </c>
      <c r="E22" s="82">
        <f>(D22/C22-1)*100</f>
        <v>-33.333333333333336</v>
      </c>
      <c r="F22" s="119">
        <f t="shared" si="2"/>
        <v>8.1416649704864646E-2</v>
      </c>
      <c r="G22" s="119">
        <f t="shared" si="2"/>
        <v>4.5154371507591579E-2</v>
      </c>
      <c r="H22" s="402"/>
    </row>
    <row r="23" spans="1:11" ht="12.95" customHeight="1">
      <c r="A23" s="112"/>
      <c r="B23" s="114" t="s">
        <v>363</v>
      </c>
      <c r="C23" s="120">
        <v>149</v>
      </c>
      <c r="D23" s="120">
        <v>355</v>
      </c>
      <c r="E23" s="82">
        <f t="shared" ref="E23" si="3">(D23/C23-1)*100</f>
        <v>138.25503355704697</v>
      </c>
      <c r="F23" s="119">
        <f t="shared" si="2"/>
        <v>1.0109234005020693</v>
      </c>
      <c r="G23" s="119">
        <f t="shared" si="2"/>
        <v>2.0037252356493762</v>
      </c>
      <c r="H23" s="402"/>
    </row>
    <row r="24" spans="1:11" ht="25.5">
      <c r="A24" s="112">
        <v>11</v>
      </c>
      <c r="B24" s="113" t="s">
        <v>161</v>
      </c>
      <c r="C24" s="120">
        <v>0</v>
      </c>
      <c r="D24" s="120">
        <v>0</v>
      </c>
      <c r="E24" s="82" t="e">
        <f t="shared" ref="E24:E29" si="4">(D24/C24-1)*100</f>
        <v>#DIV/0!</v>
      </c>
      <c r="F24" s="119">
        <f t="shared" si="2"/>
        <v>0</v>
      </c>
      <c r="G24" s="119">
        <f t="shared" si="2"/>
        <v>0</v>
      </c>
      <c r="H24" s="402"/>
    </row>
    <row r="25" spans="1:11" ht="25.5">
      <c r="A25" s="112">
        <v>12</v>
      </c>
      <c r="B25" s="113" t="s">
        <v>250</v>
      </c>
      <c r="C25" s="120">
        <v>0</v>
      </c>
      <c r="D25" s="120">
        <v>0</v>
      </c>
      <c r="E25" s="82" t="e">
        <f t="shared" si="4"/>
        <v>#DIV/0!</v>
      </c>
      <c r="F25" s="119">
        <f t="shared" si="2"/>
        <v>0</v>
      </c>
      <c r="G25" s="119">
        <f t="shared" si="2"/>
        <v>0</v>
      </c>
      <c r="H25" s="402"/>
    </row>
    <row r="26" spans="1:11" ht="25.5">
      <c r="A26" s="112">
        <v>13</v>
      </c>
      <c r="B26" s="113" t="s">
        <v>158</v>
      </c>
      <c r="C26" s="120">
        <v>1</v>
      </c>
      <c r="D26" s="120">
        <v>3</v>
      </c>
      <c r="E26" s="82">
        <f t="shared" si="4"/>
        <v>200</v>
      </c>
      <c r="F26" s="119">
        <f>C26/C$29*100</f>
        <v>6.7847208087387211E-3</v>
      </c>
      <c r="G26" s="119">
        <f>D26/D$29*100</f>
        <v>1.6932889315346842E-2</v>
      </c>
      <c r="H26" s="402"/>
    </row>
    <row r="27" spans="1:11" ht="25.5">
      <c r="A27" s="112">
        <v>14</v>
      </c>
      <c r="B27" s="113" t="s">
        <v>249</v>
      </c>
      <c r="C27" s="120">
        <v>0</v>
      </c>
      <c r="D27" s="120">
        <v>0</v>
      </c>
      <c r="E27" s="82" t="e">
        <f t="shared" si="4"/>
        <v>#DIV/0!</v>
      </c>
      <c r="F27" s="119">
        <f t="shared" si="2"/>
        <v>0</v>
      </c>
      <c r="G27" s="119">
        <f>D27/D$29*100</f>
        <v>0</v>
      </c>
      <c r="H27" s="402"/>
    </row>
    <row r="28" spans="1:11" ht="26.25" thickBot="1">
      <c r="A28" s="115">
        <v>15</v>
      </c>
      <c r="B28" s="116" t="s">
        <v>230</v>
      </c>
      <c r="C28" s="146">
        <v>8</v>
      </c>
      <c r="D28" s="212">
        <v>13</v>
      </c>
      <c r="E28" s="253">
        <f t="shared" si="4"/>
        <v>62.5</v>
      </c>
      <c r="F28" s="233">
        <f>C28/C$29*100</f>
        <v>5.4277766469909769E-2</v>
      </c>
      <c r="G28" s="233">
        <f>D28/D$29*100</f>
        <v>7.3375853699836319E-2</v>
      </c>
      <c r="H28" s="402"/>
    </row>
    <row r="29" spans="1:11" ht="15" thickBot="1">
      <c r="A29" s="323"/>
      <c r="B29" s="324" t="s">
        <v>8</v>
      </c>
      <c r="C29" s="320">
        <f>SUM(C11:C19)+SUM(C21:C28)</f>
        <v>14739</v>
      </c>
      <c r="D29" s="320">
        <f>SUM(D11:D19)+SUM(D21:D28)</f>
        <v>17717</v>
      </c>
      <c r="E29" s="321">
        <f t="shared" si="4"/>
        <v>20.204898568423914</v>
      </c>
      <c r="F29" s="322">
        <f>SUM(F11:F19,F21:F28)</f>
        <v>99.999999999999986</v>
      </c>
      <c r="G29" s="322">
        <f>SUM(G11:G19,G21:G28)</f>
        <v>99.999999999999986</v>
      </c>
      <c r="H29" s="402"/>
    </row>
    <row r="30" spans="1:11">
      <c r="H30" s="402"/>
    </row>
    <row r="31" spans="1:11">
      <c r="D31" s="402"/>
      <c r="E31" s="402"/>
      <c r="H31" s="402"/>
    </row>
    <row r="32" spans="1:11">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I27"/>
  <sheetViews>
    <sheetView zoomScale="81" zoomScaleNormal="81" workbookViewId="0">
      <selection activeCell="D23" sqref="D2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16384" width="9.140625" style="58"/>
  </cols>
  <sheetData>
    <row r="2" spans="1:61" s="56" customFormat="1" ht="15.75" customHeight="1">
      <c r="A2" s="512" t="s">
        <v>109</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s="56" customFormat="1" ht="15.75" customHeight="1">
      <c r="A3" s="509" t="s">
        <v>181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c r="A4" s="59"/>
    </row>
    <row r="5" spans="1:61" ht="12" customHeight="1">
      <c r="A5" s="289"/>
      <c r="B5" s="271"/>
      <c r="C5" s="288"/>
      <c r="D5" s="270" t="s">
        <v>49</v>
      </c>
      <c r="E5" s="514" t="s">
        <v>11</v>
      </c>
      <c r="F5" s="515"/>
    </row>
    <row r="6" spans="1:61" ht="12" customHeight="1">
      <c r="A6" s="276" t="s">
        <v>9</v>
      </c>
      <c r="B6" s="514" t="s">
        <v>261</v>
      </c>
      <c r="C6" s="515"/>
      <c r="D6" s="270" t="s">
        <v>13</v>
      </c>
      <c r="E6" s="514" t="s">
        <v>13</v>
      </c>
      <c r="F6" s="515"/>
    </row>
    <row r="7" spans="1:61" ht="12" customHeight="1">
      <c r="A7" s="279" t="s">
        <v>178</v>
      </c>
      <c r="B7" s="510" t="s">
        <v>262</v>
      </c>
      <c r="C7" s="511"/>
      <c r="D7" s="275" t="s">
        <v>50</v>
      </c>
      <c r="E7" s="510" t="s">
        <v>17</v>
      </c>
      <c r="F7" s="511"/>
    </row>
    <row r="8" spans="1:61" ht="12" customHeight="1">
      <c r="A8" s="280"/>
      <c r="B8" s="271"/>
      <c r="C8" s="288"/>
      <c r="D8" s="275" t="s">
        <v>18</v>
      </c>
      <c r="E8" s="510" t="s">
        <v>18</v>
      </c>
      <c r="F8" s="511"/>
    </row>
    <row r="9" spans="1:61" ht="17.25" customHeight="1" thickBot="1">
      <c r="A9" s="60" t="str">
        <f>' F4'!A10</f>
        <v>Janar/January</v>
      </c>
      <c r="B9" s="61">
        <v>2023</v>
      </c>
      <c r="C9" s="208">
        <v>2024</v>
      </c>
      <c r="D9" s="61" t="s">
        <v>475</v>
      </c>
      <c r="E9" s="61">
        <v>2023</v>
      </c>
      <c r="F9" s="208">
        <v>2024</v>
      </c>
    </row>
    <row r="10" spans="1:61" ht="15.75" thickBot="1">
      <c r="A10" s="506" t="s">
        <v>329</v>
      </c>
      <c r="B10" s="506"/>
      <c r="C10" s="506"/>
      <c r="D10" s="506"/>
      <c r="E10" s="506"/>
      <c r="F10" s="506"/>
    </row>
    <row r="11" spans="1:61" ht="12.75">
      <c r="A11" s="126" t="s">
        <v>22</v>
      </c>
      <c r="B11" s="117">
        <v>2837570.8</v>
      </c>
      <c r="C11" s="117">
        <v>4399027.4299999904</v>
      </c>
      <c r="D11" s="255">
        <f>(C11/B11-1)*100</f>
        <v>55.027935514419269</v>
      </c>
      <c r="E11" s="158">
        <f>B11/B25*100</f>
        <v>25.682312743944419</v>
      </c>
      <c r="F11" s="132">
        <f>C11/C25*100</f>
        <v>31.83221329749259</v>
      </c>
      <c r="G11" s="69"/>
    </row>
    <row r="12" spans="1:61" ht="12.75">
      <c r="A12" s="68" t="s">
        <v>23</v>
      </c>
      <c r="B12" s="107"/>
      <c r="C12" s="107"/>
      <c r="D12" s="121"/>
      <c r="E12" s="129"/>
      <c r="F12" s="129"/>
      <c r="G12" s="69"/>
    </row>
    <row r="13" spans="1:61" ht="12.75">
      <c r="A13" s="127" t="s">
        <v>24</v>
      </c>
      <c r="B13" s="130">
        <v>5402951.0457350602</v>
      </c>
      <c r="C13" s="130">
        <v>6070068.3727118699</v>
      </c>
      <c r="D13" s="131">
        <f>(C17/B13-1)*100</f>
        <v>-95.558018609303375</v>
      </c>
      <c r="E13" s="132">
        <f>B13/B$25*100</f>
        <v>48.901080634460072</v>
      </c>
      <c r="F13" s="132">
        <f>C13/C$25*100</f>
        <v>43.924188754269352</v>
      </c>
      <c r="G13" s="69"/>
    </row>
    <row r="14" spans="1:61" ht="12.75">
      <c r="A14" s="128" t="s">
        <v>25</v>
      </c>
      <c r="B14" s="133"/>
      <c r="C14" s="133"/>
      <c r="D14" s="134"/>
      <c r="E14" s="135"/>
      <c r="F14" s="135"/>
      <c r="G14" s="69"/>
    </row>
    <row r="15" spans="1:61" ht="12.75">
      <c r="A15" s="127" t="s">
        <v>257</v>
      </c>
      <c r="B15" s="130">
        <v>610366.99</v>
      </c>
      <c r="C15" s="130">
        <v>755287.35000000102</v>
      </c>
      <c r="D15" s="131">
        <f>(C20/B15-1)*100</f>
        <v>-100</v>
      </c>
      <c r="E15" s="132">
        <f>B15/B$25*100</f>
        <v>5.5243153495095161</v>
      </c>
      <c r="F15" s="132">
        <f>C15/C$25*100</f>
        <v>5.4654053444031439</v>
      </c>
      <c r="G15" s="69"/>
    </row>
    <row r="16" spans="1:61" ht="12.75">
      <c r="A16" s="128" t="s">
        <v>26</v>
      </c>
      <c r="B16" s="133"/>
      <c r="C16" s="133"/>
      <c r="D16" s="134"/>
      <c r="E16" s="135"/>
      <c r="F16" s="135"/>
      <c r="G16" s="69"/>
    </row>
    <row r="17" spans="1:7" ht="12.75">
      <c r="A17" s="127" t="s">
        <v>172</v>
      </c>
      <c r="B17" s="130">
        <v>268495.27</v>
      </c>
      <c r="C17" s="130">
        <v>239998.07999999999</v>
      </c>
      <c r="D17" s="131">
        <f>(C17/B17-1)*100</f>
        <v>-10.613665559173546</v>
      </c>
      <c r="E17" s="132">
        <f>B17/B$25*100</f>
        <v>2.4300995395109783</v>
      </c>
      <c r="F17" s="132">
        <f>C17/C$25*100</f>
        <v>1.7366725248059447</v>
      </c>
      <c r="G17" s="69"/>
    </row>
    <row r="18" spans="1:7" ht="12.75">
      <c r="A18" s="128" t="s">
        <v>173</v>
      </c>
      <c r="B18" s="107"/>
      <c r="C18" s="107"/>
      <c r="D18" s="121"/>
      <c r="E18" s="129"/>
      <c r="F18" s="129"/>
      <c r="G18" s="69"/>
    </row>
    <row r="19" spans="1:7" ht="12.75">
      <c r="A19" s="127" t="s">
        <v>27</v>
      </c>
      <c r="B19" s="130">
        <v>1042012.78338983</v>
      </c>
      <c r="C19" s="130">
        <v>1227728.57</v>
      </c>
      <c r="D19" s="131">
        <f t="shared" ref="D19:D23" si="0">(C19/B19-1)*100</f>
        <v>17.822793498368373</v>
      </c>
      <c r="E19" s="132">
        <f>B19/B$25*100</f>
        <v>9.431059195494127</v>
      </c>
      <c r="F19" s="132">
        <f>C19/C$25*100</f>
        <v>8.8840813869773143</v>
      </c>
      <c r="G19" s="69"/>
    </row>
    <row r="20" spans="1:7" ht="12.75">
      <c r="A20" s="128" t="s">
        <v>28</v>
      </c>
      <c r="B20" s="133"/>
      <c r="C20" s="133"/>
      <c r="D20" s="134"/>
      <c r="E20" s="135"/>
      <c r="F20" s="135"/>
    </row>
    <row r="21" spans="1:7" ht="12.75">
      <c r="A21" s="127" t="s">
        <v>29</v>
      </c>
      <c r="B21" s="130">
        <v>220801.87</v>
      </c>
      <c r="C21" s="130">
        <v>524350.43000000005</v>
      </c>
      <c r="D21" s="131">
        <f t="shared" si="0"/>
        <v>137.47553859032084</v>
      </c>
      <c r="E21" s="132">
        <f>B21/B$25*100</f>
        <v>1.9984356618653392</v>
      </c>
      <c r="F21" s="132">
        <f>C21/C$25*100</f>
        <v>3.7943011258722694</v>
      </c>
    </row>
    <row r="22" spans="1:7" ht="12.75">
      <c r="A22" s="128" t="s">
        <v>30</v>
      </c>
      <c r="B22" s="133"/>
      <c r="C22" s="133"/>
      <c r="D22" s="134"/>
      <c r="E22" s="135"/>
      <c r="F22" s="135"/>
    </row>
    <row r="23" spans="1:7" ht="12.75">
      <c r="A23" s="127" t="s">
        <v>31</v>
      </c>
      <c r="B23" s="130">
        <v>666536.72</v>
      </c>
      <c r="C23" s="130">
        <v>602960.32999999996</v>
      </c>
      <c r="D23" s="131">
        <f t="shared" si="0"/>
        <v>-9.5383177088878224</v>
      </c>
      <c r="E23" s="132">
        <f>B23/B$25*100</f>
        <v>6.0326968752155592</v>
      </c>
      <c r="F23" s="132">
        <f>C23/C$25*100</f>
        <v>4.3631375661793861</v>
      </c>
    </row>
    <row r="24" spans="1:7" ht="13.5" thickBot="1">
      <c r="A24" s="68" t="s">
        <v>32</v>
      </c>
      <c r="B24" s="107"/>
      <c r="C24" s="107"/>
      <c r="D24" s="121"/>
      <c r="E24" s="121"/>
      <c r="F24" s="132"/>
    </row>
    <row r="25" spans="1:7" ht="15" thickBot="1">
      <c r="A25" s="333" t="s">
        <v>8</v>
      </c>
      <c r="B25" s="334">
        <f>SUM(B11:B24)</f>
        <v>11048735.479124889</v>
      </c>
      <c r="C25" s="334">
        <f>SUM(C11:C24)</f>
        <v>13819420.562711861</v>
      </c>
      <c r="D25" s="335">
        <f>(C25/B25-1)*100</f>
        <v>25.076942866645791</v>
      </c>
      <c r="E25" s="322">
        <f>SUM(E11,E13,E15,E17,E19,E21,E23)</f>
        <v>100.00000000000003</v>
      </c>
      <c r="F25" s="322">
        <f>SUM(F11,F13,F15,F17,F19,F21,F23)</f>
        <v>99.999999999999986</v>
      </c>
    </row>
    <row r="26" spans="1:7">
      <c r="A26" s="68"/>
      <c r="B26" s="159"/>
      <c r="C26" s="159"/>
      <c r="D26" s="68"/>
      <c r="E26" s="68"/>
      <c r="F26" s="68"/>
    </row>
    <row r="27" spans="1:7">
      <c r="C27" s="402"/>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H27"/>
  <sheetViews>
    <sheetView zoomScale="90" zoomScaleNormal="90" workbookViewId="0">
      <selection activeCell="G23" sqref="G2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16384" width="9.140625" style="104"/>
  </cols>
  <sheetData>
    <row r="2" spans="1:7" ht="15.75" customHeight="1">
      <c r="A2" s="512" t="s">
        <v>58</v>
      </c>
      <c r="B2" s="512"/>
      <c r="C2" s="512"/>
      <c r="D2" s="512"/>
      <c r="E2" s="512"/>
      <c r="F2" s="512"/>
      <c r="G2" s="85"/>
    </row>
    <row r="3" spans="1:7" ht="15.75">
      <c r="A3" s="509" t="s">
        <v>133</v>
      </c>
      <c r="B3" s="509"/>
      <c r="C3" s="509"/>
      <c r="D3" s="509"/>
      <c r="E3" s="509"/>
      <c r="F3" s="509"/>
      <c r="G3" s="86"/>
    </row>
    <row r="5" spans="1:7">
      <c r="A5" s="289"/>
      <c r="B5" s="336"/>
      <c r="C5" s="288"/>
      <c r="D5" s="270" t="s">
        <v>49</v>
      </c>
      <c r="E5" s="514" t="s">
        <v>11</v>
      </c>
      <c r="F5" s="515"/>
    </row>
    <row r="6" spans="1:7" ht="14.25">
      <c r="A6" s="276" t="s">
        <v>9</v>
      </c>
      <c r="B6" s="514" t="s">
        <v>261</v>
      </c>
      <c r="C6" s="515"/>
      <c r="D6" s="270" t="s">
        <v>13</v>
      </c>
      <c r="E6" s="514" t="s">
        <v>13</v>
      </c>
      <c r="F6" s="515"/>
    </row>
    <row r="7" spans="1:7" ht="15">
      <c r="A7" s="279" t="s">
        <v>178</v>
      </c>
      <c r="B7" s="510" t="s">
        <v>262</v>
      </c>
      <c r="C7" s="511"/>
      <c r="D7" s="275" t="s">
        <v>50</v>
      </c>
      <c r="E7" s="510" t="s">
        <v>17</v>
      </c>
      <c r="F7" s="511"/>
    </row>
    <row r="8" spans="1:7">
      <c r="A8" s="280"/>
      <c r="B8" s="271"/>
      <c r="C8" s="288"/>
      <c r="D8" s="275" t="s">
        <v>18</v>
      </c>
      <c r="E8" s="510" t="s">
        <v>18</v>
      </c>
      <c r="F8" s="511"/>
    </row>
    <row r="9" spans="1:7" ht="15.75" customHeight="1" thickBot="1">
      <c r="A9" s="60" t="str">
        <f>' F4'!A10</f>
        <v>Janar/January</v>
      </c>
      <c r="B9" s="61">
        <v>2023</v>
      </c>
      <c r="C9" s="208">
        <v>2024</v>
      </c>
      <c r="D9" s="61" t="s">
        <v>475</v>
      </c>
      <c r="E9" s="61">
        <v>2023</v>
      </c>
      <c r="F9" s="208">
        <v>2024</v>
      </c>
    </row>
    <row r="10" spans="1:7" ht="15.75" thickBot="1">
      <c r="A10" s="506" t="s">
        <v>331</v>
      </c>
      <c r="B10" s="506"/>
      <c r="C10" s="506"/>
      <c r="D10" s="506"/>
      <c r="E10" s="506"/>
      <c r="F10" s="506"/>
    </row>
    <row r="11" spans="1:7" ht="12" customHeight="1">
      <c r="A11" s="126" t="s">
        <v>22</v>
      </c>
      <c r="B11" s="117">
        <v>1235542.43</v>
      </c>
      <c r="C11" s="117">
        <v>1497424.01</v>
      </c>
      <c r="D11" s="255">
        <f>(C11/B11-1)*100</f>
        <v>21.195676784649152</v>
      </c>
      <c r="E11" s="158">
        <f>B11/B25*100</f>
        <v>15.003656097240317</v>
      </c>
      <c r="F11" s="132">
        <f>C11/C25*100</f>
        <v>30.043200281675269</v>
      </c>
      <c r="G11" s="136"/>
    </row>
    <row r="12" spans="1:7" ht="12" customHeight="1">
      <c r="A12" s="68" t="s">
        <v>23</v>
      </c>
      <c r="D12" s="121"/>
      <c r="E12" s="129"/>
      <c r="F12" s="129"/>
      <c r="G12" s="136"/>
    </row>
    <row r="13" spans="1:7" ht="12" customHeight="1">
      <c r="A13" s="127" t="s">
        <v>24</v>
      </c>
      <c r="B13" s="130">
        <v>2108951.5</v>
      </c>
      <c r="C13" s="130">
        <v>2979290.1799999997</v>
      </c>
      <c r="D13" s="131">
        <f>(C15/B13-1)*100</f>
        <v>-80.483374321315594</v>
      </c>
      <c r="E13" s="132">
        <f>B13/B$25*100</f>
        <v>25.60979069877763</v>
      </c>
      <c r="F13" s="132">
        <f>C13/C$25*100</f>
        <v>59.774259646717134</v>
      </c>
      <c r="G13" s="136"/>
    </row>
    <row r="14" spans="1:7" ht="12" customHeight="1">
      <c r="A14" s="128" t="s">
        <v>25</v>
      </c>
      <c r="B14" s="133"/>
      <c r="C14" s="133"/>
      <c r="D14" s="134"/>
      <c r="E14" s="135"/>
      <c r="F14" s="135"/>
      <c r="G14" s="136"/>
    </row>
    <row r="15" spans="1:7" ht="12" customHeight="1">
      <c r="A15" s="127" t="s">
        <v>257</v>
      </c>
      <c r="B15" s="130">
        <v>356708.76</v>
      </c>
      <c r="C15" s="130">
        <v>411596.17</v>
      </c>
      <c r="D15" s="131">
        <f>(C19/B15-1)*100</f>
        <v>-91.142712615187804</v>
      </c>
      <c r="E15" s="132">
        <f>B15/B$25*100</f>
        <v>4.3316485391060446</v>
      </c>
      <c r="F15" s="132">
        <f>C15/C$25*100</f>
        <v>8.2579590602934569</v>
      </c>
      <c r="G15" s="136"/>
    </row>
    <row r="16" spans="1:7" ht="12" customHeight="1">
      <c r="A16" s="128" t="s">
        <v>26</v>
      </c>
      <c r="B16" s="133"/>
      <c r="C16" s="133"/>
      <c r="D16" s="134"/>
      <c r="E16" s="135"/>
      <c r="F16" s="135"/>
      <c r="G16" s="397"/>
    </row>
    <row r="17" spans="1:8" ht="12" customHeight="1">
      <c r="A17" s="127" t="s">
        <v>172</v>
      </c>
      <c r="B17" s="130">
        <v>0</v>
      </c>
      <c r="C17" s="130">
        <v>0</v>
      </c>
      <c r="D17" s="131" t="e">
        <f>(C17/B17-1)*100</f>
        <v>#DIV/0!</v>
      </c>
      <c r="E17" s="132">
        <f>B17/B$25*100</f>
        <v>0</v>
      </c>
      <c r="F17" s="132">
        <f>C17/C$25*100</f>
        <v>0</v>
      </c>
      <c r="G17" s="397"/>
    </row>
    <row r="18" spans="1:8" ht="13.5" customHeight="1">
      <c r="A18" s="128" t="s">
        <v>173</v>
      </c>
      <c r="B18" s="168"/>
      <c r="C18" s="168"/>
      <c r="D18" s="134"/>
      <c r="E18" s="135"/>
      <c r="F18" s="135"/>
      <c r="G18" s="398"/>
    </row>
    <row r="19" spans="1:8" ht="12.75" customHeight="1">
      <c r="A19" s="127" t="s">
        <v>27</v>
      </c>
      <c r="B19" s="137">
        <v>4473943.42</v>
      </c>
      <c r="C19" s="137">
        <v>31594.720000000001</v>
      </c>
      <c r="D19" s="131">
        <f>(C19/B19-1)*100</f>
        <v>-99.293805999897955</v>
      </c>
      <c r="E19" s="132">
        <f>B19/B$25*100</f>
        <v>54.328776448568583</v>
      </c>
      <c r="F19" s="132">
        <f>C19/C$25*100</f>
        <v>0.63389293511024392</v>
      </c>
      <c r="G19" s="397"/>
    </row>
    <row r="20" spans="1:8" ht="15" customHeight="1">
      <c r="A20" s="128" t="s">
        <v>28</v>
      </c>
      <c r="B20" s="168"/>
      <c r="C20" s="168"/>
      <c r="D20" s="134"/>
      <c r="E20" s="135"/>
      <c r="F20" s="135"/>
      <c r="G20" s="136"/>
    </row>
    <row r="21" spans="1:8">
      <c r="A21" s="127" t="s">
        <v>29</v>
      </c>
      <c r="B21" s="137">
        <v>144</v>
      </c>
      <c r="C21" s="137">
        <v>4841.1499999999996</v>
      </c>
      <c r="D21" s="131">
        <f>(C21/B21-1)*100</f>
        <v>3261.9097222222222</v>
      </c>
      <c r="E21" s="132">
        <f>B21/B$25*100</f>
        <v>1.7486461213659862E-3</v>
      </c>
      <c r="F21" s="132">
        <f>C21/C$25*100</f>
        <v>9.7129228643550475E-2</v>
      </c>
      <c r="G21" s="136"/>
    </row>
    <row r="22" spans="1:8">
      <c r="A22" s="128" t="s">
        <v>30</v>
      </c>
      <c r="B22" s="133"/>
      <c r="C22" s="133"/>
      <c r="D22" s="134"/>
      <c r="E22" s="135"/>
      <c r="F22" s="135"/>
      <c r="G22" s="136"/>
    </row>
    <row r="23" spans="1:8">
      <c r="A23" s="127" t="s">
        <v>31</v>
      </c>
      <c r="B23" s="137">
        <v>59652.24</v>
      </c>
      <c r="C23" s="137">
        <v>59489.79</v>
      </c>
      <c r="D23" s="131">
        <f>(C23/B23-1)*100</f>
        <v>-0.27232841549621467</v>
      </c>
      <c r="E23" s="132">
        <f>B23/B$25*100</f>
        <v>0.72437957018606203</v>
      </c>
      <c r="F23" s="132">
        <f>C23/C$25*100</f>
        <v>1.1935588475603531</v>
      </c>
      <c r="G23" s="136"/>
    </row>
    <row r="24" spans="1:8" ht="13.5" thickBot="1">
      <c r="A24" s="68" t="s">
        <v>32</v>
      </c>
      <c r="B24" s="168"/>
      <c r="C24" s="168"/>
      <c r="D24" s="121"/>
      <c r="E24" s="121"/>
      <c r="F24" s="129"/>
      <c r="G24" s="136"/>
    </row>
    <row r="25" spans="1:8" ht="15" thickBot="1">
      <c r="A25" s="333" t="s">
        <v>8</v>
      </c>
      <c r="B25" s="334">
        <f>SUM(B11:B24)</f>
        <v>8234942.3499999996</v>
      </c>
      <c r="C25" s="334">
        <f>SUM(C11:C24)</f>
        <v>4984236.0199999996</v>
      </c>
      <c r="D25" s="335">
        <f>(C25/B25-1)*100</f>
        <v>-39.474548719821946</v>
      </c>
      <c r="E25" s="322">
        <f>SUM(E11,E13,E15,E17,E19,E21,E23)</f>
        <v>100.00000000000001</v>
      </c>
      <c r="F25" s="322">
        <f>SUM(F11,F13,F15,F17,F19,F21,F23)</f>
        <v>100</v>
      </c>
      <c r="G25" s="136"/>
      <c r="H25" s="456"/>
    </row>
    <row r="27" spans="1:8">
      <c r="C27" s="423"/>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topLeftCell="A22" zoomScale="95" zoomScaleNormal="95" workbookViewId="0">
      <selection activeCell="H37" sqref="H37"/>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8" s="56" customFormat="1" ht="15.75" customHeight="1">
      <c r="A2" s="512" t="s">
        <v>99</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09" t="s">
        <v>164</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14" t="s">
        <v>11</v>
      </c>
      <c r="F5" s="515"/>
    </row>
    <row r="6" spans="1:28" ht="12.75" customHeight="1">
      <c r="A6" s="276" t="s">
        <v>9</v>
      </c>
      <c r="B6" s="518" t="s">
        <v>44</v>
      </c>
      <c r="C6" s="519"/>
      <c r="D6" s="289" t="s">
        <v>13</v>
      </c>
      <c r="E6" s="514" t="s">
        <v>13</v>
      </c>
      <c r="F6" s="515"/>
    </row>
    <row r="7" spans="1:28" ht="13.5" customHeight="1">
      <c r="A7" s="279" t="s">
        <v>178</v>
      </c>
      <c r="B7" s="520" t="s">
        <v>45</v>
      </c>
      <c r="C7" s="521"/>
      <c r="D7" s="280" t="s">
        <v>50</v>
      </c>
      <c r="E7" s="510" t="s">
        <v>17</v>
      </c>
      <c r="F7" s="511"/>
    </row>
    <row r="8" spans="1:28" ht="12" customHeight="1">
      <c r="A8" s="280"/>
      <c r="B8" s="277"/>
      <c r="C8" s="308"/>
      <c r="D8" s="280" t="s">
        <v>18</v>
      </c>
      <c r="E8" s="510" t="s">
        <v>18</v>
      </c>
      <c r="F8" s="511"/>
    </row>
    <row r="9" spans="1:28" ht="16.5" customHeight="1" thickBot="1">
      <c r="A9" s="60" t="str">
        <f>' F4'!A10</f>
        <v>Janar/January</v>
      </c>
      <c r="B9" s="61">
        <v>2023</v>
      </c>
      <c r="C9" s="208">
        <v>2024</v>
      </c>
      <c r="D9" s="61" t="s">
        <v>475</v>
      </c>
      <c r="E9" s="61">
        <v>2023</v>
      </c>
      <c r="F9" s="208">
        <v>2024</v>
      </c>
    </row>
    <row r="10" spans="1:28" ht="15.75" thickBot="1">
      <c r="A10" s="506" t="s">
        <v>337</v>
      </c>
      <c r="B10" s="506" t="s">
        <v>21</v>
      </c>
      <c r="C10" s="506"/>
      <c r="D10" s="506"/>
      <c r="E10" s="506"/>
      <c r="F10" s="506"/>
    </row>
    <row r="11" spans="1:28" ht="12.75">
      <c r="A11" s="126" t="s">
        <v>22</v>
      </c>
      <c r="B11" s="117">
        <v>33693</v>
      </c>
      <c r="C11" s="130">
        <v>103660</v>
      </c>
      <c r="D11" s="255">
        <f>(C11/B11-1)*100</f>
        <v>207.66034487875822</v>
      </c>
      <c r="E11" s="158">
        <f>B11/B25*100</f>
        <v>35.829513914735692</v>
      </c>
      <c r="F11" s="132">
        <f>C11/C25*100</f>
        <v>59.867858710467345</v>
      </c>
    </row>
    <row r="12" spans="1:28" ht="12.75">
      <c r="A12" s="68" t="s">
        <v>23</v>
      </c>
      <c r="B12" s="107"/>
      <c r="C12" s="107"/>
      <c r="D12" s="121"/>
      <c r="E12" s="129"/>
      <c r="F12" s="129"/>
    </row>
    <row r="13" spans="1:28" ht="12.75">
      <c r="A13" s="127" t="s">
        <v>24</v>
      </c>
      <c r="B13" s="130">
        <v>56877</v>
      </c>
      <c r="C13" s="130">
        <f>46416+'F10'!D23</f>
        <v>65616</v>
      </c>
      <c r="D13" s="131">
        <f>(C13/B13-1)*100</f>
        <v>15.364734426921256</v>
      </c>
      <c r="E13" s="132">
        <f>B13/B$25*100</f>
        <v>60.483639418526749</v>
      </c>
      <c r="F13" s="132">
        <f>C13/C$25*100</f>
        <v>37.895904082056973</v>
      </c>
      <c r="I13" s="402"/>
    </row>
    <row r="14" spans="1:28" ht="12.75">
      <c r="A14" s="128" t="s">
        <v>25</v>
      </c>
      <c r="D14" s="134"/>
      <c r="E14" s="135"/>
      <c r="F14" s="135"/>
    </row>
    <row r="15" spans="1:28" ht="12.75">
      <c r="A15" s="127" t="s">
        <v>257</v>
      </c>
      <c r="B15" s="130">
        <v>1255</v>
      </c>
      <c r="C15" s="130">
        <v>1543</v>
      </c>
      <c r="D15" s="131">
        <f>(C15/B15-1)*100</f>
        <v>22.948207171314738</v>
      </c>
      <c r="E15" s="132">
        <f>B15/B$25*100</f>
        <v>1.3345810691536311</v>
      </c>
      <c r="F15" s="132">
        <f>C15/C$25*100</f>
        <v>0.89114514750386953</v>
      </c>
    </row>
    <row r="16" spans="1:28" ht="12.75">
      <c r="A16" s="128" t="s">
        <v>26</v>
      </c>
      <c r="B16" s="133"/>
      <c r="C16" s="133"/>
      <c r="D16" s="134"/>
      <c r="E16" s="135"/>
      <c r="F16" s="135"/>
    </row>
    <row r="17" spans="1:8" ht="12.75">
      <c r="A17" s="127" t="s">
        <v>172</v>
      </c>
      <c r="B17" s="130">
        <v>6</v>
      </c>
      <c r="C17" s="130">
        <v>24</v>
      </c>
      <c r="D17" s="131">
        <f>(C23/B23-1)*100</f>
        <v>4.1795665634674961</v>
      </c>
      <c r="E17" s="132">
        <f>B17/B$25*100</f>
        <v>6.3804672628858848E-3</v>
      </c>
      <c r="F17" s="132">
        <f>C17/C$25*100</f>
        <v>1.3860974426502182E-2</v>
      </c>
    </row>
    <row r="18" spans="1:8" ht="12" customHeight="1">
      <c r="A18" s="128" t="s">
        <v>173</v>
      </c>
      <c r="B18" s="133"/>
      <c r="C18" s="133"/>
      <c r="D18" s="134"/>
      <c r="E18" s="135"/>
      <c r="F18" s="135"/>
    </row>
    <row r="19" spans="1:8" ht="12.75">
      <c r="A19" s="127" t="s">
        <v>27</v>
      </c>
      <c r="B19" s="130">
        <v>802</v>
      </c>
      <c r="C19" s="130">
        <v>806</v>
      </c>
      <c r="D19" s="131">
        <f t="shared" ref="D19:D23" si="0">(C19/B19-1)*100</f>
        <v>0.49875311720697368</v>
      </c>
      <c r="E19" s="132">
        <f t="shared" ref="E19:E23" si="1">B19/B$25*100</f>
        <v>0.85285579080574669</v>
      </c>
      <c r="F19" s="132">
        <f>C19/C$25*100</f>
        <v>0.46549772449003163</v>
      </c>
    </row>
    <row r="20" spans="1:8" ht="12" customHeight="1">
      <c r="A20" s="128" t="s">
        <v>28</v>
      </c>
      <c r="B20" s="133"/>
      <c r="C20" s="133"/>
      <c r="D20" s="134"/>
      <c r="E20" s="135"/>
      <c r="F20" s="135"/>
    </row>
    <row r="21" spans="1:8" ht="12.75">
      <c r="A21" s="127" t="s">
        <v>29</v>
      </c>
      <c r="B21" s="130">
        <v>112</v>
      </c>
      <c r="C21" s="130">
        <v>153</v>
      </c>
      <c r="D21" s="131">
        <f t="shared" si="0"/>
        <v>36.607142857142861</v>
      </c>
      <c r="E21" s="132">
        <f t="shared" si="1"/>
        <v>0.11910205557386987</v>
      </c>
      <c r="F21" s="132">
        <f>C21/C$25*100</f>
        <v>8.8363711968951417E-2</v>
      </c>
    </row>
    <row r="22" spans="1:8" ht="12.75">
      <c r="A22" s="128" t="s">
        <v>30</v>
      </c>
      <c r="B22" s="133"/>
      <c r="C22" s="133"/>
      <c r="D22" s="134"/>
      <c r="E22" s="135"/>
      <c r="F22" s="135"/>
    </row>
    <row r="23" spans="1:8" ht="12.75">
      <c r="A23" s="127" t="s">
        <v>31</v>
      </c>
      <c r="B23" s="130">
        <v>1292</v>
      </c>
      <c r="C23" s="130">
        <v>1346</v>
      </c>
      <c r="D23" s="131">
        <f t="shared" si="0"/>
        <v>4.1795665634674961</v>
      </c>
      <c r="E23" s="132">
        <f t="shared" si="1"/>
        <v>1.3739272839414274</v>
      </c>
      <c r="F23" s="132">
        <f>C23/C$25*100</f>
        <v>0.77736964908633077</v>
      </c>
    </row>
    <row r="24" spans="1:8" ht="13.5" thickBot="1">
      <c r="A24" s="68" t="s">
        <v>32</v>
      </c>
      <c r="B24" s="107"/>
      <c r="C24" s="107"/>
      <c r="D24" s="121"/>
      <c r="E24" s="121"/>
      <c r="F24" s="129"/>
    </row>
    <row r="25" spans="1:8" ht="15" thickBot="1">
      <c r="A25" s="337" t="s">
        <v>8</v>
      </c>
      <c r="B25" s="338">
        <f>SUM(B11:B24)</f>
        <v>94037</v>
      </c>
      <c r="C25" s="338">
        <f>SUM(C11:C24)</f>
        <v>173148</v>
      </c>
      <c r="D25" s="335">
        <f>(C25/B25-1)*100</f>
        <v>84.127524272360873</v>
      </c>
      <c r="E25" s="322">
        <f>SUM(E11,E13,E15,E17,E19,E21,E23)</f>
        <v>100.00000000000001</v>
      </c>
      <c r="F25" s="322">
        <f>SUM(F11,F13,F15,F17,F19,F21,F23)</f>
        <v>100</v>
      </c>
      <c r="G25" s="180"/>
    </row>
    <row r="26" spans="1:8" ht="12.75" thickBot="1">
      <c r="A26" s="68"/>
      <c r="B26" s="160"/>
      <c r="C26" s="160"/>
      <c r="D26" s="68"/>
      <c r="E26" s="68"/>
      <c r="F26" s="68"/>
    </row>
    <row r="27" spans="1:8" ht="15.75" thickBot="1">
      <c r="A27" s="506" t="s">
        <v>338</v>
      </c>
      <c r="B27" s="506"/>
      <c r="C27" s="506"/>
      <c r="D27" s="506"/>
      <c r="E27" s="506"/>
      <c r="F27" s="506"/>
    </row>
    <row r="28" spans="1:8" ht="12.75">
      <c r="A28" s="126" t="s">
        <v>22</v>
      </c>
      <c r="B28" s="117">
        <v>12676</v>
      </c>
      <c r="C28" s="130">
        <v>14908</v>
      </c>
      <c r="D28" s="255">
        <f>(C28/B28-1)*100</f>
        <v>17.60807825812558</v>
      </c>
      <c r="E28" s="158">
        <f>B28/B42*100</f>
        <v>86.003120971572017</v>
      </c>
      <c r="F28" s="158">
        <f>C28/C42*100</f>
        <v>84.145171304396911</v>
      </c>
      <c r="H28" s="402"/>
    </row>
    <row r="29" spans="1:8" ht="12.75">
      <c r="A29" s="68" t="s">
        <v>23</v>
      </c>
      <c r="B29" s="107"/>
      <c r="C29" s="107"/>
      <c r="D29" s="121"/>
      <c r="E29" s="121"/>
      <c r="F29" s="121"/>
    </row>
    <row r="30" spans="1:8" ht="12.75">
      <c r="A30" s="127" t="s">
        <v>24</v>
      </c>
      <c r="B30" s="130">
        <v>1660</v>
      </c>
      <c r="C30" s="130">
        <f>2026+'F11'!D23</f>
        <v>2381</v>
      </c>
      <c r="D30" s="131">
        <f>(C30/B30-1)*100</f>
        <v>43.433734939759042</v>
      </c>
      <c r="E30" s="132">
        <f>B30/B42*100</f>
        <v>11.262636542506275</v>
      </c>
      <c r="F30" s="132">
        <f>C30/C$42*100</f>
        <v>13.439069819946944</v>
      </c>
      <c r="G30" s="402"/>
    </row>
    <row r="31" spans="1:8" ht="12.75">
      <c r="A31" s="128" t="s">
        <v>25</v>
      </c>
      <c r="B31" s="107"/>
      <c r="C31" s="107"/>
      <c r="D31" s="134"/>
      <c r="E31" s="134"/>
      <c r="F31" s="134"/>
    </row>
    <row r="32" spans="1:8" ht="12.75">
      <c r="A32" s="127" t="s">
        <v>257</v>
      </c>
      <c r="B32" s="130">
        <v>376</v>
      </c>
      <c r="C32" s="130">
        <v>402</v>
      </c>
      <c r="D32" s="131">
        <f>(C32/B32-1)*100</f>
        <v>6.9148936170212671</v>
      </c>
      <c r="E32" s="132">
        <f>B32/B42*100</f>
        <v>2.5510550240857586</v>
      </c>
      <c r="F32" s="132">
        <f>C32/C$42*100</f>
        <v>2.269007168256477</v>
      </c>
    </row>
    <row r="33" spans="1:6" ht="12.75">
      <c r="A33" s="128" t="s">
        <v>26</v>
      </c>
      <c r="B33" s="107"/>
      <c r="C33" s="107"/>
      <c r="D33" s="134"/>
      <c r="E33" s="134"/>
      <c r="F33" s="134"/>
    </row>
    <row r="34" spans="1:6" ht="12.75">
      <c r="A34" s="127" t="s">
        <v>172</v>
      </c>
      <c r="B34" s="130">
        <v>0</v>
      </c>
      <c r="C34" s="130">
        <v>0</v>
      </c>
      <c r="D34" s="131" t="e">
        <f>(C34/B34-1)*100</f>
        <v>#DIV/0!</v>
      </c>
      <c r="E34" s="132">
        <f>B34/B$42*100</f>
        <v>0</v>
      </c>
      <c r="F34" s="132">
        <f>C34/C$42*100</f>
        <v>0</v>
      </c>
    </row>
    <row r="35" spans="1:6" ht="12.75">
      <c r="A35" s="128" t="s">
        <v>173</v>
      </c>
      <c r="B35" s="107"/>
      <c r="C35" s="107"/>
      <c r="D35" s="134"/>
      <c r="E35" s="134"/>
      <c r="F35" s="134"/>
    </row>
    <row r="36" spans="1:6" ht="12.75">
      <c r="A36" s="127" t="s">
        <v>27</v>
      </c>
      <c r="B36" s="130">
        <v>18</v>
      </c>
      <c r="C36" s="130">
        <v>10</v>
      </c>
      <c r="D36" s="131">
        <f>(C36/B36-1)*100</f>
        <v>-44.444444444444443</v>
      </c>
      <c r="E36" s="132">
        <f>B36/B$42*100</f>
        <v>0.12212497455729697</v>
      </c>
      <c r="F36" s="132">
        <f>C36/C$42*100</f>
        <v>5.6442964384489466E-2</v>
      </c>
    </row>
    <row r="37" spans="1:6" ht="12.75">
      <c r="A37" s="128" t="s">
        <v>28</v>
      </c>
      <c r="B37" s="133"/>
      <c r="C37" s="133"/>
      <c r="D37" s="134"/>
      <c r="E37" s="134"/>
      <c r="F37" s="134"/>
    </row>
    <row r="38" spans="1:6" ht="12.75">
      <c r="A38" s="127" t="s">
        <v>29</v>
      </c>
      <c r="B38" s="130">
        <v>1</v>
      </c>
      <c r="C38" s="130">
        <v>3</v>
      </c>
      <c r="D38" s="131">
        <f>(C38/B38-1)*100</f>
        <v>200</v>
      </c>
      <c r="E38" s="132">
        <f>B38/B$42*100</f>
        <v>6.7847208087387211E-3</v>
      </c>
      <c r="F38" s="132">
        <f>C38/C$42*100</f>
        <v>1.6932889315346842E-2</v>
      </c>
    </row>
    <row r="39" spans="1:6" ht="12.75">
      <c r="A39" s="128" t="s">
        <v>30</v>
      </c>
      <c r="B39" s="133"/>
      <c r="C39" s="133"/>
      <c r="D39" s="134"/>
      <c r="E39" s="134"/>
      <c r="F39" s="134"/>
    </row>
    <row r="40" spans="1:6" ht="12.75">
      <c r="A40" s="127" t="s">
        <v>31</v>
      </c>
      <c r="B40" s="130">
        <v>8</v>
      </c>
      <c r="C40" s="130">
        <v>13</v>
      </c>
      <c r="D40" s="131">
        <f>(C40/B40-1)*100</f>
        <v>62.5</v>
      </c>
      <c r="E40" s="132">
        <f>B40/B$42*100</f>
        <v>5.4277766469909769E-2</v>
      </c>
      <c r="F40" s="132">
        <f>C40/C$42*100</f>
        <v>7.3375853699836319E-2</v>
      </c>
    </row>
    <row r="41" spans="1:6" ht="13.5" thickBot="1">
      <c r="A41" s="68" t="s">
        <v>32</v>
      </c>
      <c r="B41" s="107"/>
      <c r="C41" s="107"/>
      <c r="D41" s="121"/>
      <c r="E41" s="121"/>
      <c r="F41" s="224"/>
    </row>
    <row r="42" spans="1:6" ht="15" thickBot="1">
      <c r="A42" s="337" t="s">
        <v>8</v>
      </c>
      <c r="B42" s="338">
        <f>SUM(B28:B41)</f>
        <v>14739</v>
      </c>
      <c r="C42" s="338">
        <f>SUM(C28:C41)</f>
        <v>17717</v>
      </c>
      <c r="D42" s="335">
        <f>(C42/B42-1)*100</f>
        <v>20.204898568423914</v>
      </c>
      <c r="E42" s="322">
        <f>SUM(E28,E30,E32,E34,E36,E38,E40)</f>
        <v>99.999999999999986</v>
      </c>
      <c r="F42" s="322">
        <f>SUM(F28,F30,F32,F34,F36,F38,F40)</f>
        <v>100</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F19" sqref="F19"/>
    </sheetView>
  </sheetViews>
  <sheetFormatPr defaultColWidth="9.140625" defaultRowHeight="12"/>
  <cols>
    <col min="1" max="1" width="23.140625" style="58" customWidth="1"/>
    <col min="2" max="2" width="8.42578125" style="409" bestFit="1" customWidth="1"/>
    <col min="3" max="3" width="12.42578125" style="409"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12" t="s">
        <v>309</v>
      </c>
      <c r="B2" s="512"/>
      <c r="C2" s="512"/>
      <c r="D2" s="512"/>
      <c r="E2" s="512"/>
      <c r="F2" s="512"/>
      <c r="G2" s="512"/>
      <c r="H2" s="51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9" t="s">
        <v>182</v>
      </c>
      <c r="B3" s="509"/>
      <c r="C3" s="509"/>
      <c r="D3" s="509"/>
      <c r="E3" s="509"/>
      <c r="F3" s="509"/>
      <c r="G3" s="509"/>
      <c r="H3" s="509"/>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8"/>
    </row>
    <row r="5" spans="1:42" ht="12" customHeight="1">
      <c r="A5" s="289"/>
      <c r="B5" s="426"/>
      <c r="C5" s="277"/>
      <c r="D5" s="277"/>
      <c r="E5" s="308"/>
      <c r="F5" s="289" t="s">
        <v>49</v>
      </c>
      <c r="G5" s="514" t="s">
        <v>11</v>
      </c>
      <c r="H5" s="515"/>
    </row>
    <row r="6" spans="1:42" ht="12" customHeight="1">
      <c r="A6" s="287" t="s">
        <v>270</v>
      </c>
      <c r="B6" s="343" t="s">
        <v>370</v>
      </c>
      <c r="C6" s="349" t="s">
        <v>261</v>
      </c>
      <c r="D6" s="343" t="s">
        <v>370</v>
      </c>
      <c r="E6" s="349" t="s">
        <v>261</v>
      </c>
      <c r="F6" s="289" t="s">
        <v>13</v>
      </c>
      <c r="G6" s="514" t="s">
        <v>13</v>
      </c>
      <c r="H6" s="515"/>
    </row>
    <row r="7" spans="1:42" ht="12" customHeight="1">
      <c r="A7" s="339" t="s">
        <v>34</v>
      </c>
      <c r="B7" s="343"/>
      <c r="C7" s="349"/>
      <c r="D7" s="343"/>
      <c r="E7" s="349"/>
      <c r="F7" s="280" t="s">
        <v>50</v>
      </c>
      <c r="G7" s="510" t="s">
        <v>17</v>
      </c>
      <c r="H7" s="511"/>
    </row>
    <row r="8" spans="1:42" ht="12" customHeight="1">
      <c r="A8" s="280"/>
      <c r="B8" s="347" t="s">
        <v>221</v>
      </c>
      <c r="C8" s="277" t="s">
        <v>262</v>
      </c>
      <c r="D8" s="347" t="s">
        <v>221</v>
      </c>
      <c r="E8" s="277" t="s">
        <v>262</v>
      </c>
      <c r="F8" s="280" t="s">
        <v>18</v>
      </c>
      <c r="G8" s="510" t="s">
        <v>18</v>
      </c>
      <c r="H8" s="511"/>
    </row>
    <row r="9" spans="1:42" ht="12.75" thickBot="1">
      <c r="A9" s="60" t="str">
        <f>' F4'!A10</f>
        <v>Janar/January</v>
      </c>
      <c r="B9" s="410"/>
      <c r="C9" s="411">
        <v>2023</v>
      </c>
      <c r="D9" s="65"/>
      <c r="E9" s="61">
        <v>2024</v>
      </c>
      <c r="F9" s="61" t="s">
        <v>475</v>
      </c>
      <c r="G9" s="61">
        <v>2023</v>
      </c>
      <c r="H9" s="208">
        <v>2024</v>
      </c>
    </row>
    <row r="10" spans="1:42" ht="15.75" thickBot="1">
      <c r="A10" s="506" t="s">
        <v>330</v>
      </c>
      <c r="B10" s="506"/>
      <c r="C10" s="506"/>
      <c r="D10" s="506"/>
      <c r="E10" s="506"/>
      <c r="F10" s="506"/>
      <c r="G10" s="506"/>
      <c r="H10" s="506"/>
    </row>
    <row r="11" spans="1:42" ht="15">
      <c r="A11" s="113" t="s">
        <v>268</v>
      </c>
      <c r="B11" s="412">
        <v>491</v>
      </c>
      <c r="C11" s="413">
        <v>398750.46035890398</v>
      </c>
      <c r="D11" s="245">
        <v>410</v>
      </c>
      <c r="E11" s="245">
        <v>406594.79035890498</v>
      </c>
      <c r="F11" s="143">
        <f t="shared" ref="F11:F12" si="0">(E11/C11-1)*100</f>
        <v>1.9672278228695994</v>
      </c>
      <c r="G11" s="143">
        <f>C11/C13*100</f>
        <v>64.522776202605144</v>
      </c>
      <c r="H11" s="143">
        <f>E11/E$13*100</f>
        <v>61.99026269852633</v>
      </c>
      <c r="I11" s="402"/>
      <c r="J11" s="458"/>
      <c r="L11" s="402"/>
      <c r="M11" s="402"/>
    </row>
    <row r="12" spans="1:42" ht="15.75" thickBot="1">
      <c r="A12" s="239" t="s">
        <v>269</v>
      </c>
      <c r="B12" s="414">
        <v>16896</v>
      </c>
      <c r="C12" s="415">
        <v>219249.08</v>
      </c>
      <c r="D12" s="269">
        <v>17314</v>
      </c>
      <c r="E12" s="269">
        <v>249306.27</v>
      </c>
      <c r="F12" s="143">
        <f t="shared" si="0"/>
        <v>13.709152166111704</v>
      </c>
      <c r="G12" s="221">
        <f>C12/C13*100</f>
        <v>35.477223797394871</v>
      </c>
      <c r="H12" s="143">
        <f>E12/E$13*100</f>
        <v>38.009737301473663</v>
      </c>
      <c r="L12" s="402"/>
      <c r="M12" s="402"/>
    </row>
    <row r="13" spans="1:42" ht="15" thickBot="1">
      <c r="A13" s="333" t="s">
        <v>8</v>
      </c>
      <c r="B13" s="340">
        <f t="shared" ref="B13:C13" si="1">SUM(B11:B12)</f>
        <v>17387</v>
      </c>
      <c r="C13" s="340">
        <f t="shared" si="1"/>
        <v>617999.54035890393</v>
      </c>
      <c r="D13" s="340">
        <f>SUM(D11:D12)</f>
        <v>17724</v>
      </c>
      <c r="E13" s="340">
        <f>SUM(E11:E12)</f>
        <v>655901.060358905</v>
      </c>
      <c r="F13" s="341">
        <f>(E13/C13-1)*100</f>
        <v>6.1329366002424113</v>
      </c>
      <c r="G13" s="342">
        <f>SUM(G11:G12)</f>
        <v>100.00000000000001</v>
      </c>
      <c r="H13" s="342">
        <f>SUM(H11:H12)</f>
        <v>100</v>
      </c>
      <c r="J13" s="402"/>
    </row>
    <row r="14" spans="1:42" s="65" customFormat="1" ht="14.25">
      <c r="A14" s="139"/>
      <c r="B14" s="416"/>
      <c r="C14" s="417"/>
      <c r="D14" s="140"/>
      <c r="F14" s="141"/>
      <c r="G14" s="141"/>
      <c r="H14" s="141"/>
    </row>
    <row r="15" spans="1:42" ht="24">
      <c r="A15" s="287" t="s">
        <v>270</v>
      </c>
      <c r="B15" s="426" t="s">
        <v>370</v>
      </c>
      <c r="C15" s="277" t="s">
        <v>261</v>
      </c>
      <c r="D15" s="343" t="s">
        <v>370</v>
      </c>
      <c r="E15" s="349" t="s">
        <v>261</v>
      </c>
      <c r="F15" s="344" t="s">
        <v>223</v>
      </c>
      <c r="G15" s="345" t="s">
        <v>219</v>
      </c>
      <c r="H15" s="346"/>
    </row>
    <row r="16" spans="1:42" ht="24.75">
      <c r="A16" s="339" t="s">
        <v>34</v>
      </c>
      <c r="B16" s="343" t="s">
        <v>221</v>
      </c>
      <c r="C16" s="349" t="s">
        <v>262</v>
      </c>
      <c r="D16" s="347" t="s">
        <v>221</v>
      </c>
      <c r="E16" s="277" t="s">
        <v>262</v>
      </c>
      <c r="F16" s="348" t="s">
        <v>222</v>
      </c>
      <c r="G16" s="510" t="s">
        <v>220</v>
      </c>
      <c r="H16" s="511"/>
    </row>
    <row r="17" spans="1:13" s="65" customFormat="1" ht="12.75" thickBot="1">
      <c r="A17" s="60" t="str">
        <f>' F4'!A10</f>
        <v>Janar/January</v>
      </c>
      <c r="B17" s="410"/>
      <c r="C17" s="411">
        <v>2022</v>
      </c>
      <c r="E17" s="61">
        <v>2023</v>
      </c>
      <c r="F17" s="61" t="s">
        <v>470</v>
      </c>
      <c r="G17" s="61">
        <v>2022</v>
      </c>
      <c r="H17" s="208">
        <v>2023</v>
      </c>
    </row>
    <row r="18" spans="1:13" ht="15.75" thickBot="1">
      <c r="A18" s="506" t="s">
        <v>339</v>
      </c>
      <c r="B18" s="506"/>
      <c r="C18" s="506"/>
      <c r="D18" s="506"/>
      <c r="E18" s="506"/>
      <c r="F18" s="506"/>
      <c r="G18" s="506"/>
      <c r="H18" s="506"/>
    </row>
    <row r="19" spans="1:13" ht="15">
      <c r="A19" s="113" t="s">
        <v>268</v>
      </c>
      <c r="B19" s="151">
        <v>21</v>
      </c>
      <c r="C19" s="413">
        <v>62470.29</v>
      </c>
      <c r="D19" s="245">
        <v>35</v>
      </c>
      <c r="E19" s="245">
        <v>59806.78</v>
      </c>
      <c r="F19" s="143">
        <f>(E19/C19-1)*100</f>
        <v>-4.2636427652248843</v>
      </c>
      <c r="G19" s="143">
        <f>C19/C21*100</f>
        <v>87.768522029628159</v>
      </c>
      <c r="H19" s="143">
        <f>E19/E21*100</f>
        <v>84.081446846726777</v>
      </c>
      <c r="L19" s="402"/>
      <c r="M19" s="402"/>
    </row>
    <row r="20" spans="1:13" ht="15.75" thickBot="1">
      <c r="A20" s="239" t="s">
        <v>269</v>
      </c>
      <c r="B20" s="418">
        <v>3</v>
      </c>
      <c r="C20" s="415">
        <v>8705.9</v>
      </c>
      <c r="D20" s="269">
        <v>5</v>
      </c>
      <c r="E20" s="269">
        <v>11322.8</v>
      </c>
      <c r="F20" s="143">
        <f>(E20/C20-1)*100</f>
        <v>30.058925556231976</v>
      </c>
      <c r="G20" s="221">
        <f>C20/C21*100</f>
        <v>12.231477970371833</v>
      </c>
      <c r="H20" s="221">
        <f>E20/E21*100</f>
        <v>15.918553153273221</v>
      </c>
      <c r="L20" s="402"/>
      <c r="M20" s="402"/>
    </row>
    <row r="21" spans="1:13" ht="15" thickBot="1">
      <c r="A21" s="333" t="s">
        <v>8</v>
      </c>
      <c r="B21" s="320">
        <f t="shared" ref="B21:C21" si="2">SUM(B19:B20)</f>
        <v>24</v>
      </c>
      <c r="C21" s="320">
        <f t="shared" si="2"/>
        <v>71176.19</v>
      </c>
      <c r="D21" s="320">
        <f>SUM(D19:D20)</f>
        <v>40</v>
      </c>
      <c r="E21" s="320">
        <f>SUM(E19:E20)</f>
        <v>71129.58</v>
      </c>
      <c r="F21" s="342">
        <f>(E21/C21-1)*100</f>
        <v>-6.5485382120056279E-2</v>
      </c>
      <c r="G21" s="342">
        <f>SUM(G19:G20)</f>
        <v>99.999999999999986</v>
      </c>
      <c r="H21" s="342">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D20" sqref="D20"/>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45" customWidth="1"/>
    <col min="8" max="8" width="11.5703125" style="58" customWidth="1"/>
    <col min="9" max="16384" width="9.140625" style="58"/>
  </cols>
  <sheetData>
    <row r="2" spans="1:39" s="56" customFormat="1" ht="15.75">
      <c r="A2" s="513" t="s">
        <v>310</v>
      </c>
      <c r="B2" s="513"/>
      <c r="C2" s="513"/>
      <c r="D2" s="513"/>
      <c r="E2" s="513"/>
      <c r="F2" s="513"/>
      <c r="G2" s="44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9" t="s">
        <v>201</v>
      </c>
      <c r="B3" s="509"/>
      <c r="C3" s="509"/>
      <c r="D3" s="509"/>
      <c r="E3" s="509"/>
      <c r="F3" s="509"/>
      <c r="G3" s="447"/>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14" t="s">
        <v>11</v>
      </c>
      <c r="F5" s="515"/>
    </row>
    <row r="6" spans="1:39" ht="14.25">
      <c r="A6" s="287" t="s">
        <v>270</v>
      </c>
      <c r="B6" s="514" t="s">
        <v>261</v>
      </c>
      <c r="C6" s="515"/>
      <c r="D6" s="289" t="s">
        <v>13</v>
      </c>
      <c r="E6" s="514" t="s">
        <v>13</v>
      </c>
      <c r="F6" s="515"/>
    </row>
    <row r="7" spans="1:39" ht="15">
      <c r="A7" s="339" t="s">
        <v>34</v>
      </c>
      <c r="B7" s="510" t="s">
        <v>262</v>
      </c>
      <c r="C7" s="511"/>
      <c r="D7" s="280" t="s">
        <v>50</v>
      </c>
      <c r="E7" s="510" t="s">
        <v>17</v>
      </c>
      <c r="F7" s="511"/>
    </row>
    <row r="8" spans="1:39">
      <c r="A8" s="280"/>
      <c r="B8" s="277"/>
      <c r="C8" s="308"/>
      <c r="D8" s="280" t="s">
        <v>18</v>
      </c>
      <c r="E8" s="510" t="s">
        <v>18</v>
      </c>
      <c r="F8" s="511"/>
    </row>
    <row r="9" spans="1:39" ht="12.75" thickBot="1">
      <c r="A9" s="60" t="str">
        <f>' F4'!A10</f>
        <v>Janar/January</v>
      </c>
      <c r="B9" s="61">
        <v>2023</v>
      </c>
      <c r="C9" s="208">
        <v>2024</v>
      </c>
      <c r="D9" s="61" t="s">
        <v>475</v>
      </c>
      <c r="E9" s="61">
        <v>2023</v>
      </c>
      <c r="F9" s="208">
        <v>2024</v>
      </c>
    </row>
    <row r="10" spans="1:39" ht="15.75" thickBot="1">
      <c r="A10" s="506" t="s">
        <v>330</v>
      </c>
      <c r="B10" s="506"/>
      <c r="C10" s="506"/>
      <c r="D10" s="506"/>
      <c r="E10" s="506"/>
      <c r="F10" s="506"/>
    </row>
    <row r="11" spans="1:39" ht="15">
      <c r="A11" s="171" t="s">
        <v>319</v>
      </c>
      <c r="B11" s="142">
        <v>696331.85</v>
      </c>
      <c r="C11" s="142">
        <v>956678.26</v>
      </c>
      <c r="D11" s="143">
        <f>(C11/B11-1)*100</f>
        <v>37.388266815599501</v>
      </c>
      <c r="E11" s="143">
        <f>B11/B$23*100</f>
        <v>6.302366920772295</v>
      </c>
      <c r="F11" s="143">
        <f>C11/C$23*100</f>
        <v>6.9227089200928527</v>
      </c>
      <c r="I11" s="402"/>
    </row>
    <row r="12" spans="1:39" ht="15">
      <c r="A12" s="172" t="s">
        <v>41</v>
      </c>
      <c r="B12" s="142">
        <v>1214390.5900000001</v>
      </c>
      <c r="C12" s="245">
        <v>1617856.04</v>
      </c>
      <c r="D12" s="143">
        <f>(C12/B12-1)*100</f>
        <v>33.223696998508515</v>
      </c>
      <c r="E12" s="143">
        <f>B12/B$23*100</f>
        <v>10.991217884566321</v>
      </c>
      <c r="F12" s="143">
        <f>C12/C$23*100</f>
        <v>11.707119214284331</v>
      </c>
      <c r="H12" s="450"/>
      <c r="I12" s="402"/>
    </row>
    <row r="13" spans="1:39" ht="15">
      <c r="A13" s="172" t="s">
        <v>317</v>
      </c>
      <c r="B13" s="142">
        <v>955672.1</v>
      </c>
      <c r="C13" s="142">
        <v>1217980.82</v>
      </c>
      <c r="D13" s="143">
        <f t="shared" ref="D13:D22" si="0">(C13/B13-1)*100</f>
        <v>27.447564912693402</v>
      </c>
      <c r="E13" s="143">
        <f t="shared" ref="E13:E22" si="1">B13/B$23*100</f>
        <v>8.6496061183256128</v>
      </c>
      <c r="F13" s="143">
        <f t="shared" ref="F13:F22" si="2">C13/C$23*100</f>
        <v>8.8135447826691582</v>
      </c>
      <c r="I13" s="402"/>
    </row>
    <row r="14" spans="1:39" ht="15">
      <c r="A14" s="172" t="s">
        <v>263</v>
      </c>
      <c r="B14" s="142">
        <v>1415089.23</v>
      </c>
      <c r="C14" s="142">
        <v>1660460.22</v>
      </c>
      <c r="D14" s="143">
        <f t="shared" si="0"/>
        <v>17.339612569873065</v>
      </c>
      <c r="E14" s="143">
        <f t="shared" si="1"/>
        <v>12.807703041435111</v>
      </c>
      <c r="F14" s="143">
        <f t="shared" si="2"/>
        <v>12.015411300820551</v>
      </c>
      <c r="I14" s="402"/>
    </row>
    <row r="15" spans="1:39" ht="15">
      <c r="A15" s="173" t="s">
        <v>33</v>
      </c>
      <c r="B15" s="63">
        <v>0</v>
      </c>
      <c r="C15" s="142">
        <v>0</v>
      </c>
      <c r="D15" s="143" t="e">
        <f t="shared" si="0"/>
        <v>#DIV/0!</v>
      </c>
      <c r="E15" s="143">
        <f t="shared" si="1"/>
        <v>0</v>
      </c>
      <c r="F15" s="143">
        <f t="shared" si="2"/>
        <v>0</v>
      </c>
      <c r="I15" s="402"/>
    </row>
    <row r="16" spans="1:39" ht="15">
      <c r="A16" s="172" t="s">
        <v>271</v>
      </c>
      <c r="B16" s="142">
        <v>0</v>
      </c>
      <c r="C16" s="142">
        <v>0</v>
      </c>
      <c r="D16" s="143" t="e">
        <f t="shared" si="0"/>
        <v>#DIV/0!</v>
      </c>
      <c r="E16" s="143">
        <f t="shared" si="1"/>
        <v>0</v>
      </c>
      <c r="F16" s="143">
        <f t="shared" si="2"/>
        <v>0</v>
      </c>
      <c r="I16" s="402"/>
    </row>
    <row r="17" spans="1:9" ht="15">
      <c r="A17" s="172" t="s">
        <v>314</v>
      </c>
      <c r="B17" s="142">
        <v>859223.43000000098</v>
      </c>
      <c r="C17" s="142">
        <v>986111.37</v>
      </c>
      <c r="D17" s="143">
        <f t="shared" si="0"/>
        <v>14.767746731487396</v>
      </c>
      <c r="E17" s="143">
        <f t="shared" si="1"/>
        <v>7.7766675799541787</v>
      </c>
      <c r="F17" s="143">
        <f t="shared" si="2"/>
        <v>7.1356925966980622</v>
      </c>
      <c r="I17" s="402"/>
    </row>
    <row r="18" spans="1:9" ht="15">
      <c r="A18" s="172" t="s">
        <v>306</v>
      </c>
      <c r="B18" s="142">
        <v>1466089.4591248999</v>
      </c>
      <c r="C18" s="142">
        <v>1675371.1127118701</v>
      </c>
      <c r="D18" s="143">
        <f t="shared" si="0"/>
        <v>14.274821518182733</v>
      </c>
      <c r="E18" s="143">
        <f t="shared" si="1"/>
        <v>13.269296399528063</v>
      </c>
      <c r="F18" s="143">
        <f t="shared" si="2"/>
        <v>12.123309404393021</v>
      </c>
      <c r="I18" s="402"/>
    </row>
    <row r="19" spans="1:9" ht="15">
      <c r="A19" s="172" t="s">
        <v>272</v>
      </c>
      <c r="B19" s="142">
        <v>2057826.29</v>
      </c>
      <c r="C19" s="142">
        <v>2988374.56</v>
      </c>
      <c r="D19" s="143">
        <f t="shared" si="0"/>
        <v>45.219962176690821</v>
      </c>
      <c r="E19" s="143">
        <f t="shared" si="1"/>
        <v>18.62499372790657</v>
      </c>
      <c r="F19" s="143">
        <f t="shared" si="2"/>
        <v>21.624456296404766</v>
      </c>
      <c r="I19" s="402"/>
    </row>
    <row r="20" spans="1:9" ht="15">
      <c r="A20" s="172" t="s">
        <v>264</v>
      </c>
      <c r="B20" s="142">
        <v>467941.26</v>
      </c>
      <c r="C20" s="142">
        <v>257652.4</v>
      </c>
      <c r="D20" s="143">
        <f t="shared" si="0"/>
        <v>-44.93915753443072</v>
      </c>
      <c r="E20" s="143">
        <f t="shared" si="1"/>
        <v>4.2352471998638412</v>
      </c>
      <c r="F20" s="143">
        <f t="shared" si="2"/>
        <v>1.8644225988404211</v>
      </c>
      <c r="I20" s="402"/>
    </row>
    <row r="21" spans="1:9" ht="15">
      <c r="A21" s="172" t="s">
        <v>265</v>
      </c>
      <c r="B21" s="142">
        <v>1250689.75</v>
      </c>
      <c r="C21" s="142">
        <v>1318372.6399999899</v>
      </c>
      <c r="D21" s="143">
        <f t="shared" si="0"/>
        <v>5.4116450542582406</v>
      </c>
      <c r="E21" s="143">
        <f t="shared" si="1"/>
        <v>11.319754666613301</v>
      </c>
      <c r="F21" s="143">
        <f t="shared" si="2"/>
        <v>9.5399994089280273</v>
      </c>
      <c r="I21" s="402"/>
    </row>
    <row r="22" spans="1:9" ht="15.75" thickBot="1">
      <c r="A22" s="220" t="s">
        <v>266</v>
      </c>
      <c r="B22" s="232">
        <v>665481.52</v>
      </c>
      <c r="C22" s="232">
        <v>1140563.1399999999</v>
      </c>
      <c r="D22" s="221">
        <f t="shared" si="0"/>
        <v>71.389152924937704</v>
      </c>
      <c r="E22" s="221">
        <f t="shared" si="1"/>
        <v>6.0231464610347309</v>
      </c>
      <c r="F22" s="221">
        <f t="shared" si="2"/>
        <v>8.2533354768687985</v>
      </c>
      <c r="I22" s="402"/>
    </row>
    <row r="23" spans="1:9" ht="15" thickBot="1">
      <c r="A23" s="323" t="s">
        <v>8</v>
      </c>
      <c r="B23" s="320">
        <f>SUM(B11:B22)</f>
        <v>11048735.479124898</v>
      </c>
      <c r="C23" s="320">
        <f>SUM(C11:C22)</f>
        <v>13819420.562711861</v>
      </c>
      <c r="D23" s="342">
        <f>(C23/B23-1)*100</f>
        <v>25.076942866645702</v>
      </c>
      <c r="E23" s="342">
        <f>SUM(E11:E22)</f>
        <v>100.00000000000003</v>
      </c>
      <c r="F23" s="342">
        <f>SUM(F11:F22)</f>
        <v>99.999999999999986</v>
      </c>
    </row>
    <row r="25" spans="1:9">
      <c r="C25" s="449"/>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F21" sqref="F21"/>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12" t="s">
        <v>311</v>
      </c>
      <c r="B2" s="512"/>
      <c r="C2" s="512"/>
      <c r="D2" s="512"/>
      <c r="E2" s="512"/>
      <c r="F2" s="512"/>
      <c r="G2" s="512"/>
      <c r="H2" s="512"/>
    </row>
    <row r="3" spans="1:13" ht="15.75">
      <c r="A3" s="509" t="s">
        <v>218</v>
      </c>
      <c r="B3" s="509"/>
      <c r="C3" s="509"/>
      <c r="D3" s="509"/>
      <c r="E3" s="509"/>
      <c r="F3" s="509"/>
      <c r="G3" s="509"/>
      <c r="H3" s="509"/>
    </row>
    <row r="5" spans="1:13" ht="14.25" customHeight="1">
      <c r="A5" s="289"/>
      <c r="B5" s="289"/>
      <c r="C5" s="277"/>
      <c r="D5" s="350"/>
      <c r="E5" s="308"/>
      <c r="F5" s="344" t="s">
        <v>224</v>
      </c>
      <c r="G5" s="514" t="s">
        <v>11</v>
      </c>
      <c r="H5" s="515"/>
    </row>
    <row r="6" spans="1:13">
      <c r="A6" s="351" t="s">
        <v>270</v>
      </c>
      <c r="B6" s="289" t="s">
        <v>216</v>
      </c>
      <c r="C6" s="345" t="s">
        <v>261</v>
      </c>
      <c r="D6" s="289" t="s">
        <v>216</v>
      </c>
      <c r="E6" s="352" t="s">
        <v>315</v>
      </c>
      <c r="F6" s="289" t="s">
        <v>225</v>
      </c>
      <c r="G6" s="514" t="s">
        <v>14</v>
      </c>
      <c r="H6" s="515"/>
    </row>
    <row r="7" spans="1:13" ht="15" customHeight="1">
      <c r="A7" s="353" t="s">
        <v>34</v>
      </c>
      <c r="B7" s="280" t="s">
        <v>217</v>
      </c>
      <c r="C7" s="271" t="s">
        <v>262</v>
      </c>
      <c r="D7" s="280" t="s">
        <v>217</v>
      </c>
      <c r="E7" s="354" t="s">
        <v>316</v>
      </c>
      <c r="F7" s="280" t="s">
        <v>226</v>
      </c>
      <c r="G7" s="510" t="s">
        <v>17</v>
      </c>
      <c r="H7" s="511"/>
    </row>
    <row r="8" spans="1:13">
      <c r="A8" s="280"/>
      <c r="B8" s="280"/>
      <c r="C8" s="277"/>
      <c r="D8" s="350"/>
      <c r="E8" s="308"/>
      <c r="F8" s="280" t="s">
        <v>18</v>
      </c>
      <c r="G8" s="510" t="s">
        <v>18</v>
      </c>
      <c r="H8" s="511"/>
    </row>
    <row r="9" spans="1:13" ht="13.5" thickBot="1">
      <c r="A9" s="60" t="str">
        <f>' F4'!A10</f>
        <v>Janar/January</v>
      </c>
      <c r="B9" s="523">
        <v>2023</v>
      </c>
      <c r="C9" s="523"/>
      <c r="D9" s="523">
        <v>2024</v>
      </c>
      <c r="E9" s="523"/>
      <c r="F9" s="61" t="s">
        <v>475</v>
      </c>
      <c r="G9" s="61">
        <v>2023</v>
      </c>
      <c r="H9" s="208">
        <v>2024</v>
      </c>
    </row>
    <row r="10" spans="1:13" ht="15.75" thickBot="1">
      <c r="A10" s="506" t="s">
        <v>339</v>
      </c>
      <c r="B10" s="506"/>
      <c r="C10" s="506"/>
      <c r="D10" s="506"/>
      <c r="E10" s="506"/>
      <c r="F10" s="506"/>
      <c r="G10" s="506"/>
      <c r="H10" s="506"/>
    </row>
    <row r="11" spans="1:13" ht="15">
      <c r="A11" s="171" t="s">
        <v>319</v>
      </c>
      <c r="B11" s="142">
        <v>66</v>
      </c>
      <c r="C11" s="142">
        <v>114354.63</v>
      </c>
      <c r="D11" s="142">
        <v>165</v>
      </c>
      <c r="E11" s="142">
        <v>192449.18</v>
      </c>
      <c r="F11" s="143">
        <f>(E11/C11-1)*100</f>
        <v>68.291550591349022</v>
      </c>
      <c r="G11" s="143">
        <f>C11/C$24*100</f>
        <v>1.3886512514565448</v>
      </c>
      <c r="H11" s="143">
        <f>E11/E$24*100</f>
        <v>3.8611570404725737</v>
      </c>
      <c r="L11" s="427"/>
      <c r="M11" s="446"/>
    </row>
    <row r="12" spans="1:13" ht="15">
      <c r="A12" s="172" t="s">
        <v>41</v>
      </c>
      <c r="B12" s="142">
        <v>2527</v>
      </c>
      <c r="C12" s="142">
        <v>532702.81000000006</v>
      </c>
      <c r="D12" s="142">
        <v>3165</v>
      </c>
      <c r="E12" s="142">
        <v>766605.21</v>
      </c>
      <c r="F12" s="143">
        <f>(E12/C12-1)*100</f>
        <v>43.908610131040973</v>
      </c>
      <c r="G12" s="143">
        <f>C12/C$24*100</f>
        <v>6.4688104343559854</v>
      </c>
      <c r="H12" s="143">
        <f t="shared" ref="H12:H23" si="0">E12/E$24*100</f>
        <v>15.380596081804329</v>
      </c>
      <c r="L12" s="427"/>
      <c r="M12" s="446"/>
    </row>
    <row r="13" spans="1:13" ht="15">
      <c r="A13" s="172" t="s">
        <v>317</v>
      </c>
      <c r="B13" s="144">
        <v>601</v>
      </c>
      <c r="C13" s="144">
        <v>371749.03</v>
      </c>
      <c r="D13" s="144">
        <v>1131</v>
      </c>
      <c r="E13" s="144">
        <v>385436.95</v>
      </c>
      <c r="F13" s="143">
        <f t="shared" ref="F13:F23" si="1">(E13/C13-1)*100</f>
        <v>3.6820324722837805</v>
      </c>
      <c r="G13" s="143">
        <f t="shared" ref="G13:G23" si="2">C13/C$24*100</f>
        <v>4.5142881904935255</v>
      </c>
      <c r="H13" s="143">
        <f t="shared" si="0"/>
        <v>7.7331199496447605</v>
      </c>
      <c r="L13" s="427"/>
      <c r="M13" s="446"/>
    </row>
    <row r="14" spans="1:13" s="105" customFormat="1" ht="15">
      <c r="A14" s="172" t="s">
        <v>263</v>
      </c>
      <c r="B14" s="142">
        <v>3073</v>
      </c>
      <c r="C14" s="142">
        <v>631707.96</v>
      </c>
      <c r="D14" s="142">
        <v>2960</v>
      </c>
      <c r="E14" s="142">
        <v>617810.05000000005</v>
      </c>
      <c r="F14" s="143">
        <f t="shared" si="1"/>
        <v>-2.2000530118379213</v>
      </c>
      <c r="G14" s="143">
        <f t="shared" si="2"/>
        <v>7.6710671811806908</v>
      </c>
      <c r="H14" s="143">
        <f t="shared" si="0"/>
        <v>12.395280791698946</v>
      </c>
      <c r="J14" s="244"/>
      <c r="K14" s="244"/>
      <c r="L14" s="427"/>
      <c r="M14" s="446"/>
    </row>
    <row r="15" spans="1:13" s="105" customFormat="1" ht="15">
      <c r="A15" s="173" t="s">
        <v>33</v>
      </c>
      <c r="B15" s="144">
        <v>1</v>
      </c>
      <c r="C15" s="144">
        <v>5536.99</v>
      </c>
      <c r="D15" s="144">
        <v>7</v>
      </c>
      <c r="E15" s="144">
        <v>7728.58</v>
      </c>
      <c r="F15" s="143">
        <f t="shared" si="1"/>
        <v>39.580891422957244</v>
      </c>
      <c r="G15" s="143">
        <f t="shared" si="2"/>
        <v>6.7237750607932301E-2</v>
      </c>
      <c r="H15" s="143">
        <f t="shared" si="0"/>
        <v>0.15506047404231874</v>
      </c>
      <c r="J15" s="244"/>
      <c r="K15" s="244"/>
      <c r="L15" s="427"/>
      <c r="M15" s="446"/>
    </row>
    <row r="16" spans="1:13" s="105" customFormat="1" ht="15">
      <c r="A16" s="172" t="s">
        <v>271</v>
      </c>
      <c r="B16" s="144">
        <v>115</v>
      </c>
      <c r="C16" s="144">
        <v>143071.76</v>
      </c>
      <c r="D16" s="144">
        <v>28</v>
      </c>
      <c r="E16" s="144">
        <v>26358</v>
      </c>
      <c r="F16" s="143">
        <f t="shared" si="1"/>
        <v>-81.577077125492821</v>
      </c>
      <c r="G16" s="143">
        <f t="shared" si="2"/>
        <v>1.7373741541736476</v>
      </c>
      <c r="H16" s="143">
        <f t="shared" si="0"/>
        <v>0.52882728454741201</v>
      </c>
      <c r="J16" s="244"/>
      <c r="K16" s="244"/>
      <c r="L16" s="427"/>
      <c r="M16" s="446"/>
    </row>
    <row r="17" spans="1:13" s="58" customFormat="1" ht="15">
      <c r="A17" s="172" t="s">
        <v>314</v>
      </c>
      <c r="B17" s="142">
        <v>670</v>
      </c>
      <c r="C17" s="142">
        <v>151681.07999999999</v>
      </c>
      <c r="D17" s="142">
        <v>530</v>
      </c>
      <c r="E17" s="142">
        <v>218794.08</v>
      </c>
      <c r="F17" s="143">
        <f t="shared" si="1"/>
        <v>44.246124829807385</v>
      </c>
      <c r="G17" s="143">
        <f t="shared" si="2"/>
        <v>1.8419203626847489</v>
      </c>
      <c r="H17" s="143">
        <f t="shared" si="0"/>
        <v>4.389721496374885</v>
      </c>
      <c r="J17" s="69"/>
      <c r="K17" s="69"/>
      <c r="L17" s="427"/>
      <c r="M17" s="446"/>
    </row>
    <row r="18" spans="1:13" s="105" customFormat="1" ht="15">
      <c r="A18" s="172" t="s">
        <v>306</v>
      </c>
      <c r="B18" s="144">
        <v>2282</v>
      </c>
      <c r="C18" s="144">
        <v>373186</v>
      </c>
      <c r="D18" s="144">
        <v>2464</v>
      </c>
      <c r="E18" s="144">
        <v>543850.85</v>
      </c>
      <c r="F18" s="143">
        <f t="shared" si="1"/>
        <v>45.731846853847678</v>
      </c>
      <c r="G18" s="143">
        <f t="shared" si="2"/>
        <v>4.5317378572783813</v>
      </c>
      <c r="H18" s="143">
        <f t="shared" si="0"/>
        <v>10.911418476527121</v>
      </c>
      <c r="J18" s="244"/>
      <c r="K18" s="244"/>
      <c r="L18" s="427"/>
      <c r="M18" s="446"/>
    </row>
    <row r="19" spans="1:13" s="105" customFormat="1" ht="15">
      <c r="A19" s="172" t="s">
        <v>272</v>
      </c>
      <c r="B19" s="144">
        <v>2345</v>
      </c>
      <c r="C19" s="144">
        <v>4459557.95</v>
      </c>
      <c r="D19" s="144">
        <v>2509</v>
      </c>
      <c r="E19" s="144">
        <v>594787.31999999995</v>
      </c>
      <c r="F19" s="143">
        <f t="shared" si="1"/>
        <v>-86.662639511165011</v>
      </c>
      <c r="G19" s="143">
        <f t="shared" si="2"/>
        <v>54.154088279682981</v>
      </c>
      <c r="H19" s="143">
        <f t="shared" si="0"/>
        <v>11.933369880826792</v>
      </c>
      <c r="J19" s="244"/>
      <c r="K19" s="244"/>
      <c r="L19" s="427"/>
      <c r="M19" s="446"/>
    </row>
    <row r="20" spans="1:13" s="105" customFormat="1" ht="15">
      <c r="A20" s="172" t="s">
        <v>264</v>
      </c>
      <c r="B20" s="144">
        <v>77</v>
      </c>
      <c r="C20" s="144">
        <v>136064.17000000001</v>
      </c>
      <c r="D20" s="144">
        <v>72</v>
      </c>
      <c r="E20" s="144">
        <v>149729.53</v>
      </c>
      <c r="F20" s="143">
        <f t="shared" si="1"/>
        <v>10.043320001143563</v>
      </c>
      <c r="G20" s="143">
        <f t="shared" si="2"/>
        <v>1.6522783550512652</v>
      </c>
      <c r="H20" s="143">
        <f t="shared" si="0"/>
        <v>3.0040617940079013</v>
      </c>
      <c r="J20" s="244"/>
      <c r="K20" s="244"/>
      <c r="L20" s="427"/>
      <c r="M20" s="446"/>
    </row>
    <row r="21" spans="1:13" ht="15">
      <c r="A21" s="172" t="s">
        <v>265</v>
      </c>
      <c r="B21" s="142">
        <v>1982</v>
      </c>
      <c r="C21" s="142">
        <v>699598.04</v>
      </c>
      <c r="D21" s="142">
        <v>3201</v>
      </c>
      <c r="E21" s="144">
        <v>379645.84</v>
      </c>
      <c r="F21" s="143">
        <f t="shared" si="1"/>
        <v>-45.733718750841554</v>
      </c>
      <c r="G21" s="143">
        <f t="shared" si="2"/>
        <v>8.4954819386197649</v>
      </c>
      <c r="H21" s="143">
        <f t="shared" si="0"/>
        <v>7.6169314309477683</v>
      </c>
      <c r="L21" s="427"/>
      <c r="M21" s="446"/>
    </row>
    <row r="22" spans="1:13" ht="15">
      <c r="A22" s="172" t="s">
        <v>266</v>
      </c>
      <c r="B22" s="142">
        <v>851</v>
      </c>
      <c r="C22" s="142">
        <v>273162</v>
      </c>
      <c r="D22" s="142">
        <v>1130</v>
      </c>
      <c r="E22" s="142">
        <v>357538.02</v>
      </c>
      <c r="F22" s="143">
        <f t="shared" si="1"/>
        <v>30.888637511806195</v>
      </c>
      <c r="G22" s="143">
        <f t="shared" si="2"/>
        <v>3.3171088319762192</v>
      </c>
      <c r="H22" s="143">
        <f t="shared" si="0"/>
        <v>7.1733765930289959</v>
      </c>
      <c r="L22" s="427"/>
      <c r="M22" s="446"/>
    </row>
    <row r="23" spans="1:13" ht="15.75" thickBot="1">
      <c r="A23" s="174" t="s">
        <v>273</v>
      </c>
      <c r="B23" s="219">
        <v>149</v>
      </c>
      <c r="C23" s="219">
        <v>342569.93</v>
      </c>
      <c r="D23" s="142">
        <f>'F11'!D23</f>
        <v>355</v>
      </c>
      <c r="E23" s="418">
        <f>' F9'!D23</f>
        <v>743502.40999999992</v>
      </c>
      <c r="F23" s="143">
        <f t="shared" si="1"/>
        <v>117.03668211626162</v>
      </c>
      <c r="G23" s="143">
        <f t="shared" si="2"/>
        <v>4.1599554124383156</v>
      </c>
      <c r="H23" s="143">
        <f t="shared" si="0"/>
        <v>14.9170787060762</v>
      </c>
      <c r="J23" s="453"/>
      <c r="K23" s="453"/>
      <c r="L23" s="427"/>
      <c r="M23" s="446"/>
    </row>
    <row r="24" spans="1:13" ht="15" thickBot="1">
      <c r="A24" s="333" t="s">
        <v>8</v>
      </c>
      <c r="B24" s="355">
        <f t="shared" ref="B24:C24" si="3">SUM(B11:B23)</f>
        <v>14739</v>
      </c>
      <c r="C24" s="355">
        <f t="shared" si="3"/>
        <v>8234942.3500000006</v>
      </c>
      <c r="D24" s="355">
        <f>SUM(D11:D23)</f>
        <v>17717</v>
      </c>
      <c r="E24" s="355">
        <f>SUM(E11:E23)</f>
        <v>4984236.0199999996</v>
      </c>
      <c r="F24" s="356">
        <f>(E24/C24-1)*100</f>
        <v>-39.474548719821954</v>
      </c>
      <c r="G24" s="357">
        <f>SUM(G11:G23)</f>
        <v>100</v>
      </c>
      <c r="H24" s="357">
        <f>SUM(H11:H23)</f>
        <v>99.999999999999986</v>
      </c>
      <c r="M24" s="446"/>
    </row>
    <row r="26" spans="1:13">
      <c r="D26" s="423"/>
      <c r="E26" s="423"/>
    </row>
    <row r="27" spans="1:13">
      <c r="D27" s="423"/>
      <c r="E27" s="423"/>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H18" sqref="H18"/>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55" bestFit="1" customWidth="1"/>
  </cols>
  <sheetData>
    <row r="1" spans="1:10" s="9" customFormat="1">
      <c r="G1" s="454"/>
      <c r="H1" s="454"/>
    </row>
    <row r="2" spans="1:10" s="9" customFormat="1" ht="15.75" customHeight="1">
      <c r="A2" s="525" t="s">
        <v>183</v>
      </c>
      <c r="B2" s="525"/>
      <c r="C2" s="525"/>
      <c r="D2" s="525"/>
      <c r="E2" s="525"/>
      <c r="G2" s="454"/>
      <c r="H2" s="454"/>
    </row>
    <row r="3" spans="1:10" s="9" customFormat="1" ht="15.75">
      <c r="A3" s="526" t="s">
        <v>184</v>
      </c>
      <c r="B3" s="526"/>
      <c r="C3" s="526"/>
      <c r="D3" s="526"/>
      <c r="E3" s="526"/>
      <c r="G3" s="454"/>
      <c r="H3" s="454"/>
    </row>
    <row r="4" spans="1:10" s="9" customFormat="1" ht="13.5" thickBot="1">
      <c r="G4" s="454"/>
      <c r="H4" s="454"/>
    </row>
    <row r="5" spans="1:10" s="9" customFormat="1" ht="15.75" customHeight="1">
      <c r="A5" s="371"/>
      <c r="B5" s="527" t="s">
        <v>274</v>
      </c>
      <c r="C5" s="528"/>
      <c r="D5" s="528"/>
      <c r="E5" s="529"/>
      <c r="G5" s="454"/>
      <c r="H5" s="454"/>
    </row>
    <row r="6" spans="1:10" s="9" customFormat="1" ht="15">
      <c r="A6" s="370"/>
      <c r="B6" s="530" t="s">
        <v>275</v>
      </c>
      <c r="C6" s="531"/>
      <c r="D6" s="531"/>
      <c r="E6" s="532"/>
      <c r="G6" s="454"/>
      <c r="H6" s="454"/>
    </row>
    <row r="7" spans="1:10" s="9" customFormat="1" ht="82.5" thickBot="1">
      <c r="A7" s="372" t="s">
        <v>276</v>
      </c>
      <c r="B7" s="373" t="s">
        <v>123</v>
      </c>
      <c r="C7" s="373" t="s">
        <v>124</v>
      </c>
      <c r="D7" s="374" t="s">
        <v>121</v>
      </c>
      <c r="E7" s="375" t="s">
        <v>175</v>
      </c>
      <c r="G7" s="454"/>
      <c r="H7" s="454"/>
    </row>
    <row r="8" spans="1:10" s="9" customFormat="1" ht="15.75" customHeight="1" thickBot="1">
      <c r="A8" s="533" t="str">
        <f>' F4'!A10</f>
        <v>Janar/January</v>
      </c>
      <c r="B8" s="533"/>
      <c r="C8" s="533"/>
      <c r="D8" s="533"/>
      <c r="E8" s="388">
        <v>2024</v>
      </c>
      <c r="G8" s="454"/>
      <c r="H8" s="454"/>
    </row>
    <row r="9" spans="1:10" s="9" customFormat="1" ht="15.75" thickBot="1">
      <c r="A9" s="524" t="s">
        <v>340</v>
      </c>
      <c r="B9" s="524" t="s">
        <v>256</v>
      </c>
      <c r="C9" s="524"/>
      <c r="D9" s="524"/>
      <c r="E9" s="524"/>
      <c r="G9" s="454"/>
      <c r="H9" s="454"/>
    </row>
    <row r="10" spans="1:10" s="9" customFormat="1" ht="15">
      <c r="A10" s="171" t="s">
        <v>346</v>
      </c>
      <c r="B10" s="246">
        <v>565297.48</v>
      </c>
      <c r="C10" s="246">
        <v>391380.78</v>
      </c>
      <c r="D10" s="52">
        <f>B10+C10</f>
        <v>956678.26</v>
      </c>
      <c r="E10" s="404">
        <f>C10/D10*100</f>
        <v>40.9103871556567</v>
      </c>
      <c r="F10" s="403"/>
      <c r="G10" s="454"/>
      <c r="H10" s="454"/>
      <c r="I10" s="452"/>
      <c r="J10" s="452"/>
    </row>
    <row r="11" spans="1:10" s="9" customFormat="1" ht="15">
      <c r="A11" s="172" t="s">
        <v>41</v>
      </c>
      <c r="B11" s="246">
        <v>689772.33</v>
      </c>
      <c r="C11" s="246">
        <v>928083.71</v>
      </c>
      <c r="D11" s="52">
        <f t="shared" ref="D11:D21" si="0">B11+C11</f>
        <v>1617856.04</v>
      </c>
      <c r="E11" s="404">
        <f t="shared" ref="E11:E21" si="1">C11/D11*100</f>
        <v>57.365036632060281</v>
      </c>
      <c r="G11" s="454"/>
      <c r="H11" s="454"/>
      <c r="I11" s="452"/>
      <c r="J11" s="452"/>
    </row>
    <row r="12" spans="1:10" s="9" customFormat="1" ht="15.75" customHeight="1">
      <c r="A12" s="172" t="s">
        <v>317</v>
      </c>
      <c r="B12" s="246">
        <v>692835.39</v>
      </c>
      <c r="C12" s="246">
        <v>525145.43000000005</v>
      </c>
      <c r="D12" s="52">
        <f t="shared" si="0"/>
        <v>1217980.82</v>
      </c>
      <c r="E12" s="404">
        <f t="shared" si="1"/>
        <v>43.116067295706678</v>
      </c>
      <c r="G12" s="454"/>
      <c r="H12" s="454"/>
      <c r="I12" s="452"/>
      <c r="J12" s="452"/>
    </row>
    <row r="13" spans="1:10" s="9" customFormat="1" ht="15">
      <c r="A13" s="172" t="s">
        <v>263</v>
      </c>
      <c r="B13" s="246">
        <v>639372.72</v>
      </c>
      <c r="C13" s="246">
        <v>1021087.5</v>
      </c>
      <c r="D13" s="52">
        <f t="shared" si="0"/>
        <v>1660460.22</v>
      </c>
      <c r="E13" s="404">
        <f t="shared" si="1"/>
        <v>61.494246456563715</v>
      </c>
      <c r="G13" s="454"/>
      <c r="H13" s="454"/>
      <c r="I13" s="452"/>
      <c r="J13" s="452"/>
    </row>
    <row r="14" spans="1:10" s="9" customFormat="1" ht="15">
      <c r="A14" s="173" t="s">
        <v>33</v>
      </c>
      <c r="B14" s="246">
        <v>0</v>
      </c>
      <c r="C14" s="246">
        <v>0</v>
      </c>
      <c r="D14" s="52">
        <f t="shared" si="0"/>
        <v>0</v>
      </c>
      <c r="E14" s="404">
        <f>IF(C14&gt;0,C14/D14*100,0)</f>
        <v>0</v>
      </c>
      <c r="G14" s="454"/>
      <c r="H14" s="454"/>
      <c r="I14" s="452"/>
      <c r="J14" s="452"/>
    </row>
    <row r="15" spans="1:10" s="9" customFormat="1" ht="15">
      <c r="A15" s="172" t="s">
        <v>271</v>
      </c>
      <c r="B15" s="246">
        <v>0</v>
      </c>
      <c r="C15" s="246">
        <v>0</v>
      </c>
      <c r="D15" s="52">
        <f t="shared" si="0"/>
        <v>0</v>
      </c>
      <c r="E15" s="404">
        <v>0</v>
      </c>
      <c r="G15" s="454"/>
      <c r="H15" s="454"/>
      <c r="I15" s="452"/>
      <c r="J15" s="452"/>
    </row>
    <row r="16" spans="1:10" s="58" customFormat="1" ht="15">
      <c r="A16" s="172" t="s">
        <v>314</v>
      </c>
      <c r="B16" s="246">
        <v>672623.3</v>
      </c>
      <c r="C16" s="246">
        <v>313488.07</v>
      </c>
      <c r="D16" s="52">
        <f t="shared" si="0"/>
        <v>986111.37000000011</v>
      </c>
      <c r="E16" s="404">
        <f t="shared" si="1"/>
        <v>31.79033114687644</v>
      </c>
      <c r="G16" s="63"/>
      <c r="H16" s="63"/>
      <c r="I16" s="452"/>
      <c r="J16" s="452"/>
    </row>
    <row r="17" spans="1:10" s="9" customFormat="1" ht="15">
      <c r="A17" s="172" t="s">
        <v>306</v>
      </c>
      <c r="B17" s="246">
        <v>678437.73271186603</v>
      </c>
      <c r="C17" s="246">
        <v>996933.38</v>
      </c>
      <c r="D17" s="52">
        <f t="shared" si="0"/>
        <v>1675371.1127118659</v>
      </c>
      <c r="E17" s="404">
        <f t="shared" si="1"/>
        <v>59.505226778459729</v>
      </c>
      <c r="G17" s="454"/>
      <c r="H17" s="454"/>
      <c r="I17" s="452"/>
      <c r="J17" s="452"/>
    </row>
    <row r="18" spans="1:10" s="9" customFormat="1" ht="15">
      <c r="A18" s="172" t="s">
        <v>272</v>
      </c>
      <c r="B18" s="246">
        <v>700082.06000000495</v>
      </c>
      <c r="C18" s="246">
        <v>2288292.5</v>
      </c>
      <c r="D18" s="52">
        <f t="shared" si="0"/>
        <v>2988374.5600000052</v>
      </c>
      <c r="E18" s="404">
        <f t="shared" si="1"/>
        <v>76.573148849185628</v>
      </c>
      <c r="G18" s="454"/>
      <c r="H18" s="454"/>
      <c r="I18" s="452"/>
      <c r="J18" s="452"/>
    </row>
    <row r="19" spans="1:10" s="9" customFormat="1" ht="15">
      <c r="A19" s="172" t="s">
        <v>264</v>
      </c>
      <c r="B19" s="246">
        <v>197754.17</v>
      </c>
      <c r="C19" s="246">
        <v>59898.23</v>
      </c>
      <c r="D19" s="52">
        <f t="shared" si="0"/>
        <v>257652.40000000002</v>
      </c>
      <c r="E19" s="404">
        <f t="shared" si="1"/>
        <v>23.247689522783407</v>
      </c>
      <c r="G19" s="454"/>
      <c r="H19" s="454"/>
      <c r="I19" s="452"/>
      <c r="J19" s="452"/>
    </row>
    <row r="20" spans="1:10" s="9" customFormat="1" ht="15">
      <c r="A20" s="172" t="s">
        <v>265</v>
      </c>
      <c r="B20" s="246">
        <v>678302.71</v>
      </c>
      <c r="C20" s="246">
        <v>640069.92999999295</v>
      </c>
      <c r="D20" s="52">
        <f t="shared" si="0"/>
        <v>1318372.6399999929</v>
      </c>
      <c r="E20" s="404">
        <f t="shared" si="1"/>
        <v>48.550001007302185</v>
      </c>
      <c r="G20" s="454"/>
      <c r="H20" s="454"/>
      <c r="I20" s="452"/>
      <c r="J20" s="452"/>
    </row>
    <row r="21" spans="1:10" s="9" customFormat="1" ht="15.75" thickBot="1">
      <c r="A21" s="220" t="s">
        <v>266</v>
      </c>
      <c r="B21" s="246">
        <v>555590.48</v>
      </c>
      <c r="C21" s="246">
        <v>584972.66</v>
      </c>
      <c r="D21" s="52">
        <f t="shared" si="0"/>
        <v>1140563.1400000001</v>
      </c>
      <c r="E21" s="404">
        <f t="shared" si="1"/>
        <v>51.28805582828145</v>
      </c>
      <c r="G21" s="454"/>
      <c r="H21" s="454"/>
      <c r="I21" s="452"/>
      <c r="J21" s="452"/>
    </row>
    <row r="22" spans="1:10" s="9" customFormat="1" ht="15" thickBot="1">
      <c r="A22" s="358" t="s">
        <v>121</v>
      </c>
      <c r="B22" s="359">
        <f>SUM(B10:B21)</f>
        <v>6070068.3727118708</v>
      </c>
      <c r="C22" s="359">
        <f>SUM(C10:C21)</f>
        <v>7749352.189999993</v>
      </c>
      <c r="D22" s="359">
        <f>SUM(D10:D21)</f>
        <v>13819420.562711867</v>
      </c>
      <c r="E22" s="405">
        <f>C22/D22*100</f>
        <v>56.075811245730634</v>
      </c>
      <c r="G22" s="454"/>
      <c r="H22" s="454"/>
    </row>
    <row r="23" spans="1:10" s="9" customFormat="1">
      <c r="B23" s="478"/>
      <c r="C23" s="478"/>
      <c r="D23" s="478"/>
      <c r="G23" s="454"/>
      <c r="H23" s="454"/>
    </row>
    <row r="24" spans="1:10" s="9" customFormat="1">
      <c r="B24" s="480"/>
      <c r="C24" s="481"/>
      <c r="D24" s="482"/>
      <c r="G24" s="454"/>
      <c r="H24" s="454"/>
    </row>
    <row r="25" spans="1:10" s="9" customFormat="1">
      <c r="B25" s="479"/>
      <c r="C25" s="479"/>
      <c r="D25" s="479"/>
      <c r="G25" s="454"/>
      <c r="H25" s="454"/>
    </row>
    <row r="26" spans="1:10" s="9" customFormat="1">
      <c r="D26" s="473"/>
      <c r="G26" s="454"/>
      <c r="H26" s="454"/>
    </row>
    <row r="27" spans="1:10" s="9" customFormat="1">
      <c r="D27" s="473"/>
      <c r="G27" s="454"/>
      <c r="H27" s="454"/>
    </row>
    <row r="28" spans="1:10" s="9" customFormat="1">
      <c r="D28" s="473"/>
      <c r="G28" s="454"/>
      <c r="H28" s="454"/>
    </row>
    <row r="29" spans="1:10" s="9" customFormat="1">
      <c r="G29" s="454"/>
      <c r="H29" s="454"/>
    </row>
    <row r="30" spans="1:10" s="9" customFormat="1">
      <c r="G30" s="454"/>
      <c r="H30" s="454"/>
    </row>
    <row r="31" spans="1:10" s="9" customFormat="1">
      <c r="G31" s="454"/>
      <c r="H31" s="454"/>
    </row>
    <row r="32" spans="1:10" s="9" customFormat="1">
      <c r="G32" s="454"/>
      <c r="H32" s="454"/>
    </row>
    <row r="33" spans="7:8" s="9" customFormat="1">
      <c r="G33" s="454"/>
      <c r="H33" s="454"/>
    </row>
    <row r="34" spans="7:8" s="9" customFormat="1">
      <c r="G34" s="454"/>
      <c r="H34" s="454"/>
    </row>
    <row r="35" spans="7:8" s="9" customFormat="1">
      <c r="G35" s="454"/>
      <c r="H35" s="454"/>
    </row>
    <row r="36" spans="7:8" s="9" customFormat="1">
      <c r="G36" s="454"/>
      <c r="H36" s="454"/>
    </row>
    <row r="37" spans="7:8" s="9" customFormat="1">
      <c r="G37" s="454"/>
      <c r="H37" s="454"/>
    </row>
    <row r="38" spans="7:8" s="9" customFormat="1">
      <c r="G38" s="454"/>
      <c r="H38" s="454"/>
    </row>
    <row r="39" spans="7:8" s="9" customFormat="1">
      <c r="G39" s="454"/>
      <c r="H39" s="454"/>
    </row>
    <row r="40" spans="7:8" s="9" customFormat="1">
      <c r="G40" s="454"/>
      <c r="H40" s="454"/>
    </row>
    <row r="41" spans="7:8" s="9" customFormat="1">
      <c r="G41" s="454"/>
      <c r="H41" s="454"/>
    </row>
    <row r="42" spans="7:8" s="9" customFormat="1">
      <c r="G42" s="454"/>
      <c r="H42" s="454"/>
    </row>
    <row r="43" spans="7:8" s="9" customFormat="1">
      <c r="G43" s="454"/>
      <c r="H43" s="454"/>
    </row>
    <row r="44" spans="7:8" s="9" customFormat="1">
      <c r="G44" s="454"/>
      <c r="H44" s="454"/>
    </row>
    <row r="45" spans="7:8" s="9" customFormat="1">
      <c r="G45" s="454"/>
      <c r="H45" s="454"/>
    </row>
    <row r="46" spans="7:8" s="9" customFormat="1">
      <c r="G46" s="454"/>
      <c r="H46" s="454"/>
    </row>
    <row r="47" spans="7:8" s="9" customFormat="1">
      <c r="G47" s="454"/>
      <c r="H47" s="454"/>
    </row>
    <row r="48" spans="7:8" s="9" customFormat="1">
      <c r="G48" s="454"/>
      <c r="H48" s="454"/>
    </row>
    <row r="49" spans="7:8" s="9" customFormat="1">
      <c r="G49" s="454"/>
      <c r="H49" s="454"/>
    </row>
    <row r="50" spans="7:8" s="9" customFormat="1">
      <c r="G50" s="454"/>
      <c r="H50" s="454"/>
    </row>
    <row r="51" spans="7:8" s="9" customFormat="1">
      <c r="G51" s="454"/>
      <c r="H51" s="454"/>
    </row>
    <row r="52" spans="7:8" s="9" customFormat="1">
      <c r="G52" s="454"/>
      <c r="H52" s="454"/>
    </row>
    <row r="53" spans="7:8" s="9" customFormat="1">
      <c r="G53" s="454"/>
      <c r="H53" s="454"/>
    </row>
    <row r="54" spans="7:8" s="9" customFormat="1">
      <c r="G54" s="454"/>
      <c r="H54" s="454"/>
    </row>
    <row r="55" spans="7:8" s="9" customFormat="1">
      <c r="G55" s="454"/>
      <c r="H55" s="454"/>
    </row>
    <row r="56" spans="7:8" s="9" customFormat="1">
      <c r="G56" s="454"/>
      <c r="H56" s="454"/>
    </row>
    <row r="57" spans="7:8" s="9" customFormat="1">
      <c r="G57" s="454"/>
      <c r="H57" s="454"/>
    </row>
    <row r="58" spans="7:8" s="9" customFormat="1">
      <c r="G58" s="454"/>
      <c r="H58" s="454"/>
    </row>
    <row r="59" spans="7:8" s="9" customFormat="1">
      <c r="G59" s="454"/>
      <c r="H59" s="454"/>
    </row>
    <row r="60" spans="7:8" s="9" customFormat="1">
      <c r="G60" s="454"/>
      <c r="H60" s="454"/>
    </row>
    <row r="61" spans="7:8" s="9" customFormat="1">
      <c r="G61" s="454"/>
      <c r="H61" s="454"/>
    </row>
    <row r="62" spans="7:8" s="9" customFormat="1">
      <c r="G62" s="454"/>
      <c r="H62" s="454"/>
    </row>
    <row r="63" spans="7:8" s="9" customFormat="1">
      <c r="G63" s="454"/>
      <c r="H63" s="454"/>
    </row>
    <row r="64" spans="7:8" s="9" customFormat="1">
      <c r="G64" s="454"/>
      <c r="H64" s="454"/>
    </row>
    <row r="65" spans="7:8" s="9" customFormat="1">
      <c r="G65" s="454"/>
      <c r="H65" s="454"/>
    </row>
    <row r="66" spans="7:8" s="9" customFormat="1">
      <c r="G66" s="454"/>
      <c r="H66" s="454"/>
    </row>
    <row r="67" spans="7:8" s="9" customFormat="1">
      <c r="G67" s="454"/>
      <c r="H67" s="454"/>
    </row>
    <row r="68" spans="7:8" s="9" customFormat="1">
      <c r="G68" s="454"/>
      <c r="H68" s="454"/>
    </row>
    <row r="69" spans="7:8" s="9" customFormat="1">
      <c r="G69" s="454"/>
      <c r="H69" s="454"/>
    </row>
    <row r="70" spans="7:8" s="9" customFormat="1">
      <c r="G70" s="454"/>
      <c r="H70" s="454"/>
    </row>
    <row r="71" spans="7:8" s="9" customFormat="1">
      <c r="G71" s="454"/>
      <c r="H71" s="454"/>
    </row>
    <row r="72" spans="7:8" s="9" customFormat="1">
      <c r="G72" s="454"/>
      <c r="H72" s="454"/>
    </row>
    <row r="73" spans="7:8" s="9" customFormat="1">
      <c r="G73" s="454"/>
      <c r="H73" s="454"/>
    </row>
    <row r="74" spans="7:8" s="9" customFormat="1">
      <c r="G74" s="454"/>
      <c r="H74" s="454"/>
    </row>
    <row r="75" spans="7:8" s="9" customFormat="1">
      <c r="G75" s="454"/>
      <c r="H75" s="454"/>
    </row>
    <row r="76" spans="7:8" s="9" customFormat="1">
      <c r="G76" s="454"/>
      <c r="H76" s="454"/>
    </row>
    <row r="77" spans="7:8" s="9" customFormat="1">
      <c r="G77" s="454"/>
      <c r="H77" s="454"/>
    </row>
    <row r="78" spans="7:8" s="9" customFormat="1">
      <c r="G78" s="454"/>
      <c r="H78" s="454"/>
    </row>
    <row r="79" spans="7:8" s="9" customFormat="1">
      <c r="G79" s="454"/>
      <c r="H79" s="454"/>
    </row>
    <row r="80" spans="7:8" s="9" customFormat="1">
      <c r="G80" s="454"/>
      <c r="H80" s="454"/>
    </row>
    <row r="81" spans="7:8" s="9" customFormat="1">
      <c r="G81" s="454"/>
      <c r="H81" s="454"/>
    </row>
    <row r="82" spans="7:8" s="9" customFormat="1">
      <c r="G82" s="454"/>
      <c r="H82" s="454"/>
    </row>
    <row r="83" spans="7:8" s="9" customFormat="1">
      <c r="G83" s="454"/>
      <c r="H83" s="454"/>
    </row>
    <row r="84" spans="7:8" s="9" customFormat="1">
      <c r="G84" s="454"/>
      <c r="H84" s="454"/>
    </row>
    <row r="85" spans="7:8" s="9" customFormat="1">
      <c r="G85" s="454"/>
      <c r="H85" s="454"/>
    </row>
    <row r="86" spans="7:8" s="9" customFormat="1">
      <c r="G86" s="454"/>
      <c r="H86" s="454"/>
    </row>
    <row r="87" spans="7:8" s="9" customFormat="1">
      <c r="G87" s="454"/>
      <c r="H87" s="454"/>
    </row>
    <row r="88" spans="7:8" s="9" customFormat="1">
      <c r="G88" s="454"/>
      <c r="H88" s="454"/>
    </row>
    <row r="89" spans="7:8" s="9" customFormat="1">
      <c r="G89" s="454"/>
      <c r="H89" s="454"/>
    </row>
    <row r="90" spans="7:8" s="9" customFormat="1">
      <c r="G90" s="454"/>
      <c r="H90" s="454"/>
    </row>
    <row r="91" spans="7:8" s="9" customFormat="1">
      <c r="G91" s="454"/>
      <c r="H91" s="454"/>
    </row>
    <row r="92" spans="7:8" s="9" customFormat="1">
      <c r="G92" s="454"/>
      <c r="H92" s="454"/>
    </row>
    <row r="93" spans="7:8" s="9" customFormat="1">
      <c r="G93" s="454"/>
      <c r="H93" s="454"/>
    </row>
    <row r="94" spans="7:8" s="9" customFormat="1">
      <c r="G94" s="454"/>
      <c r="H94" s="454"/>
    </row>
    <row r="95" spans="7:8" s="9" customFormat="1">
      <c r="G95" s="454"/>
      <c r="H95" s="454"/>
    </row>
    <row r="96" spans="7:8" s="9" customFormat="1">
      <c r="G96" s="454"/>
      <c r="H96" s="454"/>
    </row>
    <row r="97" spans="7:8" s="9" customFormat="1">
      <c r="G97" s="454"/>
      <c r="H97" s="454"/>
    </row>
    <row r="98" spans="7:8" s="9" customFormat="1">
      <c r="G98" s="454"/>
      <c r="H98" s="454"/>
    </row>
    <row r="99" spans="7:8" s="9" customFormat="1">
      <c r="G99" s="454"/>
      <c r="H99" s="454"/>
    </row>
    <row r="100" spans="7:8" s="9" customFormat="1">
      <c r="G100" s="454"/>
      <c r="H100" s="454"/>
    </row>
    <row r="101" spans="7:8" s="9" customFormat="1">
      <c r="G101" s="454"/>
      <c r="H101" s="454"/>
    </row>
    <row r="102" spans="7:8" s="9" customFormat="1">
      <c r="G102" s="454"/>
      <c r="H102" s="454"/>
    </row>
    <row r="103" spans="7:8" s="9" customFormat="1">
      <c r="G103" s="454"/>
      <c r="H103" s="454"/>
    </row>
    <row r="104" spans="7:8" s="9" customFormat="1">
      <c r="G104" s="454"/>
      <c r="H104" s="454"/>
    </row>
    <row r="105" spans="7:8" s="9" customFormat="1">
      <c r="G105" s="454"/>
      <c r="H105" s="454"/>
    </row>
    <row r="106" spans="7:8" s="9" customFormat="1">
      <c r="G106" s="454"/>
      <c r="H106" s="454"/>
    </row>
    <row r="107" spans="7:8" s="9" customFormat="1">
      <c r="G107" s="454"/>
      <c r="H107" s="454"/>
    </row>
    <row r="108" spans="7:8" s="9" customFormat="1">
      <c r="G108" s="454"/>
      <c r="H108" s="454"/>
    </row>
    <row r="109" spans="7:8" s="9" customFormat="1">
      <c r="G109" s="454"/>
      <c r="H109" s="454"/>
    </row>
    <row r="110" spans="7:8" s="9" customFormat="1">
      <c r="G110" s="454"/>
      <c r="H110" s="454"/>
    </row>
    <row r="111" spans="7:8" s="9" customFormat="1">
      <c r="G111" s="454"/>
      <c r="H111" s="454"/>
    </row>
    <row r="112" spans="7:8" s="9" customFormat="1">
      <c r="G112" s="454"/>
      <c r="H112" s="454"/>
    </row>
    <row r="113" spans="7:8" s="9" customFormat="1">
      <c r="G113" s="454"/>
      <c r="H113" s="454"/>
    </row>
    <row r="114" spans="7:8" s="9" customFormat="1">
      <c r="G114" s="454"/>
      <c r="H114" s="454"/>
    </row>
    <row r="115" spans="7:8" s="9" customFormat="1">
      <c r="G115" s="454"/>
      <c r="H115" s="454"/>
    </row>
    <row r="116" spans="7:8" s="9" customFormat="1">
      <c r="G116" s="454"/>
      <c r="H116" s="454"/>
    </row>
    <row r="117" spans="7:8" s="9" customFormat="1">
      <c r="G117" s="454"/>
      <c r="H117" s="454"/>
    </row>
    <row r="118" spans="7:8" s="9" customFormat="1">
      <c r="G118" s="454"/>
      <c r="H118" s="454"/>
    </row>
    <row r="119" spans="7:8" s="9" customFormat="1">
      <c r="G119" s="454"/>
      <c r="H119" s="454"/>
    </row>
    <row r="120" spans="7:8" s="9" customFormat="1">
      <c r="G120" s="454"/>
      <c r="H120" s="454"/>
    </row>
    <row r="121" spans="7:8" s="9" customFormat="1">
      <c r="G121" s="454"/>
      <c r="H121" s="454"/>
    </row>
    <row r="122" spans="7:8" s="9" customFormat="1">
      <c r="G122" s="454"/>
      <c r="H122" s="454"/>
    </row>
    <row r="123" spans="7:8" s="9" customFormat="1">
      <c r="G123" s="454"/>
      <c r="H123" s="454"/>
    </row>
    <row r="124" spans="7:8" s="9" customFormat="1">
      <c r="G124" s="454"/>
      <c r="H124" s="454"/>
    </row>
    <row r="125" spans="7:8" s="9" customFormat="1">
      <c r="G125" s="454"/>
      <c r="H125" s="454"/>
    </row>
    <row r="126" spans="7:8" s="9" customFormat="1">
      <c r="G126" s="454"/>
      <c r="H126" s="454"/>
    </row>
    <row r="127" spans="7:8" s="9" customFormat="1">
      <c r="G127" s="454"/>
      <c r="H127" s="454"/>
    </row>
    <row r="128" spans="7:8" s="9" customFormat="1">
      <c r="G128" s="454"/>
      <c r="H128" s="454"/>
    </row>
    <row r="129" spans="7:8" s="9" customFormat="1">
      <c r="G129" s="454"/>
      <c r="H129" s="454"/>
    </row>
    <row r="130" spans="7:8" s="9" customFormat="1">
      <c r="G130" s="454"/>
      <c r="H130" s="454"/>
    </row>
    <row r="131" spans="7:8" s="9" customFormat="1">
      <c r="G131" s="454"/>
      <c r="H131" s="454"/>
    </row>
    <row r="132" spans="7:8" s="9" customFormat="1">
      <c r="G132" s="454"/>
      <c r="H132" s="454"/>
    </row>
    <row r="133" spans="7:8" s="9" customFormat="1">
      <c r="G133" s="454"/>
      <c r="H133" s="454"/>
    </row>
    <row r="134" spans="7:8" s="9" customFormat="1">
      <c r="G134" s="454"/>
      <c r="H134" s="454"/>
    </row>
    <row r="135" spans="7:8" s="9" customFormat="1">
      <c r="G135" s="454"/>
      <c r="H135" s="454"/>
    </row>
    <row r="136" spans="7:8" s="9" customFormat="1">
      <c r="G136" s="454"/>
      <c r="H136" s="454"/>
    </row>
    <row r="137" spans="7:8" s="9" customFormat="1">
      <c r="G137" s="454"/>
      <c r="H137" s="454"/>
    </row>
    <row r="138" spans="7:8" s="9" customFormat="1">
      <c r="G138" s="454"/>
      <c r="H138" s="454"/>
    </row>
    <row r="139" spans="7:8" s="9" customFormat="1">
      <c r="G139" s="454"/>
      <c r="H139" s="454"/>
    </row>
    <row r="140" spans="7:8" s="9" customFormat="1">
      <c r="G140" s="454"/>
      <c r="H140" s="454"/>
    </row>
    <row r="141" spans="7:8" s="9" customFormat="1">
      <c r="G141" s="454"/>
      <c r="H141" s="454"/>
    </row>
    <row r="142" spans="7:8" s="9" customFormat="1">
      <c r="G142" s="454"/>
      <c r="H142" s="454"/>
    </row>
    <row r="143" spans="7:8" s="9" customFormat="1">
      <c r="G143" s="454"/>
      <c r="H143" s="454"/>
    </row>
    <row r="144" spans="7:8" s="9" customFormat="1">
      <c r="G144" s="454"/>
      <c r="H144" s="454"/>
    </row>
    <row r="145" spans="7:8" s="9" customFormat="1">
      <c r="G145" s="454"/>
      <c r="H145" s="454"/>
    </row>
    <row r="146" spans="7:8" s="9" customFormat="1">
      <c r="G146" s="454"/>
      <c r="H146" s="454"/>
    </row>
    <row r="147" spans="7:8" s="9" customFormat="1">
      <c r="G147" s="454"/>
      <c r="H147" s="454"/>
    </row>
    <row r="148" spans="7:8" s="9" customFormat="1">
      <c r="G148" s="454"/>
      <c r="H148" s="454"/>
    </row>
    <row r="149" spans="7:8" s="9" customFormat="1">
      <c r="G149" s="454"/>
      <c r="H149" s="454"/>
    </row>
    <row r="150" spans="7:8" s="9" customFormat="1">
      <c r="G150" s="454"/>
      <c r="H150" s="454"/>
    </row>
    <row r="151" spans="7:8" s="9" customFormat="1">
      <c r="G151" s="454"/>
      <c r="H151" s="454"/>
    </row>
    <row r="152" spans="7:8" s="9" customFormat="1">
      <c r="G152" s="454"/>
      <c r="H152" s="454"/>
    </row>
    <row r="153" spans="7:8" s="9" customFormat="1">
      <c r="G153" s="454"/>
      <c r="H153" s="454"/>
    </row>
    <row r="154" spans="7:8" s="9" customFormat="1">
      <c r="G154" s="454"/>
      <c r="H154" s="454"/>
    </row>
    <row r="155" spans="7:8" s="9" customFormat="1">
      <c r="G155" s="454"/>
      <c r="H155" s="454"/>
    </row>
    <row r="156" spans="7:8" s="9" customFormat="1">
      <c r="G156" s="454"/>
      <c r="H156" s="454"/>
    </row>
    <row r="157" spans="7:8" s="9" customFormat="1">
      <c r="G157" s="454"/>
      <c r="H157" s="454"/>
    </row>
    <row r="158" spans="7:8" s="9" customFormat="1">
      <c r="G158" s="454"/>
      <c r="H158" s="454"/>
    </row>
    <row r="159" spans="7:8" s="9" customFormat="1">
      <c r="G159" s="454"/>
      <c r="H159" s="454"/>
    </row>
    <row r="160" spans="7:8" s="9" customFormat="1">
      <c r="G160" s="454"/>
      <c r="H160" s="454"/>
    </row>
    <row r="161" spans="7:8" s="9" customFormat="1">
      <c r="G161" s="454"/>
      <c r="H161" s="454"/>
    </row>
    <row r="162" spans="7:8" s="9" customFormat="1">
      <c r="G162" s="454"/>
      <c r="H162" s="454"/>
    </row>
    <row r="163" spans="7:8" s="9" customFormat="1">
      <c r="G163" s="454"/>
      <c r="H163" s="454"/>
    </row>
    <row r="164" spans="7:8" s="9" customFormat="1">
      <c r="G164" s="454"/>
      <c r="H164" s="454"/>
    </row>
    <row r="165" spans="7:8" s="9" customFormat="1">
      <c r="G165" s="454"/>
      <c r="H165" s="454"/>
    </row>
    <row r="166" spans="7:8" s="9" customFormat="1">
      <c r="G166" s="454"/>
      <c r="H166" s="454"/>
    </row>
    <row r="167" spans="7:8" s="9" customFormat="1">
      <c r="G167" s="454"/>
      <c r="H167" s="454"/>
    </row>
    <row r="168" spans="7:8" s="9" customFormat="1">
      <c r="G168" s="454"/>
      <c r="H168" s="454"/>
    </row>
    <row r="169" spans="7:8" s="9" customFormat="1">
      <c r="G169" s="454"/>
      <c r="H169" s="454"/>
    </row>
    <row r="170" spans="7:8" s="9" customFormat="1">
      <c r="G170" s="454"/>
      <c r="H170" s="454"/>
    </row>
    <row r="171" spans="7:8" s="9" customFormat="1">
      <c r="G171" s="454"/>
      <c r="H171" s="454"/>
    </row>
    <row r="172" spans="7:8" s="9" customFormat="1">
      <c r="G172" s="454"/>
      <c r="H172" s="454"/>
    </row>
    <row r="173" spans="7:8" s="9" customFormat="1">
      <c r="G173" s="454"/>
      <c r="H173" s="454"/>
    </row>
    <row r="174" spans="7:8" s="9" customFormat="1">
      <c r="G174" s="454"/>
      <c r="H174" s="454"/>
    </row>
    <row r="175" spans="7:8" s="9" customFormat="1">
      <c r="G175" s="454"/>
      <c r="H175" s="454"/>
    </row>
    <row r="176" spans="7:8" s="9" customFormat="1">
      <c r="G176" s="454"/>
      <c r="H176" s="454"/>
    </row>
    <row r="177" spans="7:8" s="9" customFormat="1">
      <c r="G177" s="454"/>
      <c r="H177" s="454"/>
    </row>
    <row r="178" spans="7:8" s="9" customFormat="1">
      <c r="G178" s="454"/>
      <c r="H178" s="454"/>
    </row>
    <row r="179" spans="7:8" s="9" customFormat="1">
      <c r="G179" s="454"/>
      <c r="H179" s="454"/>
    </row>
    <row r="180" spans="7:8" s="9" customFormat="1">
      <c r="G180" s="454"/>
      <c r="H180" s="454"/>
    </row>
    <row r="181" spans="7:8" s="9" customFormat="1">
      <c r="G181" s="454"/>
      <c r="H181" s="454"/>
    </row>
    <row r="182" spans="7:8" s="9" customFormat="1">
      <c r="G182" s="454"/>
      <c r="H182" s="454"/>
    </row>
    <row r="183" spans="7:8" s="9" customFormat="1">
      <c r="G183" s="454"/>
      <c r="H183" s="454"/>
    </row>
    <row r="184" spans="7:8" s="9" customFormat="1">
      <c r="G184" s="454"/>
      <c r="H184" s="454"/>
    </row>
    <row r="185" spans="7:8" s="9" customFormat="1">
      <c r="G185" s="454"/>
      <c r="H185" s="454"/>
    </row>
    <row r="186" spans="7:8" s="9" customFormat="1">
      <c r="G186" s="454"/>
      <c r="H186" s="454"/>
    </row>
    <row r="187" spans="7:8" s="9" customFormat="1">
      <c r="G187" s="454"/>
      <c r="H187" s="454"/>
    </row>
    <row r="188" spans="7:8" s="9" customFormat="1">
      <c r="G188" s="454"/>
      <c r="H188" s="454"/>
    </row>
    <row r="189" spans="7:8" s="9" customFormat="1">
      <c r="G189" s="454"/>
      <c r="H189" s="454"/>
    </row>
    <row r="190" spans="7:8" s="9" customFormat="1">
      <c r="G190" s="454"/>
      <c r="H190" s="454"/>
    </row>
    <row r="191" spans="7:8" s="9" customFormat="1">
      <c r="G191" s="454"/>
      <c r="H191" s="454"/>
    </row>
    <row r="192" spans="7:8" s="9" customFormat="1">
      <c r="G192" s="454"/>
      <c r="H192" s="454"/>
    </row>
    <row r="193" spans="7:8" s="9" customFormat="1">
      <c r="G193" s="454"/>
      <c r="H193" s="454"/>
    </row>
    <row r="194" spans="7:8" s="9" customFormat="1">
      <c r="G194" s="454"/>
      <c r="H194" s="454"/>
    </row>
    <row r="195" spans="7:8" s="9" customFormat="1">
      <c r="G195" s="454"/>
      <c r="H195" s="454"/>
    </row>
    <row r="196" spans="7:8" s="9" customFormat="1">
      <c r="G196" s="454"/>
      <c r="H196" s="454"/>
    </row>
    <row r="197" spans="7:8" s="9" customFormat="1">
      <c r="G197" s="454"/>
      <c r="H197" s="454"/>
    </row>
    <row r="198" spans="7:8" s="9" customFormat="1">
      <c r="G198" s="454"/>
      <c r="H198" s="454"/>
    </row>
    <row r="199" spans="7:8" s="9" customFormat="1">
      <c r="G199" s="454"/>
      <c r="H199" s="454"/>
    </row>
    <row r="200" spans="7:8" s="9" customFormat="1">
      <c r="G200" s="454"/>
      <c r="H200" s="454"/>
    </row>
    <row r="201" spans="7:8" s="9" customFormat="1">
      <c r="G201" s="454"/>
      <c r="H201" s="454"/>
    </row>
    <row r="202" spans="7:8" s="9" customFormat="1">
      <c r="G202" s="454"/>
      <c r="H202" s="454"/>
    </row>
    <row r="203" spans="7:8" s="9" customFormat="1">
      <c r="G203" s="454"/>
      <c r="H203" s="454"/>
    </row>
    <row r="204" spans="7:8" s="9" customFormat="1">
      <c r="G204" s="454"/>
      <c r="H204" s="454"/>
    </row>
    <row r="205" spans="7:8" s="9" customFormat="1">
      <c r="G205" s="454"/>
      <c r="H205" s="454"/>
    </row>
    <row r="206" spans="7:8" s="9" customFormat="1">
      <c r="G206" s="454"/>
      <c r="H206" s="454"/>
    </row>
    <row r="207" spans="7:8" s="9" customFormat="1">
      <c r="G207" s="454"/>
      <c r="H207" s="454"/>
    </row>
    <row r="208" spans="7:8" s="9" customFormat="1">
      <c r="G208" s="454"/>
      <c r="H208" s="454"/>
    </row>
    <row r="209" spans="7:8" s="9" customFormat="1">
      <c r="G209" s="454"/>
      <c r="H209" s="454"/>
    </row>
    <row r="210" spans="7:8" s="9" customFormat="1">
      <c r="G210" s="454"/>
      <c r="H210" s="454"/>
    </row>
    <row r="211" spans="7:8" s="9" customFormat="1">
      <c r="G211" s="454"/>
      <c r="H211" s="454"/>
    </row>
    <row r="212" spans="7:8" s="9" customFormat="1">
      <c r="G212" s="454"/>
      <c r="H212" s="454"/>
    </row>
    <row r="213" spans="7:8" s="9" customFormat="1">
      <c r="G213" s="454"/>
      <c r="H213" s="454"/>
    </row>
    <row r="214" spans="7:8" s="9" customFormat="1">
      <c r="G214" s="454"/>
      <c r="H214" s="454"/>
    </row>
    <row r="215" spans="7:8" s="9" customFormat="1">
      <c r="G215" s="454"/>
      <c r="H215" s="454"/>
    </row>
    <row r="216" spans="7:8" s="9" customFormat="1">
      <c r="G216" s="454"/>
      <c r="H216" s="454"/>
    </row>
    <row r="217" spans="7:8" s="9" customFormat="1">
      <c r="G217" s="454"/>
      <c r="H217" s="454"/>
    </row>
    <row r="218" spans="7:8" s="9" customFormat="1">
      <c r="G218" s="454"/>
      <c r="H218" s="454"/>
    </row>
    <row r="219" spans="7:8" s="9" customFormat="1">
      <c r="G219" s="454"/>
      <c r="H219" s="454"/>
    </row>
    <row r="220" spans="7:8" s="9" customFormat="1">
      <c r="G220" s="454"/>
      <c r="H220" s="454"/>
    </row>
    <row r="221" spans="7:8" s="9" customFormat="1">
      <c r="G221" s="454"/>
      <c r="H221" s="454"/>
    </row>
    <row r="222" spans="7:8" s="9" customFormat="1">
      <c r="G222" s="454"/>
      <c r="H222" s="454"/>
    </row>
    <row r="223" spans="7:8" s="9" customFormat="1">
      <c r="G223" s="454"/>
      <c r="H223" s="454"/>
    </row>
    <row r="224" spans="7:8" s="9" customFormat="1">
      <c r="G224" s="454"/>
      <c r="H224" s="454"/>
    </row>
    <row r="225" spans="7:8" s="9" customFormat="1">
      <c r="G225" s="454"/>
      <c r="H225" s="454"/>
    </row>
    <row r="226" spans="7:8" s="9" customFormat="1">
      <c r="G226" s="454"/>
      <c r="H226" s="454"/>
    </row>
    <row r="227" spans="7:8" s="9" customFormat="1">
      <c r="G227" s="454"/>
      <c r="H227" s="454"/>
    </row>
    <row r="228" spans="7:8" s="9" customFormat="1">
      <c r="G228" s="454"/>
      <c r="H228" s="454"/>
    </row>
    <row r="229" spans="7:8" s="9" customFormat="1">
      <c r="G229" s="454"/>
      <c r="H229" s="454"/>
    </row>
    <row r="230" spans="7:8" s="9" customFormat="1">
      <c r="G230" s="454"/>
      <c r="H230" s="454"/>
    </row>
    <row r="231" spans="7:8" s="9" customFormat="1">
      <c r="G231" s="454"/>
      <c r="H231" s="454"/>
    </row>
    <row r="232" spans="7:8" s="9" customFormat="1">
      <c r="G232" s="454"/>
      <c r="H232" s="454"/>
    </row>
    <row r="233" spans="7:8" s="9" customFormat="1">
      <c r="G233" s="454"/>
      <c r="H233" s="454"/>
    </row>
    <row r="234" spans="7:8" s="9" customFormat="1">
      <c r="G234" s="454"/>
      <c r="H234" s="454"/>
    </row>
    <row r="235" spans="7:8" s="9" customFormat="1">
      <c r="G235" s="454"/>
      <c r="H235" s="454"/>
    </row>
    <row r="236" spans="7:8" s="9" customFormat="1">
      <c r="G236" s="454"/>
      <c r="H236" s="454"/>
    </row>
    <row r="237" spans="7:8" s="9" customFormat="1">
      <c r="G237" s="454"/>
      <c r="H237" s="454"/>
    </row>
    <row r="238" spans="7:8" s="9" customFormat="1">
      <c r="G238" s="454"/>
      <c r="H238" s="454"/>
    </row>
    <row r="239" spans="7:8" s="9" customFormat="1">
      <c r="G239" s="454"/>
      <c r="H239" s="454"/>
    </row>
    <row r="240" spans="7:8" s="9" customFormat="1">
      <c r="G240" s="454"/>
      <c r="H240" s="454"/>
    </row>
    <row r="241" spans="7:8" s="9" customFormat="1">
      <c r="G241" s="454"/>
      <c r="H241" s="454"/>
    </row>
    <row r="242" spans="7:8" s="9" customFormat="1">
      <c r="G242" s="454"/>
      <c r="H242" s="454"/>
    </row>
    <row r="243" spans="7:8" s="9" customFormat="1">
      <c r="G243" s="454"/>
      <c r="H243" s="454"/>
    </row>
    <row r="244" spans="7:8" s="9" customFormat="1">
      <c r="G244" s="454"/>
      <c r="H244" s="454"/>
    </row>
    <row r="245" spans="7:8" s="9" customFormat="1">
      <c r="G245" s="454"/>
      <c r="H245" s="454"/>
    </row>
    <row r="246" spans="7:8" s="9" customFormat="1">
      <c r="G246" s="454"/>
      <c r="H246" s="454"/>
    </row>
    <row r="247" spans="7:8" s="9" customFormat="1">
      <c r="G247" s="454"/>
      <c r="H247" s="454"/>
    </row>
    <row r="248" spans="7:8" s="9" customFormat="1">
      <c r="G248" s="454"/>
      <c r="H248" s="454"/>
    </row>
    <row r="249" spans="7:8" s="9" customFormat="1">
      <c r="G249" s="454"/>
      <c r="H249" s="454"/>
    </row>
    <row r="250" spans="7:8" s="9" customFormat="1">
      <c r="G250" s="454"/>
      <c r="H250" s="454"/>
    </row>
    <row r="251" spans="7:8" s="9" customFormat="1">
      <c r="G251" s="454"/>
      <c r="H251" s="454"/>
    </row>
    <row r="252" spans="7:8" s="9" customFormat="1">
      <c r="G252" s="454"/>
      <c r="H252" s="454"/>
    </row>
    <row r="253" spans="7:8" s="9" customFormat="1">
      <c r="G253" s="454"/>
      <c r="H253" s="454"/>
    </row>
    <row r="254" spans="7:8" s="9" customFormat="1">
      <c r="G254" s="454"/>
      <c r="H254" s="454"/>
    </row>
    <row r="255" spans="7:8" s="9" customFormat="1">
      <c r="G255" s="454"/>
      <c r="H255" s="454"/>
    </row>
    <row r="256" spans="7:8" s="9" customFormat="1">
      <c r="G256" s="454"/>
      <c r="H256" s="454"/>
    </row>
    <row r="257" spans="7:8" s="9" customFormat="1">
      <c r="G257" s="454"/>
      <c r="H257" s="454"/>
    </row>
    <row r="258" spans="7:8" s="9" customFormat="1">
      <c r="G258" s="454"/>
      <c r="H258" s="454"/>
    </row>
    <row r="259" spans="7:8" s="9" customFormat="1">
      <c r="G259" s="454"/>
      <c r="H259" s="454"/>
    </row>
    <row r="260" spans="7:8" s="9" customFormat="1">
      <c r="G260" s="454"/>
      <c r="H260" s="454"/>
    </row>
    <row r="261" spans="7:8" s="9" customFormat="1">
      <c r="G261" s="454"/>
      <c r="H261" s="454"/>
    </row>
    <row r="262" spans="7:8" s="9" customFormat="1">
      <c r="G262" s="454"/>
      <c r="H262" s="454"/>
    </row>
    <row r="263" spans="7:8" s="9" customFormat="1">
      <c r="G263" s="454"/>
      <c r="H263" s="454"/>
    </row>
    <row r="264" spans="7:8" s="9" customFormat="1">
      <c r="G264" s="454"/>
      <c r="H264" s="454"/>
    </row>
    <row r="265" spans="7:8" s="9" customFormat="1">
      <c r="G265" s="454"/>
      <c r="H265" s="454"/>
    </row>
    <row r="266" spans="7:8" s="9" customFormat="1">
      <c r="G266" s="454"/>
      <c r="H266" s="454"/>
    </row>
    <row r="267" spans="7:8" s="9" customFormat="1">
      <c r="G267" s="454"/>
      <c r="H267" s="454"/>
    </row>
    <row r="268" spans="7:8" s="9" customFormat="1">
      <c r="G268" s="454"/>
      <c r="H268" s="454"/>
    </row>
    <row r="269" spans="7:8" s="9" customFormat="1">
      <c r="G269" s="454"/>
      <c r="H269" s="454"/>
    </row>
    <row r="270" spans="7:8" s="9" customFormat="1">
      <c r="G270" s="454"/>
      <c r="H270" s="454"/>
    </row>
    <row r="271" spans="7:8" s="9" customFormat="1">
      <c r="G271" s="454"/>
      <c r="H271" s="454"/>
    </row>
    <row r="272" spans="7:8" s="9" customFormat="1">
      <c r="G272" s="454"/>
      <c r="H272" s="454"/>
    </row>
    <row r="273" spans="7:8" s="9" customFormat="1">
      <c r="G273" s="454"/>
      <c r="H273" s="454"/>
    </row>
    <row r="274" spans="7:8" s="9" customFormat="1">
      <c r="G274" s="454"/>
      <c r="H274" s="454"/>
    </row>
    <row r="275" spans="7:8" s="9" customFormat="1">
      <c r="G275" s="454"/>
      <c r="H275" s="454"/>
    </row>
    <row r="276" spans="7:8" s="9" customFormat="1">
      <c r="G276" s="454"/>
      <c r="H276" s="454"/>
    </row>
    <row r="277" spans="7:8" s="9" customFormat="1">
      <c r="G277" s="454"/>
      <c r="H277" s="454"/>
    </row>
    <row r="278" spans="7:8" s="9" customFormat="1">
      <c r="G278" s="454"/>
      <c r="H278" s="454"/>
    </row>
    <row r="279" spans="7:8" s="9" customFormat="1">
      <c r="G279" s="454"/>
      <c r="H279" s="454"/>
    </row>
    <row r="280" spans="7:8" s="9" customFormat="1">
      <c r="G280" s="454"/>
      <c r="H280" s="454"/>
    </row>
    <row r="281" spans="7:8" s="9" customFormat="1">
      <c r="G281" s="454"/>
      <c r="H281" s="454"/>
    </row>
    <row r="282" spans="7:8" s="9" customFormat="1">
      <c r="G282" s="454"/>
      <c r="H282" s="454"/>
    </row>
    <row r="283" spans="7:8" s="9" customFormat="1">
      <c r="G283" s="454"/>
      <c r="H283" s="454"/>
    </row>
    <row r="284" spans="7:8" s="9" customFormat="1">
      <c r="G284" s="454"/>
      <c r="H284" s="454"/>
    </row>
    <row r="285" spans="7:8" s="9" customFormat="1">
      <c r="G285" s="454"/>
      <c r="H285" s="454"/>
    </row>
    <row r="286" spans="7:8" s="9" customFormat="1">
      <c r="G286" s="454"/>
      <c r="H286" s="454"/>
    </row>
    <row r="287" spans="7:8" s="9" customFormat="1">
      <c r="G287" s="454"/>
      <c r="H287" s="454"/>
    </row>
    <row r="288" spans="7:8" s="9" customFormat="1">
      <c r="G288" s="454"/>
      <c r="H288" s="454"/>
    </row>
    <row r="289" spans="7:8" s="9" customFormat="1">
      <c r="G289" s="454"/>
      <c r="H289" s="454"/>
    </row>
    <row r="290" spans="7:8" s="9" customFormat="1">
      <c r="G290" s="454"/>
      <c r="H290" s="454"/>
    </row>
    <row r="291" spans="7:8" s="9" customFormat="1">
      <c r="G291" s="454"/>
      <c r="H291" s="454"/>
    </row>
    <row r="292" spans="7:8" s="9" customFormat="1">
      <c r="G292" s="454"/>
      <c r="H292" s="454"/>
    </row>
    <row r="293" spans="7:8" s="9" customFormat="1">
      <c r="G293" s="454"/>
      <c r="H293" s="454"/>
    </row>
    <row r="294" spans="7:8" s="9" customFormat="1">
      <c r="G294" s="454"/>
      <c r="H294" s="454"/>
    </row>
    <row r="295" spans="7:8" s="9" customFormat="1">
      <c r="G295" s="454"/>
      <c r="H295" s="454"/>
    </row>
    <row r="296" spans="7:8" s="9" customFormat="1">
      <c r="G296" s="454"/>
      <c r="H296" s="454"/>
    </row>
    <row r="297" spans="7:8" s="9" customFormat="1">
      <c r="G297" s="454"/>
      <c r="H297" s="454"/>
    </row>
    <row r="298" spans="7:8" s="9" customFormat="1">
      <c r="G298" s="454"/>
      <c r="H298" s="454"/>
    </row>
    <row r="299" spans="7:8" s="9" customFormat="1">
      <c r="G299" s="454"/>
      <c r="H299" s="454"/>
    </row>
    <row r="300" spans="7:8" s="9" customFormat="1">
      <c r="G300" s="454"/>
      <c r="H300" s="454"/>
    </row>
    <row r="301" spans="7:8" s="9" customFormat="1">
      <c r="G301" s="454"/>
      <c r="H301" s="454"/>
    </row>
    <row r="302" spans="7:8" s="9" customFormat="1">
      <c r="G302" s="454"/>
      <c r="H302" s="454"/>
    </row>
    <row r="303" spans="7:8" s="9" customFormat="1">
      <c r="G303" s="454"/>
      <c r="H303" s="454"/>
    </row>
    <row r="304" spans="7:8" s="9" customFormat="1">
      <c r="G304" s="454"/>
      <c r="H304" s="454"/>
    </row>
    <row r="305" spans="7:8" s="9" customFormat="1">
      <c r="G305" s="454"/>
      <c r="H305" s="454"/>
    </row>
    <row r="306" spans="7:8" s="9" customFormat="1">
      <c r="G306" s="454"/>
      <c r="H306" s="454"/>
    </row>
    <row r="307" spans="7:8" s="9" customFormat="1">
      <c r="G307" s="454"/>
      <c r="H307" s="454"/>
    </row>
    <row r="308" spans="7:8" s="9" customFormat="1">
      <c r="G308" s="454"/>
      <c r="H308" s="454"/>
    </row>
    <row r="309" spans="7:8" s="9" customFormat="1">
      <c r="G309" s="454"/>
      <c r="H309" s="454"/>
    </row>
    <row r="310" spans="7:8" s="9" customFormat="1">
      <c r="G310" s="454"/>
      <c r="H310" s="454"/>
    </row>
    <row r="311" spans="7:8" s="9" customFormat="1">
      <c r="G311" s="454"/>
      <c r="H311" s="454"/>
    </row>
    <row r="312" spans="7:8" s="9" customFormat="1">
      <c r="G312" s="454"/>
      <c r="H312" s="454"/>
    </row>
    <row r="313" spans="7:8" s="9" customFormat="1">
      <c r="G313" s="454"/>
      <c r="H313" s="454"/>
    </row>
    <row r="314" spans="7:8" s="9" customFormat="1">
      <c r="G314" s="454"/>
      <c r="H314" s="454"/>
    </row>
    <row r="315" spans="7:8" s="9" customFormat="1">
      <c r="G315" s="454"/>
      <c r="H315" s="454"/>
    </row>
    <row r="316" spans="7:8" s="9" customFormat="1">
      <c r="G316" s="454"/>
      <c r="H316" s="454"/>
    </row>
    <row r="317" spans="7:8" s="9" customFormat="1">
      <c r="G317" s="454"/>
      <c r="H317" s="454"/>
    </row>
    <row r="318" spans="7:8" s="9" customFormat="1">
      <c r="G318" s="454"/>
      <c r="H318" s="454"/>
    </row>
    <row r="319" spans="7:8" s="9" customFormat="1">
      <c r="G319" s="454"/>
      <c r="H319" s="454"/>
    </row>
    <row r="320" spans="7:8" s="9" customFormat="1">
      <c r="G320" s="454"/>
      <c r="H320" s="454"/>
    </row>
    <row r="321" spans="7:8" s="9" customFormat="1">
      <c r="G321" s="454"/>
      <c r="H321" s="454"/>
    </row>
    <row r="322" spans="7:8" s="9" customFormat="1">
      <c r="G322" s="454"/>
      <c r="H322" s="454"/>
    </row>
    <row r="323" spans="7:8" s="9" customFormat="1">
      <c r="G323" s="454"/>
      <c r="H323" s="454"/>
    </row>
    <row r="324" spans="7:8" s="9" customFormat="1">
      <c r="G324" s="454"/>
      <c r="H324" s="454"/>
    </row>
    <row r="325" spans="7:8" s="9" customFormat="1">
      <c r="G325" s="454"/>
      <c r="H325" s="454"/>
    </row>
    <row r="326" spans="7:8" s="9" customFormat="1">
      <c r="G326" s="454"/>
      <c r="H326" s="454"/>
    </row>
    <row r="327" spans="7:8" s="9" customFormat="1">
      <c r="G327" s="454"/>
      <c r="H327" s="454"/>
    </row>
    <row r="328" spans="7:8" s="9" customFormat="1">
      <c r="G328" s="454"/>
      <c r="H328" s="454"/>
    </row>
    <row r="329" spans="7:8" s="9" customFormat="1">
      <c r="G329" s="454"/>
      <c r="H329" s="454"/>
    </row>
    <row r="330" spans="7:8" s="9" customFormat="1">
      <c r="G330" s="454"/>
      <c r="H330" s="454"/>
    </row>
    <row r="331" spans="7:8" s="9" customFormat="1">
      <c r="G331" s="454"/>
      <c r="H331" s="454"/>
    </row>
    <row r="332" spans="7:8" s="9" customFormat="1">
      <c r="G332" s="454"/>
      <c r="H332" s="454"/>
    </row>
    <row r="333" spans="7:8" s="9" customFormat="1">
      <c r="G333" s="454"/>
      <c r="H333" s="454"/>
    </row>
    <row r="334" spans="7:8" s="9" customFormat="1">
      <c r="G334" s="454"/>
      <c r="H334" s="454"/>
    </row>
    <row r="335" spans="7:8" s="9" customFormat="1">
      <c r="G335" s="454"/>
      <c r="H335" s="454"/>
    </row>
    <row r="336" spans="7:8" s="9" customFormat="1">
      <c r="G336" s="454"/>
      <c r="H336" s="454"/>
    </row>
    <row r="337" spans="7:8" s="9" customFormat="1">
      <c r="G337" s="454"/>
      <c r="H337" s="454"/>
    </row>
    <row r="338" spans="7:8" s="9" customFormat="1">
      <c r="G338" s="454"/>
      <c r="H338" s="454"/>
    </row>
    <row r="339" spans="7:8" s="9" customFormat="1">
      <c r="G339" s="454"/>
      <c r="H339" s="454"/>
    </row>
    <row r="340" spans="7:8" s="9" customFormat="1">
      <c r="G340" s="454"/>
      <c r="H340" s="454"/>
    </row>
    <row r="341" spans="7:8" s="9" customFormat="1">
      <c r="G341" s="454"/>
      <c r="H341" s="454"/>
    </row>
    <row r="342" spans="7:8" s="9" customFormat="1">
      <c r="G342" s="454"/>
      <c r="H342" s="454"/>
    </row>
    <row r="343" spans="7:8" s="9" customFormat="1">
      <c r="G343" s="454"/>
      <c r="H343" s="454"/>
    </row>
    <row r="344" spans="7:8" s="9" customFormat="1">
      <c r="G344" s="454"/>
      <c r="H344" s="454"/>
    </row>
    <row r="345" spans="7:8" s="9" customFormat="1">
      <c r="G345" s="454"/>
      <c r="H345" s="454"/>
    </row>
    <row r="346" spans="7:8" s="9" customFormat="1">
      <c r="G346" s="454"/>
      <c r="H346" s="454"/>
    </row>
    <row r="347" spans="7:8" s="9" customFormat="1">
      <c r="G347" s="454"/>
      <c r="H347" s="454"/>
    </row>
    <row r="348" spans="7:8" s="9" customFormat="1">
      <c r="G348" s="454"/>
      <c r="H348" s="454"/>
    </row>
    <row r="349" spans="7:8" s="9" customFormat="1">
      <c r="G349" s="454"/>
      <c r="H349" s="454"/>
    </row>
    <row r="350" spans="7:8" s="9" customFormat="1">
      <c r="G350" s="454"/>
      <c r="H350" s="454"/>
    </row>
    <row r="351" spans="7:8" s="9" customFormat="1">
      <c r="G351" s="454"/>
      <c r="H351" s="454"/>
    </row>
    <row r="352" spans="7:8" s="9" customFormat="1">
      <c r="G352" s="454"/>
      <c r="H352" s="454"/>
    </row>
    <row r="353" spans="7:8" s="9" customFormat="1">
      <c r="G353" s="454"/>
      <c r="H353" s="454"/>
    </row>
    <row r="354" spans="7:8" s="9" customFormat="1">
      <c r="G354" s="454"/>
      <c r="H354" s="454"/>
    </row>
    <row r="355" spans="7:8" s="9" customFormat="1">
      <c r="G355" s="454"/>
      <c r="H355" s="454"/>
    </row>
    <row r="356" spans="7:8" s="9" customFormat="1">
      <c r="G356" s="454"/>
      <c r="H356" s="454"/>
    </row>
    <row r="357" spans="7:8" s="9" customFormat="1">
      <c r="G357" s="454"/>
      <c r="H357" s="454"/>
    </row>
    <row r="358" spans="7:8" s="9" customFormat="1">
      <c r="G358" s="454"/>
      <c r="H358" s="454"/>
    </row>
    <row r="359" spans="7:8" s="9" customFormat="1">
      <c r="G359" s="454"/>
      <c r="H359" s="454"/>
    </row>
    <row r="360" spans="7:8" s="9" customFormat="1">
      <c r="G360" s="454"/>
      <c r="H360" s="454"/>
    </row>
    <row r="361" spans="7:8" s="9" customFormat="1">
      <c r="G361" s="454"/>
      <c r="H361" s="454"/>
    </row>
    <row r="362" spans="7:8" s="9" customFormat="1">
      <c r="G362" s="454"/>
      <c r="H362" s="454"/>
    </row>
    <row r="363" spans="7:8" s="9" customFormat="1">
      <c r="G363" s="454"/>
      <c r="H363" s="454"/>
    </row>
    <row r="364" spans="7:8" s="9" customFormat="1">
      <c r="G364" s="454"/>
      <c r="H364" s="454"/>
    </row>
    <row r="365" spans="7:8" s="9" customFormat="1">
      <c r="G365" s="454"/>
      <c r="H365" s="454"/>
    </row>
    <row r="366" spans="7:8" s="9" customFormat="1">
      <c r="G366" s="454"/>
      <c r="H366" s="454"/>
    </row>
    <row r="367" spans="7:8" s="9" customFormat="1">
      <c r="G367" s="454"/>
      <c r="H367" s="454"/>
    </row>
    <row r="368" spans="7:8" s="9" customFormat="1">
      <c r="G368" s="454"/>
      <c r="H368" s="454"/>
    </row>
    <row r="369" spans="7:8" s="9" customFormat="1">
      <c r="G369" s="454"/>
      <c r="H369" s="454"/>
    </row>
    <row r="370" spans="7:8" s="9" customFormat="1">
      <c r="G370" s="454"/>
      <c r="H370" s="454"/>
    </row>
    <row r="371" spans="7:8" s="9" customFormat="1">
      <c r="G371" s="454"/>
      <c r="H371" s="454"/>
    </row>
    <row r="372" spans="7:8" s="9" customFormat="1">
      <c r="G372" s="454"/>
      <c r="H372" s="454"/>
    </row>
    <row r="373" spans="7:8" s="9" customFormat="1">
      <c r="G373" s="454"/>
      <c r="H373" s="454"/>
    </row>
    <row r="374" spans="7:8" s="9" customFormat="1">
      <c r="G374" s="454"/>
      <c r="H374" s="454"/>
    </row>
    <row r="375" spans="7:8" s="9" customFormat="1">
      <c r="G375" s="454"/>
      <c r="H375" s="454"/>
    </row>
    <row r="376" spans="7:8" s="9" customFormat="1">
      <c r="G376" s="454"/>
      <c r="H376" s="454"/>
    </row>
    <row r="377" spans="7:8" s="9" customFormat="1">
      <c r="G377" s="454"/>
      <c r="H377" s="454"/>
    </row>
    <row r="378" spans="7:8" s="9" customFormat="1">
      <c r="G378" s="454"/>
      <c r="H378" s="454"/>
    </row>
    <row r="379" spans="7:8" s="9" customFormat="1">
      <c r="G379" s="454"/>
      <c r="H379" s="454"/>
    </row>
    <row r="380" spans="7:8" s="9" customFormat="1">
      <c r="G380" s="454"/>
      <c r="H380" s="454"/>
    </row>
    <row r="381" spans="7:8" s="9" customFormat="1">
      <c r="G381" s="454"/>
      <c r="H381" s="454"/>
    </row>
    <row r="382" spans="7:8" s="9" customFormat="1">
      <c r="G382" s="454"/>
      <c r="H382" s="454"/>
    </row>
    <row r="383" spans="7:8" s="9" customFormat="1">
      <c r="G383" s="454"/>
      <c r="H383" s="454"/>
    </row>
    <row r="384" spans="7:8" s="9" customFormat="1">
      <c r="G384" s="454"/>
      <c r="H384" s="454"/>
    </row>
    <row r="385" spans="7:8" s="9" customFormat="1">
      <c r="G385" s="454"/>
      <c r="H385" s="454"/>
    </row>
    <row r="386" spans="7:8" s="9" customFormat="1">
      <c r="G386" s="454"/>
      <c r="H386" s="454"/>
    </row>
    <row r="387" spans="7:8" s="9" customFormat="1">
      <c r="G387" s="454"/>
      <c r="H387" s="454"/>
    </row>
    <row r="388" spans="7:8" s="9" customFormat="1">
      <c r="G388" s="454"/>
      <c r="H388" s="454"/>
    </row>
    <row r="389" spans="7:8" s="9" customFormat="1">
      <c r="G389" s="454"/>
      <c r="H389" s="454"/>
    </row>
    <row r="390" spans="7:8" s="9" customFormat="1">
      <c r="G390" s="454"/>
      <c r="H390" s="454"/>
    </row>
    <row r="391" spans="7:8" s="9" customFormat="1">
      <c r="G391" s="454"/>
      <c r="H391" s="454"/>
    </row>
    <row r="392" spans="7:8" s="9" customFormat="1">
      <c r="G392" s="454"/>
      <c r="H392" s="454"/>
    </row>
    <row r="393" spans="7:8" s="9" customFormat="1">
      <c r="G393" s="454"/>
      <c r="H393" s="454"/>
    </row>
    <row r="394" spans="7:8" s="9" customFormat="1">
      <c r="G394" s="454"/>
      <c r="H394" s="454"/>
    </row>
    <row r="395" spans="7:8" s="9" customFormat="1">
      <c r="G395" s="454"/>
      <c r="H395" s="454"/>
    </row>
    <row r="396" spans="7:8" s="9" customFormat="1">
      <c r="G396" s="454"/>
      <c r="H396" s="454"/>
    </row>
    <row r="397" spans="7:8" s="9" customFormat="1">
      <c r="G397" s="454"/>
      <c r="H397" s="454"/>
    </row>
    <row r="398" spans="7:8" s="9" customFormat="1">
      <c r="G398" s="454"/>
      <c r="H398" s="454"/>
    </row>
    <row r="399" spans="7:8" s="9" customFormat="1">
      <c r="G399" s="454"/>
      <c r="H399" s="454"/>
    </row>
    <row r="400" spans="7:8" s="9" customFormat="1">
      <c r="G400" s="454"/>
      <c r="H400" s="454"/>
    </row>
    <row r="401" spans="7:8" s="9" customFormat="1">
      <c r="G401" s="454"/>
      <c r="H401" s="454"/>
    </row>
    <row r="402" spans="7:8" s="9" customFormat="1">
      <c r="G402" s="454"/>
      <c r="H402" s="454"/>
    </row>
    <row r="403" spans="7:8" s="9" customFormat="1">
      <c r="G403" s="454"/>
      <c r="H403" s="454"/>
    </row>
    <row r="404" spans="7:8" s="9" customFormat="1">
      <c r="G404" s="454"/>
      <c r="H404" s="454"/>
    </row>
    <row r="405" spans="7:8" s="9" customFormat="1">
      <c r="G405" s="454"/>
      <c r="H405" s="454"/>
    </row>
    <row r="406" spans="7:8" s="9" customFormat="1">
      <c r="G406" s="454"/>
      <c r="H406" s="454"/>
    </row>
    <row r="407" spans="7:8" s="9" customFormat="1">
      <c r="G407" s="454"/>
      <c r="H407" s="454"/>
    </row>
    <row r="408" spans="7:8" s="9" customFormat="1">
      <c r="G408" s="454"/>
      <c r="H408" s="454"/>
    </row>
    <row r="409" spans="7:8" s="9" customFormat="1">
      <c r="G409" s="454"/>
      <c r="H409" s="454"/>
    </row>
    <row r="410" spans="7:8" s="9" customFormat="1">
      <c r="G410" s="454"/>
      <c r="H410" s="454"/>
    </row>
    <row r="411" spans="7:8" s="9" customFormat="1">
      <c r="G411" s="454"/>
      <c r="H411" s="454"/>
    </row>
    <row r="412" spans="7:8" s="9" customFormat="1">
      <c r="G412" s="454"/>
      <c r="H412" s="454"/>
    </row>
    <row r="413" spans="7:8" s="9" customFormat="1">
      <c r="G413" s="454"/>
      <c r="H413" s="454"/>
    </row>
    <row r="414" spans="7:8" s="9" customFormat="1">
      <c r="G414" s="454"/>
      <c r="H414" s="454"/>
    </row>
    <row r="415" spans="7:8" s="9" customFormat="1">
      <c r="G415" s="454"/>
      <c r="H415" s="454"/>
    </row>
    <row r="416" spans="7:8" s="9" customFormat="1">
      <c r="G416" s="454"/>
      <c r="H416" s="454"/>
    </row>
    <row r="417" spans="7:8" s="9" customFormat="1">
      <c r="G417" s="454"/>
      <c r="H417" s="454"/>
    </row>
    <row r="418" spans="7:8" s="9" customFormat="1">
      <c r="G418" s="454"/>
      <c r="H418" s="454"/>
    </row>
    <row r="419" spans="7:8" s="9" customFormat="1">
      <c r="G419" s="454"/>
      <c r="H419" s="454"/>
    </row>
    <row r="420" spans="7:8" s="9" customFormat="1">
      <c r="G420" s="454"/>
      <c r="H420" s="454"/>
    </row>
    <row r="421" spans="7:8" s="9" customFormat="1">
      <c r="G421" s="454"/>
      <c r="H421" s="454"/>
    </row>
    <row r="422" spans="7:8" s="9" customFormat="1">
      <c r="G422" s="454"/>
      <c r="H422" s="454"/>
    </row>
    <row r="423" spans="7:8" s="9" customFormat="1">
      <c r="G423" s="454"/>
      <c r="H423" s="454"/>
    </row>
    <row r="424" spans="7:8" s="9" customFormat="1">
      <c r="G424" s="454"/>
      <c r="H424" s="454"/>
    </row>
    <row r="425" spans="7:8" s="9" customFormat="1">
      <c r="G425" s="454"/>
      <c r="H425" s="454"/>
    </row>
    <row r="426" spans="7:8" s="9" customFormat="1">
      <c r="G426" s="454"/>
      <c r="H426" s="454"/>
    </row>
    <row r="427" spans="7:8" s="9" customFormat="1">
      <c r="G427" s="454"/>
      <c r="H427" s="454"/>
    </row>
    <row r="428" spans="7:8" s="9" customFormat="1">
      <c r="G428" s="454"/>
      <c r="H428" s="454"/>
    </row>
    <row r="429" spans="7:8" s="9" customFormat="1">
      <c r="G429" s="454"/>
      <c r="H429" s="454"/>
    </row>
    <row r="430" spans="7:8" s="9" customFormat="1">
      <c r="G430" s="454"/>
      <c r="H430" s="454"/>
    </row>
    <row r="431" spans="7:8" s="9" customFormat="1">
      <c r="G431" s="454"/>
      <c r="H431" s="454"/>
    </row>
    <row r="432" spans="7:8" s="9" customFormat="1">
      <c r="G432" s="454"/>
      <c r="H432" s="454"/>
    </row>
    <row r="433" spans="7:8" s="9" customFormat="1">
      <c r="G433" s="454"/>
      <c r="H433" s="454"/>
    </row>
    <row r="434" spans="7:8" s="9" customFormat="1">
      <c r="G434" s="454"/>
      <c r="H434" s="454"/>
    </row>
    <row r="435" spans="7:8" s="9" customFormat="1">
      <c r="G435" s="454"/>
      <c r="H435" s="454"/>
    </row>
    <row r="436" spans="7:8" s="9" customFormat="1">
      <c r="G436" s="454"/>
      <c r="H436" s="454"/>
    </row>
    <row r="437" spans="7:8" s="9" customFormat="1">
      <c r="G437" s="454"/>
      <c r="H437" s="454"/>
    </row>
    <row r="438" spans="7:8" s="9" customFormat="1">
      <c r="G438" s="454"/>
      <c r="H438" s="454"/>
    </row>
    <row r="439" spans="7:8" s="9" customFormat="1">
      <c r="G439" s="454"/>
      <c r="H439" s="454"/>
    </row>
    <row r="440" spans="7:8" s="9" customFormat="1">
      <c r="G440" s="454"/>
      <c r="H440" s="454"/>
    </row>
    <row r="441" spans="7:8" s="9" customFormat="1">
      <c r="G441" s="454"/>
      <c r="H441" s="454"/>
    </row>
    <row r="442" spans="7:8" s="9" customFormat="1">
      <c r="G442" s="454"/>
      <c r="H442" s="454"/>
    </row>
    <row r="443" spans="7:8" s="9" customFormat="1">
      <c r="G443" s="454"/>
      <c r="H443" s="454"/>
    </row>
    <row r="444" spans="7:8" s="9" customFormat="1">
      <c r="G444" s="454"/>
      <c r="H444" s="454"/>
    </row>
    <row r="445" spans="7:8" s="9" customFormat="1">
      <c r="G445" s="454"/>
      <c r="H445" s="454"/>
    </row>
    <row r="446" spans="7:8" s="9" customFormat="1">
      <c r="G446" s="454"/>
      <c r="H446" s="454"/>
    </row>
    <row r="447" spans="7:8" s="9" customFormat="1">
      <c r="G447" s="454"/>
      <c r="H447" s="454"/>
    </row>
    <row r="448" spans="7:8" s="9" customFormat="1">
      <c r="G448" s="454"/>
      <c r="H448" s="454"/>
    </row>
    <row r="449" spans="7:8" s="9" customFormat="1">
      <c r="G449" s="454"/>
      <c r="H449" s="454"/>
    </row>
    <row r="450" spans="7:8" s="9" customFormat="1">
      <c r="G450" s="454"/>
      <c r="H450" s="454"/>
    </row>
    <row r="451" spans="7:8" s="9" customFormat="1">
      <c r="G451" s="454"/>
      <c r="H451" s="454"/>
    </row>
    <row r="452" spans="7:8" s="9" customFormat="1">
      <c r="G452" s="454"/>
      <c r="H452" s="454"/>
    </row>
    <row r="453" spans="7:8" s="9" customFormat="1">
      <c r="G453" s="454"/>
      <c r="H453" s="454"/>
    </row>
    <row r="454" spans="7:8" s="9" customFormat="1">
      <c r="G454" s="454"/>
      <c r="H454" s="454"/>
    </row>
    <row r="455" spans="7:8" s="9" customFormat="1">
      <c r="G455" s="454"/>
      <c r="H455" s="454"/>
    </row>
    <row r="456" spans="7:8" s="9" customFormat="1">
      <c r="G456" s="454"/>
      <c r="H456" s="454"/>
    </row>
    <row r="457" spans="7:8" s="9" customFormat="1">
      <c r="G457" s="454"/>
      <c r="H457" s="454"/>
    </row>
    <row r="458" spans="7:8" s="9" customFormat="1">
      <c r="G458" s="454"/>
      <c r="H458" s="454"/>
    </row>
    <row r="459" spans="7:8" s="9" customFormat="1">
      <c r="G459" s="454"/>
      <c r="H459" s="454"/>
    </row>
    <row r="460" spans="7:8" s="9" customFormat="1">
      <c r="G460" s="454"/>
      <c r="H460" s="454"/>
    </row>
    <row r="461" spans="7:8" s="9" customFormat="1">
      <c r="G461" s="454"/>
      <c r="H461" s="454"/>
    </row>
    <row r="462" spans="7:8" s="9" customFormat="1">
      <c r="G462" s="454"/>
      <c r="H462" s="454"/>
    </row>
    <row r="463" spans="7:8" s="9" customFormat="1">
      <c r="G463" s="454"/>
      <c r="H463" s="454"/>
    </row>
    <row r="464" spans="7:8" s="9" customFormat="1">
      <c r="G464" s="454"/>
      <c r="H464" s="454"/>
    </row>
    <row r="465" spans="7:8" s="9" customFormat="1">
      <c r="G465" s="454"/>
      <c r="H465" s="454"/>
    </row>
    <row r="466" spans="7:8" s="9" customFormat="1">
      <c r="G466" s="454"/>
      <c r="H466" s="454"/>
    </row>
    <row r="467" spans="7:8" s="9" customFormat="1">
      <c r="G467" s="454"/>
      <c r="H467" s="454"/>
    </row>
    <row r="468" spans="7:8" s="9" customFormat="1">
      <c r="G468" s="454"/>
      <c r="H468" s="454"/>
    </row>
    <row r="469" spans="7:8" s="9" customFormat="1">
      <c r="G469" s="454"/>
      <c r="H469" s="454"/>
    </row>
    <row r="470" spans="7:8" s="9" customFormat="1">
      <c r="G470" s="454"/>
      <c r="H470" s="454"/>
    </row>
    <row r="471" spans="7:8" s="9" customFormat="1">
      <c r="G471" s="454"/>
      <c r="H471" s="454"/>
    </row>
    <row r="472" spans="7:8" s="9" customFormat="1">
      <c r="G472" s="454"/>
      <c r="H472" s="454"/>
    </row>
    <row r="473" spans="7:8" s="9" customFormat="1">
      <c r="G473" s="454"/>
      <c r="H473" s="454"/>
    </row>
    <row r="474" spans="7:8" s="9" customFormat="1">
      <c r="G474" s="454"/>
      <c r="H474" s="454"/>
    </row>
    <row r="475" spans="7:8" s="9" customFormat="1">
      <c r="G475" s="454"/>
      <c r="H475" s="454"/>
    </row>
    <row r="476" spans="7:8" s="9" customFormat="1">
      <c r="G476" s="454"/>
      <c r="H476" s="454"/>
    </row>
    <row r="477" spans="7:8" s="9" customFormat="1">
      <c r="G477" s="454"/>
      <c r="H477" s="454"/>
    </row>
    <row r="478" spans="7:8" s="9" customFormat="1">
      <c r="G478" s="454"/>
      <c r="H478" s="454"/>
    </row>
    <row r="479" spans="7:8" s="9" customFormat="1">
      <c r="G479" s="454"/>
      <c r="H479" s="454"/>
    </row>
    <row r="480" spans="7:8" s="9" customFormat="1">
      <c r="G480" s="454"/>
      <c r="H480" s="454"/>
    </row>
    <row r="481" spans="7:8" s="9" customFormat="1">
      <c r="G481" s="454"/>
      <c r="H481" s="454"/>
    </row>
    <row r="482" spans="7:8" s="9" customFormat="1">
      <c r="G482" s="454"/>
      <c r="H482" s="454"/>
    </row>
    <row r="483" spans="7:8" s="9" customFormat="1">
      <c r="G483" s="454"/>
      <c r="H483" s="454"/>
    </row>
    <row r="484" spans="7:8" s="9" customFormat="1">
      <c r="G484" s="454"/>
      <c r="H484" s="454"/>
    </row>
    <row r="485" spans="7:8" s="9" customFormat="1">
      <c r="G485" s="454"/>
      <c r="H485" s="454"/>
    </row>
    <row r="486" spans="7:8" s="9" customFormat="1">
      <c r="G486" s="454"/>
      <c r="H486" s="454"/>
    </row>
    <row r="487" spans="7:8" s="9" customFormat="1">
      <c r="G487" s="454"/>
      <c r="H487" s="454"/>
    </row>
    <row r="488" spans="7:8" s="9" customFormat="1">
      <c r="G488" s="454"/>
      <c r="H488" s="454"/>
    </row>
    <row r="489" spans="7:8" s="9" customFormat="1">
      <c r="G489" s="454"/>
      <c r="H489" s="454"/>
    </row>
    <row r="490" spans="7:8" s="9" customFormat="1">
      <c r="G490" s="454"/>
      <c r="H490" s="454"/>
    </row>
    <row r="491" spans="7:8" s="9" customFormat="1">
      <c r="G491" s="454"/>
      <c r="H491" s="454"/>
    </row>
    <row r="492" spans="7:8" s="9" customFormat="1">
      <c r="G492" s="454"/>
      <c r="H492" s="454"/>
    </row>
    <row r="493" spans="7:8" s="9" customFormat="1">
      <c r="G493" s="454"/>
      <c r="H493" s="454"/>
    </row>
    <row r="494" spans="7:8" s="9" customFormat="1">
      <c r="G494" s="454"/>
      <c r="H494" s="454"/>
    </row>
    <row r="495" spans="7:8" s="9" customFormat="1">
      <c r="G495" s="454"/>
      <c r="H495" s="454"/>
    </row>
    <row r="496" spans="7:8" s="9" customFormat="1">
      <c r="G496" s="454"/>
      <c r="H496" s="454"/>
    </row>
    <row r="497" spans="7:8" s="9" customFormat="1">
      <c r="G497" s="454"/>
      <c r="H497" s="454"/>
    </row>
    <row r="498" spans="7:8" s="9" customFormat="1">
      <c r="G498" s="454"/>
      <c r="H498" s="454"/>
    </row>
    <row r="499" spans="7:8" s="9" customFormat="1">
      <c r="G499" s="454"/>
      <c r="H499" s="454"/>
    </row>
    <row r="500" spans="7:8" s="9" customFormat="1">
      <c r="G500" s="454"/>
      <c r="H500" s="454"/>
    </row>
    <row r="501" spans="7:8" s="9" customFormat="1">
      <c r="G501" s="454"/>
      <c r="H501" s="454"/>
    </row>
    <row r="502" spans="7:8" s="9" customFormat="1">
      <c r="G502" s="454"/>
      <c r="H502" s="454"/>
    </row>
    <row r="503" spans="7:8" s="9" customFormat="1">
      <c r="G503" s="454"/>
      <c r="H503" s="454"/>
    </row>
    <row r="504" spans="7:8" s="9" customFormat="1">
      <c r="G504" s="454"/>
      <c r="H504" s="454"/>
    </row>
    <row r="505" spans="7:8" s="9" customFormat="1">
      <c r="G505" s="454"/>
      <c r="H505" s="454"/>
    </row>
    <row r="506" spans="7:8" s="9" customFormat="1">
      <c r="G506" s="454"/>
      <c r="H506" s="454"/>
    </row>
    <row r="507" spans="7:8" s="9" customFormat="1">
      <c r="G507" s="454"/>
      <c r="H507" s="454"/>
    </row>
    <row r="508" spans="7:8" s="9" customFormat="1">
      <c r="G508" s="454"/>
      <c r="H508" s="454"/>
    </row>
    <row r="509" spans="7:8" s="9" customFormat="1">
      <c r="G509" s="454"/>
      <c r="H509" s="454"/>
    </row>
    <row r="510" spans="7:8" s="9" customFormat="1">
      <c r="G510" s="454"/>
      <c r="H510" s="454"/>
    </row>
    <row r="511" spans="7:8" s="9" customFormat="1">
      <c r="G511" s="454"/>
      <c r="H511" s="454"/>
    </row>
    <row r="512" spans="7:8" s="9" customFormat="1">
      <c r="G512" s="454"/>
      <c r="H512" s="454"/>
    </row>
    <row r="513" spans="7:8" s="9" customFormat="1">
      <c r="G513" s="454"/>
      <c r="H513" s="454"/>
    </row>
    <row r="514" spans="7:8" s="9" customFormat="1">
      <c r="G514" s="454"/>
      <c r="H514" s="454"/>
    </row>
    <row r="515" spans="7:8" s="9" customFormat="1">
      <c r="G515" s="454"/>
      <c r="H515" s="454"/>
    </row>
    <row r="516" spans="7:8" s="9" customFormat="1">
      <c r="G516" s="454"/>
      <c r="H516" s="454"/>
    </row>
    <row r="517" spans="7:8" s="9" customFormat="1">
      <c r="G517" s="454"/>
      <c r="H517" s="454"/>
    </row>
    <row r="518" spans="7:8" s="9" customFormat="1">
      <c r="G518" s="454"/>
      <c r="H518" s="454"/>
    </row>
    <row r="519" spans="7:8" s="9" customFormat="1">
      <c r="G519" s="454"/>
      <c r="H519" s="454"/>
    </row>
    <row r="520" spans="7:8" s="9" customFormat="1">
      <c r="G520" s="454"/>
      <c r="H520" s="454"/>
    </row>
    <row r="521" spans="7:8" s="9" customFormat="1">
      <c r="G521" s="454"/>
      <c r="H521" s="454"/>
    </row>
    <row r="522" spans="7:8" s="9" customFormat="1">
      <c r="G522" s="454"/>
      <c r="H522" s="454"/>
    </row>
    <row r="523" spans="7:8" s="9" customFormat="1">
      <c r="G523" s="454"/>
      <c r="H523" s="454"/>
    </row>
    <row r="524" spans="7:8" s="9" customFormat="1">
      <c r="G524" s="454"/>
      <c r="H524" s="454"/>
    </row>
    <row r="525" spans="7:8" s="9" customFormat="1">
      <c r="G525" s="454"/>
      <c r="H525" s="454"/>
    </row>
    <row r="526" spans="7:8" s="9" customFormat="1">
      <c r="G526" s="454"/>
      <c r="H526" s="454"/>
    </row>
    <row r="527" spans="7:8" s="9" customFormat="1">
      <c r="G527" s="454"/>
      <c r="H527" s="454"/>
    </row>
    <row r="528" spans="7:8" s="9" customFormat="1">
      <c r="G528" s="454"/>
      <c r="H528" s="454"/>
    </row>
    <row r="529" spans="7:8" s="9" customFormat="1">
      <c r="G529" s="454"/>
      <c r="H529" s="454"/>
    </row>
    <row r="530" spans="7:8" s="9" customFormat="1">
      <c r="G530" s="454"/>
      <c r="H530" s="454"/>
    </row>
    <row r="531" spans="7:8" s="9" customFormat="1">
      <c r="G531" s="454"/>
      <c r="H531" s="454"/>
    </row>
    <row r="532" spans="7:8" s="9" customFormat="1">
      <c r="G532" s="454"/>
      <c r="H532" s="454"/>
    </row>
    <row r="533" spans="7:8" s="9" customFormat="1">
      <c r="G533" s="454"/>
      <c r="H533" s="454"/>
    </row>
    <row r="534" spans="7:8" s="9" customFormat="1">
      <c r="G534" s="454"/>
      <c r="H534" s="454"/>
    </row>
    <row r="535" spans="7:8" s="9" customFormat="1">
      <c r="G535" s="454"/>
      <c r="H535" s="454"/>
    </row>
    <row r="536" spans="7:8" s="9" customFormat="1">
      <c r="G536" s="454"/>
      <c r="H536" s="454"/>
    </row>
    <row r="537" spans="7:8" s="9" customFormat="1">
      <c r="G537" s="454"/>
      <c r="H537" s="454"/>
    </row>
    <row r="538" spans="7:8" s="9" customFormat="1">
      <c r="G538" s="454"/>
      <c r="H538" s="454"/>
    </row>
    <row r="539" spans="7:8" s="9" customFormat="1">
      <c r="G539" s="454"/>
      <c r="H539" s="454"/>
    </row>
    <row r="540" spans="7:8" s="9" customFormat="1">
      <c r="G540" s="454"/>
      <c r="H540" s="454"/>
    </row>
    <row r="541" spans="7:8" s="9" customFormat="1">
      <c r="G541" s="454"/>
      <c r="H541" s="454"/>
    </row>
    <row r="542" spans="7:8" s="9" customFormat="1">
      <c r="G542" s="454"/>
      <c r="H542" s="454"/>
    </row>
    <row r="543" spans="7:8" s="9" customFormat="1">
      <c r="G543" s="454"/>
      <c r="H543" s="454"/>
    </row>
    <row r="544" spans="7:8" s="9" customFormat="1">
      <c r="G544" s="454"/>
      <c r="H544" s="454"/>
    </row>
    <row r="545" spans="7:8" s="9" customFormat="1">
      <c r="G545" s="454"/>
      <c r="H545" s="454"/>
    </row>
    <row r="546" spans="7:8" s="9" customFormat="1">
      <c r="G546" s="454"/>
      <c r="H546" s="454"/>
    </row>
    <row r="547" spans="7:8" s="9" customFormat="1">
      <c r="G547" s="454"/>
      <c r="H547" s="454"/>
    </row>
    <row r="548" spans="7:8" s="9" customFormat="1">
      <c r="G548" s="454"/>
      <c r="H548" s="454"/>
    </row>
    <row r="549" spans="7:8" s="9" customFormat="1">
      <c r="G549" s="454"/>
      <c r="H549" s="454"/>
    </row>
    <row r="550" spans="7:8" s="9" customFormat="1">
      <c r="G550" s="454"/>
      <c r="H550" s="454"/>
    </row>
    <row r="551" spans="7:8" s="9" customFormat="1">
      <c r="G551" s="454"/>
      <c r="H551" s="454"/>
    </row>
    <row r="552" spans="7:8" s="9" customFormat="1">
      <c r="G552" s="454"/>
      <c r="H552" s="454"/>
    </row>
    <row r="553" spans="7:8" s="9" customFormat="1">
      <c r="G553" s="454"/>
      <c r="H553" s="454"/>
    </row>
    <row r="554" spans="7:8" s="9" customFormat="1">
      <c r="G554" s="454"/>
      <c r="H554" s="454"/>
    </row>
    <row r="555" spans="7:8" s="9" customFormat="1">
      <c r="G555" s="454"/>
      <c r="H555" s="454"/>
    </row>
    <row r="556" spans="7:8" s="9" customFormat="1">
      <c r="G556" s="454"/>
      <c r="H556" s="454"/>
    </row>
    <row r="557" spans="7:8" s="9" customFormat="1">
      <c r="G557" s="454"/>
      <c r="H557" s="454"/>
    </row>
    <row r="558" spans="7:8" s="9" customFormat="1">
      <c r="G558" s="454"/>
      <c r="H558" s="454"/>
    </row>
    <row r="559" spans="7:8" s="9" customFormat="1">
      <c r="G559" s="454"/>
      <c r="H559" s="454"/>
    </row>
    <row r="560" spans="7:8" s="9" customFormat="1">
      <c r="G560" s="454"/>
      <c r="H560" s="454"/>
    </row>
    <row r="561" spans="7:8" s="9" customFormat="1">
      <c r="G561" s="454"/>
      <c r="H561" s="454"/>
    </row>
    <row r="562" spans="7:8" s="9" customFormat="1">
      <c r="G562" s="454"/>
      <c r="H562" s="454"/>
    </row>
    <row r="563" spans="7:8" s="9" customFormat="1">
      <c r="G563" s="454"/>
      <c r="H563" s="454"/>
    </row>
    <row r="564" spans="7:8" s="9" customFormat="1">
      <c r="G564" s="454"/>
      <c r="H564" s="454"/>
    </row>
    <row r="565" spans="7:8" s="9" customFormat="1">
      <c r="G565" s="454"/>
      <c r="H565" s="454"/>
    </row>
    <row r="566" spans="7:8" s="9" customFormat="1">
      <c r="G566" s="454"/>
      <c r="H566" s="454"/>
    </row>
    <row r="567" spans="7:8" s="9" customFormat="1">
      <c r="G567" s="454"/>
      <c r="H567" s="454"/>
    </row>
    <row r="568" spans="7:8" s="9" customFormat="1">
      <c r="G568" s="454"/>
      <c r="H568" s="454"/>
    </row>
    <row r="569" spans="7:8" s="9" customFormat="1">
      <c r="G569" s="454"/>
      <c r="H569" s="454"/>
    </row>
    <row r="570" spans="7:8" s="9" customFormat="1">
      <c r="G570" s="454"/>
      <c r="H570" s="454"/>
    </row>
    <row r="571" spans="7:8" s="9" customFormat="1">
      <c r="G571" s="454"/>
      <c r="H571" s="454"/>
    </row>
    <row r="572" spans="7:8" s="9" customFormat="1">
      <c r="G572" s="454"/>
      <c r="H572" s="454"/>
    </row>
    <row r="573" spans="7:8" s="9" customFormat="1">
      <c r="G573" s="454"/>
      <c r="H573" s="454"/>
    </row>
    <row r="574" spans="7:8" s="9" customFormat="1">
      <c r="G574" s="454"/>
      <c r="H574" s="454"/>
    </row>
    <row r="575" spans="7:8" s="9" customFormat="1">
      <c r="G575" s="454"/>
      <c r="H575" s="454"/>
    </row>
    <row r="576" spans="7:8" s="9" customFormat="1">
      <c r="G576" s="454"/>
      <c r="H576" s="454"/>
    </row>
    <row r="577" spans="7:8" s="9" customFormat="1">
      <c r="G577" s="454"/>
      <c r="H577" s="454"/>
    </row>
    <row r="578" spans="7:8" s="9" customFormat="1">
      <c r="G578" s="454"/>
      <c r="H578" s="454"/>
    </row>
    <row r="579" spans="7:8" s="9" customFormat="1">
      <c r="G579" s="454"/>
      <c r="H579" s="454"/>
    </row>
    <row r="580" spans="7:8" s="9" customFormat="1">
      <c r="G580" s="454"/>
      <c r="H580" s="454"/>
    </row>
    <row r="581" spans="7:8" s="9" customFormat="1">
      <c r="G581" s="454"/>
      <c r="H581" s="454"/>
    </row>
    <row r="582" spans="7:8" s="9" customFormat="1">
      <c r="G582" s="454"/>
      <c r="H582" s="454"/>
    </row>
    <row r="583" spans="7:8" s="9" customFormat="1">
      <c r="G583" s="454"/>
      <c r="H583" s="454"/>
    </row>
    <row r="584" spans="7:8" s="9" customFormat="1">
      <c r="G584" s="454"/>
      <c r="H584" s="454"/>
    </row>
    <row r="585" spans="7:8" s="9" customFormat="1">
      <c r="G585" s="454"/>
      <c r="H585" s="454"/>
    </row>
    <row r="586" spans="7:8" s="9" customFormat="1">
      <c r="G586" s="454"/>
      <c r="H586" s="454"/>
    </row>
    <row r="587" spans="7:8" s="9" customFormat="1">
      <c r="G587" s="454"/>
      <c r="H587" s="454"/>
    </row>
    <row r="588" spans="7:8" s="9" customFormat="1">
      <c r="G588" s="454"/>
      <c r="H588" s="454"/>
    </row>
    <row r="589" spans="7:8" s="9" customFormat="1">
      <c r="G589" s="454"/>
      <c r="H589" s="454"/>
    </row>
    <row r="590" spans="7:8" s="9" customFormat="1">
      <c r="G590" s="454"/>
      <c r="H590" s="454"/>
    </row>
    <row r="591" spans="7:8" s="9" customFormat="1">
      <c r="G591" s="454"/>
      <c r="H591" s="454"/>
    </row>
    <row r="592" spans="7:8" s="9" customFormat="1">
      <c r="G592" s="454"/>
      <c r="H592" s="454"/>
    </row>
    <row r="593" spans="7:8" s="9" customFormat="1">
      <c r="G593" s="454"/>
      <c r="H593" s="454"/>
    </row>
    <row r="594" spans="7:8" s="9" customFormat="1">
      <c r="G594" s="454"/>
      <c r="H594" s="454"/>
    </row>
    <row r="595" spans="7:8" s="9" customFormat="1">
      <c r="G595" s="454"/>
      <c r="H595" s="454"/>
    </row>
    <row r="596" spans="7:8" s="9" customFormat="1">
      <c r="G596" s="454"/>
      <c r="H596" s="454"/>
    </row>
    <row r="597" spans="7:8" s="9" customFormat="1">
      <c r="G597" s="454"/>
      <c r="H597" s="454"/>
    </row>
    <row r="598" spans="7:8" s="9" customFormat="1">
      <c r="G598" s="454"/>
      <c r="H598" s="454"/>
    </row>
    <row r="599" spans="7:8" s="9" customFormat="1">
      <c r="G599" s="454"/>
      <c r="H599" s="454"/>
    </row>
    <row r="600" spans="7:8" s="9" customFormat="1">
      <c r="G600" s="454"/>
      <c r="H600" s="454"/>
    </row>
    <row r="601" spans="7:8" s="9" customFormat="1">
      <c r="G601" s="454"/>
      <c r="H601" s="454"/>
    </row>
    <row r="602" spans="7:8" s="9" customFormat="1">
      <c r="G602" s="454"/>
      <c r="H602" s="454"/>
    </row>
    <row r="603" spans="7:8" s="9" customFormat="1">
      <c r="G603" s="454"/>
      <c r="H603" s="454"/>
    </row>
    <row r="604" spans="7:8" s="9" customFormat="1">
      <c r="G604" s="454"/>
      <c r="H604" s="454"/>
    </row>
    <row r="605" spans="7:8" s="9" customFormat="1">
      <c r="G605" s="454"/>
      <c r="H605" s="454"/>
    </row>
    <row r="606" spans="7:8" s="9" customFormat="1">
      <c r="G606" s="454"/>
      <c r="H606" s="454"/>
    </row>
    <row r="607" spans="7:8" s="9" customFormat="1">
      <c r="G607" s="454"/>
      <c r="H607" s="454"/>
    </row>
    <row r="608" spans="7:8" s="9" customFormat="1">
      <c r="G608" s="454"/>
      <c r="H608" s="454"/>
    </row>
    <row r="609" spans="7:8" s="9" customFormat="1">
      <c r="G609" s="454"/>
      <c r="H609" s="454"/>
    </row>
    <row r="610" spans="7:8" s="9" customFormat="1">
      <c r="G610" s="454"/>
      <c r="H610" s="454"/>
    </row>
    <row r="611" spans="7:8" s="9" customFormat="1">
      <c r="G611" s="454"/>
      <c r="H611" s="454"/>
    </row>
    <row r="612" spans="7:8" s="9" customFormat="1">
      <c r="G612" s="454"/>
      <c r="H612" s="454"/>
    </row>
    <row r="613" spans="7:8" s="9" customFormat="1">
      <c r="G613" s="454"/>
      <c r="H613" s="454"/>
    </row>
    <row r="614" spans="7:8" s="9" customFormat="1">
      <c r="G614" s="454"/>
      <c r="H614" s="454"/>
    </row>
    <row r="615" spans="7:8" s="9" customFormat="1">
      <c r="G615" s="454"/>
      <c r="H615" s="454"/>
    </row>
    <row r="616" spans="7:8" s="9" customFormat="1">
      <c r="G616" s="454"/>
      <c r="H616" s="454"/>
    </row>
    <row r="617" spans="7:8" s="9" customFormat="1">
      <c r="G617" s="454"/>
      <c r="H617" s="454"/>
    </row>
    <row r="618" spans="7:8" s="9" customFormat="1">
      <c r="G618" s="454"/>
      <c r="H618" s="454"/>
    </row>
    <row r="619" spans="7:8" s="9" customFormat="1">
      <c r="G619" s="454"/>
      <c r="H619" s="454"/>
    </row>
    <row r="620" spans="7:8" s="9" customFormat="1">
      <c r="G620" s="454"/>
      <c r="H620" s="454"/>
    </row>
    <row r="621" spans="7:8" s="9" customFormat="1">
      <c r="G621" s="454"/>
      <c r="H621" s="454"/>
    </row>
    <row r="622" spans="7:8" s="9" customFormat="1">
      <c r="G622" s="454"/>
      <c r="H622" s="454"/>
    </row>
    <row r="623" spans="7:8" s="9" customFormat="1">
      <c r="G623" s="454"/>
      <c r="H623" s="454"/>
    </row>
    <row r="624" spans="7:8" s="9" customFormat="1">
      <c r="G624" s="454"/>
      <c r="H624" s="454"/>
    </row>
    <row r="625" spans="7:8" s="9" customFormat="1">
      <c r="G625" s="454"/>
      <c r="H625" s="454"/>
    </row>
    <row r="626" spans="7:8" s="9" customFormat="1">
      <c r="G626" s="454"/>
      <c r="H626" s="454"/>
    </row>
    <row r="627" spans="7:8" s="9" customFormat="1">
      <c r="G627" s="454"/>
      <c r="H627" s="454"/>
    </row>
    <row r="628" spans="7:8" s="9" customFormat="1">
      <c r="G628" s="454"/>
      <c r="H628" s="454"/>
    </row>
    <row r="629" spans="7:8" s="9" customFormat="1">
      <c r="G629" s="454"/>
      <c r="H629" s="454"/>
    </row>
    <row r="630" spans="7:8" s="9" customFormat="1">
      <c r="G630" s="454"/>
      <c r="H630" s="454"/>
    </row>
    <row r="631" spans="7:8" s="9" customFormat="1">
      <c r="G631" s="454"/>
      <c r="H631" s="454"/>
    </row>
    <row r="632" spans="7:8" s="9" customFormat="1">
      <c r="G632" s="454"/>
      <c r="H632" s="454"/>
    </row>
    <row r="633" spans="7:8" s="9" customFormat="1">
      <c r="G633" s="454"/>
      <c r="H633" s="454"/>
    </row>
    <row r="634" spans="7:8" s="9" customFormat="1">
      <c r="G634" s="454"/>
      <c r="H634" s="454"/>
    </row>
    <row r="635" spans="7:8" s="9" customFormat="1">
      <c r="G635" s="454"/>
      <c r="H635" s="454"/>
    </row>
    <row r="636" spans="7:8" s="9" customFormat="1">
      <c r="G636" s="454"/>
      <c r="H636" s="454"/>
    </row>
    <row r="637" spans="7:8" s="9" customFormat="1">
      <c r="G637" s="454"/>
      <c r="H637" s="454"/>
    </row>
    <row r="638" spans="7:8" s="9" customFormat="1">
      <c r="G638" s="454"/>
      <c r="H638" s="454"/>
    </row>
    <row r="639" spans="7:8" s="9" customFormat="1">
      <c r="G639" s="454"/>
      <c r="H639" s="454"/>
    </row>
    <row r="640" spans="7:8" s="9" customFormat="1">
      <c r="G640" s="454"/>
      <c r="H640" s="454"/>
    </row>
    <row r="641" spans="7:8" s="9" customFormat="1">
      <c r="G641" s="454"/>
      <c r="H641" s="454"/>
    </row>
    <row r="642" spans="7:8" s="9" customFormat="1">
      <c r="G642" s="454"/>
      <c r="H642" s="454"/>
    </row>
    <row r="643" spans="7:8" s="9" customFormat="1">
      <c r="G643" s="454"/>
      <c r="H643" s="454"/>
    </row>
    <row r="644" spans="7:8" s="9" customFormat="1">
      <c r="G644" s="454"/>
      <c r="H644" s="454"/>
    </row>
    <row r="645" spans="7:8" s="9" customFormat="1">
      <c r="G645" s="454"/>
      <c r="H645" s="454"/>
    </row>
    <row r="646" spans="7:8" s="9" customFormat="1">
      <c r="G646" s="454"/>
      <c r="H646" s="454"/>
    </row>
    <row r="647" spans="7:8" s="9" customFormat="1">
      <c r="G647" s="454"/>
      <c r="H647" s="454"/>
    </row>
    <row r="648" spans="7:8" s="9" customFormat="1">
      <c r="G648" s="454"/>
      <c r="H648" s="454"/>
    </row>
    <row r="649" spans="7:8" s="9" customFormat="1">
      <c r="G649" s="454"/>
      <c r="H649" s="454"/>
    </row>
    <row r="650" spans="7:8" s="9" customFormat="1">
      <c r="G650" s="454"/>
      <c r="H650" s="454"/>
    </row>
    <row r="651" spans="7:8" s="9" customFormat="1">
      <c r="G651" s="454"/>
      <c r="H651" s="454"/>
    </row>
    <row r="652" spans="7:8" s="9" customFormat="1">
      <c r="G652" s="454"/>
      <c r="H652" s="454"/>
    </row>
    <row r="653" spans="7:8" s="9" customFormat="1">
      <c r="G653" s="454"/>
      <c r="H653" s="454"/>
    </row>
    <row r="654" spans="7:8" s="9" customFormat="1">
      <c r="G654" s="454"/>
      <c r="H654" s="454"/>
    </row>
    <row r="655" spans="7:8" s="9" customFormat="1">
      <c r="G655" s="454"/>
      <c r="H655" s="454"/>
    </row>
    <row r="656" spans="7:8" s="9" customFormat="1">
      <c r="G656" s="454"/>
      <c r="H656" s="454"/>
    </row>
    <row r="657" spans="7:8" s="9" customFormat="1">
      <c r="G657" s="454"/>
      <c r="H657" s="454"/>
    </row>
    <row r="658" spans="7:8" s="9" customFormat="1">
      <c r="G658" s="454"/>
      <c r="H658" s="454"/>
    </row>
    <row r="659" spans="7:8" s="9" customFormat="1">
      <c r="G659" s="454"/>
      <c r="H659" s="454"/>
    </row>
    <row r="660" spans="7:8" s="9" customFormat="1">
      <c r="G660" s="454"/>
      <c r="H660" s="454"/>
    </row>
    <row r="661" spans="7:8" s="9" customFormat="1">
      <c r="G661" s="454"/>
      <c r="H661" s="454"/>
    </row>
    <row r="662" spans="7:8" s="9" customFormat="1">
      <c r="G662" s="454"/>
      <c r="H662" s="454"/>
    </row>
    <row r="663" spans="7:8" s="9" customFormat="1">
      <c r="G663" s="454"/>
      <c r="H663" s="454"/>
    </row>
    <row r="664" spans="7:8" s="9" customFormat="1">
      <c r="G664" s="454"/>
      <c r="H664" s="454"/>
    </row>
    <row r="665" spans="7:8" s="9" customFormat="1">
      <c r="G665" s="454"/>
      <c r="H665" s="454"/>
    </row>
    <row r="666" spans="7:8" s="9" customFormat="1">
      <c r="G666" s="454"/>
      <c r="H666" s="454"/>
    </row>
    <row r="667" spans="7:8" s="9" customFormat="1">
      <c r="G667" s="454"/>
      <c r="H667" s="454"/>
    </row>
    <row r="668" spans="7:8" s="9" customFormat="1">
      <c r="G668" s="454"/>
      <c r="H668" s="454"/>
    </row>
    <row r="669" spans="7:8" s="9" customFormat="1">
      <c r="G669" s="454"/>
      <c r="H669" s="454"/>
    </row>
    <row r="670" spans="7:8" s="9" customFormat="1">
      <c r="G670" s="454"/>
      <c r="H670" s="454"/>
    </row>
    <row r="671" spans="7:8" s="9" customFormat="1">
      <c r="G671" s="454"/>
      <c r="H671" s="454"/>
    </row>
    <row r="672" spans="7:8" s="9" customFormat="1">
      <c r="G672" s="454"/>
      <c r="H672" s="454"/>
    </row>
    <row r="673" spans="7:8" s="9" customFormat="1">
      <c r="G673" s="454"/>
      <c r="H673" s="454"/>
    </row>
    <row r="674" spans="7:8" s="9" customFormat="1">
      <c r="G674" s="454"/>
      <c r="H674" s="454"/>
    </row>
    <row r="675" spans="7:8" s="9" customFormat="1">
      <c r="G675" s="454"/>
      <c r="H675" s="454"/>
    </row>
    <row r="676" spans="7:8" s="9" customFormat="1">
      <c r="G676" s="454"/>
      <c r="H676" s="454"/>
    </row>
    <row r="677" spans="7:8" s="9" customFormat="1">
      <c r="G677" s="454"/>
      <c r="H677" s="454"/>
    </row>
    <row r="678" spans="7:8" s="9" customFormat="1">
      <c r="G678" s="454"/>
      <c r="H678" s="454"/>
    </row>
    <row r="679" spans="7:8" s="9" customFormat="1">
      <c r="G679" s="454"/>
      <c r="H679" s="454"/>
    </row>
    <row r="680" spans="7:8" s="9" customFormat="1">
      <c r="G680" s="454"/>
      <c r="H680" s="454"/>
    </row>
    <row r="681" spans="7:8" s="9" customFormat="1">
      <c r="G681" s="454"/>
      <c r="H681" s="454"/>
    </row>
    <row r="682" spans="7:8" s="9" customFormat="1">
      <c r="G682" s="454"/>
      <c r="H682" s="454"/>
    </row>
    <row r="683" spans="7:8" s="9" customFormat="1">
      <c r="G683" s="454"/>
      <c r="H683" s="454"/>
    </row>
    <row r="684" spans="7:8" s="9" customFormat="1">
      <c r="G684" s="454"/>
      <c r="H684" s="454"/>
    </row>
    <row r="685" spans="7:8" s="9" customFormat="1">
      <c r="G685" s="454"/>
      <c r="H685" s="454"/>
    </row>
    <row r="686" spans="7:8" s="9" customFormat="1">
      <c r="G686" s="454"/>
      <c r="H686" s="454"/>
    </row>
    <row r="687" spans="7:8" s="9" customFormat="1">
      <c r="G687" s="454"/>
      <c r="H687" s="454"/>
    </row>
    <row r="688" spans="7:8" s="9" customFormat="1">
      <c r="G688" s="454"/>
      <c r="H688" s="454"/>
    </row>
    <row r="689" spans="7:8" s="9" customFormat="1">
      <c r="G689" s="454"/>
      <c r="H689" s="454"/>
    </row>
    <row r="690" spans="7:8" s="9" customFormat="1">
      <c r="G690" s="454"/>
      <c r="H690" s="454"/>
    </row>
    <row r="691" spans="7:8" s="9" customFormat="1">
      <c r="G691" s="454"/>
      <c r="H691" s="454"/>
    </row>
    <row r="692" spans="7:8" s="9" customFormat="1">
      <c r="G692" s="454"/>
      <c r="H692" s="454"/>
    </row>
    <row r="693" spans="7:8" s="9" customFormat="1">
      <c r="G693" s="454"/>
      <c r="H693" s="454"/>
    </row>
    <row r="694" spans="7:8" s="9" customFormat="1">
      <c r="G694" s="454"/>
      <c r="H694" s="454"/>
    </row>
    <row r="695" spans="7:8" s="9" customFormat="1">
      <c r="G695" s="454"/>
      <c r="H695" s="454"/>
    </row>
    <row r="696" spans="7:8" s="9" customFormat="1">
      <c r="G696" s="454"/>
      <c r="H696" s="454"/>
    </row>
    <row r="697" spans="7:8" s="9" customFormat="1">
      <c r="G697" s="454"/>
      <c r="H697" s="454"/>
    </row>
    <row r="698" spans="7:8" s="9" customFormat="1">
      <c r="G698" s="454"/>
      <c r="H698" s="454"/>
    </row>
    <row r="699" spans="7:8" s="9" customFormat="1">
      <c r="G699" s="454"/>
      <c r="H699" s="454"/>
    </row>
    <row r="700" spans="7:8" s="9" customFormat="1">
      <c r="G700" s="454"/>
      <c r="H700" s="454"/>
    </row>
    <row r="701" spans="7:8" s="9" customFormat="1">
      <c r="G701" s="454"/>
      <c r="H701" s="454"/>
    </row>
    <row r="702" spans="7:8" s="9" customFormat="1">
      <c r="G702" s="454"/>
      <c r="H702" s="454"/>
    </row>
    <row r="703" spans="7:8" s="9" customFormat="1">
      <c r="G703" s="454"/>
      <c r="H703" s="454"/>
    </row>
    <row r="704" spans="7:8" s="9" customFormat="1">
      <c r="G704" s="454"/>
      <c r="H704" s="454"/>
    </row>
    <row r="705" spans="7:8" s="9" customFormat="1">
      <c r="G705" s="454"/>
      <c r="H705" s="454"/>
    </row>
    <row r="706" spans="7:8" s="9" customFormat="1">
      <c r="G706" s="454"/>
      <c r="H706" s="454"/>
    </row>
    <row r="707" spans="7:8" s="9" customFormat="1">
      <c r="G707" s="454"/>
      <c r="H707" s="454"/>
    </row>
    <row r="708" spans="7:8" s="9" customFormat="1">
      <c r="G708" s="454"/>
      <c r="H708" s="454"/>
    </row>
    <row r="709" spans="7:8" s="9" customFormat="1">
      <c r="G709" s="454"/>
      <c r="H709" s="454"/>
    </row>
    <row r="710" spans="7:8" s="9" customFormat="1">
      <c r="G710" s="454"/>
      <c r="H710" s="454"/>
    </row>
    <row r="711" spans="7:8" s="9" customFormat="1">
      <c r="G711" s="454"/>
      <c r="H711" s="454"/>
    </row>
    <row r="712" spans="7:8" s="9" customFormat="1">
      <c r="G712" s="454"/>
      <c r="H712" s="454"/>
    </row>
    <row r="713" spans="7:8" s="9" customFormat="1">
      <c r="G713" s="454"/>
      <c r="H713" s="454"/>
    </row>
    <row r="714" spans="7:8" s="9" customFormat="1">
      <c r="G714" s="454"/>
      <c r="H714" s="454"/>
    </row>
    <row r="715" spans="7:8" s="9" customFormat="1">
      <c r="G715" s="454"/>
      <c r="H715" s="454"/>
    </row>
    <row r="716" spans="7:8" s="9" customFormat="1">
      <c r="G716" s="454"/>
      <c r="H716" s="454"/>
    </row>
    <row r="717" spans="7:8" s="9" customFormat="1">
      <c r="G717" s="454"/>
      <c r="H717" s="454"/>
    </row>
    <row r="718" spans="7:8" s="9" customFormat="1">
      <c r="G718" s="454"/>
      <c r="H718" s="454"/>
    </row>
    <row r="719" spans="7:8" s="9" customFormat="1">
      <c r="G719" s="454"/>
      <c r="H719" s="454"/>
    </row>
    <row r="720" spans="7:8" s="9" customFormat="1">
      <c r="G720" s="454"/>
      <c r="H720" s="454"/>
    </row>
    <row r="721" spans="7:8" s="9" customFormat="1">
      <c r="G721" s="454"/>
      <c r="H721" s="454"/>
    </row>
    <row r="722" spans="7:8" s="9" customFormat="1">
      <c r="G722" s="454"/>
      <c r="H722" s="454"/>
    </row>
    <row r="723" spans="7:8" s="9" customFormat="1">
      <c r="G723" s="454"/>
      <c r="H723" s="454"/>
    </row>
    <row r="724" spans="7:8" s="9" customFormat="1">
      <c r="G724" s="454"/>
      <c r="H724" s="454"/>
    </row>
    <row r="725" spans="7:8" s="9" customFormat="1">
      <c r="G725" s="454"/>
      <c r="H725" s="454"/>
    </row>
    <row r="726" spans="7:8" s="9" customFormat="1">
      <c r="G726" s="454"/>
      <c r="H726" s="454"/>
    </row>
    <row r="727" spans="7:8" s="9" customFormat="1">
      <c r="G727" s="454"/>
      <c r="H727" s="454"/>
    </row>
    <row r="728" spans="7:8" s="9" customFormat="1">
      <c r="G728" s="454"/>
      <c r="H728" s="454"/>
    </row>
    <row r="729" spans="7:8" s="9" customFormat="1">
      <c r="G729" s="454"/>
      <c r="H729" s="454"/>
    </row>
    <row r="730" spans="7:8" s="9" customFormat="1">
      <c r="G730" s="454"/>
      <c r="H730" s="454"/>
    </row>
    <row r="731" spans="7:8" s="9" customFormat="1">
      <c r="G731" s="454"/>
      <c r="H731" s="454"/>
    </row>
    <row r="732" spans="7:8" s="9" customFormat="1">
      <c r="G732" s="454"/>
      <c r="H732" s="454"/>
    </row>
    <row r="733" spans="7:8" s="9" customFormat="1">
      <c r="G733" s="454"/>
      <c r="H733" s="454"/>
    </row>
    <row r="734" spans="7:8" s="9" customFormat="1">
      <c r="G734" s="454"/>
      <c r="H734" s="454"/>
    </row>
    <row r="735" spans="7:8" s="9" customFormat="1">
      <c r="G735" s="454"/>
      <c r="H735" s="454"/>
    </row>
    <row r="736" spans="7:8" s="9" customFormat="1">
      <c r="G736" s="454"/>
      <c r="H736" s="454"/>
    </row>
    <row r="737" spans="7:8" s="9" customFormat="1">
      <c r="G737" s="454"/>
      <c r="H737" s="454"/>
    </row>
    <row r="738" spans="7:8" s="9" customFormat="1">
      <c r="G738" s="454"/>
      <c r="H738" s="454"/>
    </row>
    <row r="739" spans="7:8" s="9" customFormat="1">
      <c r="G739" s="454"/>
      <c r="H739" s="454"/>
    </row>
    <row r="740" spans="7:8" s="9" customFormat="1">
      <c r="G740" s="454"/>
      <c r="H740" s="454"/>
    </row>
    <row r="741" spans="7:8" s="9" customFormat="1">
      <c r="G741" s="454"/>
      <c r="H741" s="454"/>
    </row>
    <row r="742" spans="7:8" s="9" customFormat="1">
      <c r="G742" s="454"/>
      <c r="H742" s="454"/>
    </row>
    <row r="743" spans="7:8" s="9" customFormat="1">
      <c r="G743" s="454"/>
      <c r="H743" s="454"/>
    </row>
    <row r="744" spans="7:8" s="9" customFormat="1">
      <c r="G744" s="454"/>
      <c r="H744" s="454"/>
    </row>
    <row r="745" spans="7:8" s="9" customFormat="1">
      <c r="G745" s="454"/>
      <c r="H745" s="454"/>
    </row>
    <row r="746" spans="7:8" s="9" customFormat="1">
      <c r="G746" s="454"/>
      <c r="H746" s="454"/>
    </row>
    <row r="747" spans="7:8" s="9" customFormat="1">
      <c r="G747" s="454"/>
      <c r="H747" s="454"/>
    </row>
    <row r="748" spans="7:8" s="9" customFormat="1">
      <c r="G748" s="454"/>
      <c r="H748" s="454"/>
    </row>
    <row r="749" spans="7:8" s="9" customFormat="1">
      <c r="G749" s="454"/>
      <c r="H749" s="454"/>
    </row>
    <row r="750" spans="7:8" s="9" customFormat="1">
      <c r="G750" s="454"/>
      <c r="H750" s="454"/>
    </row>
    <row r="751" spans="7:8" s="9" customFormat="1">
      <c r="G751" s="454"/>
      <c r="H751" s="454"/>
    </row>
    <row r="752" spans="7:8" s="9" customFormat="1">
      <c r="G752" s="454"/>
      <c r="H752" s="454"/>
    </row>
    <row r="753" spans="7:8" s="9" customFormat="1">
      <c r="G753" s="454"/>
      <c r="H753" s="454"/>
    </row>
    <row r="754" spans="7:8" s="9" customFormat="1">
      <c r="G754" s="454"/>
      <c r="H754" s="454"/>
    </row>
    <row r="755" spans="7:8" s="9" customFormat="1">
      <c r="G755" s="454"/>
      <c r="H755" s="454"/>
    </row>
    <row r="756" spans="7:8" s="9" customFormat="1">
      <c r="G756" s="454"/>
      <c r="H756" s="454"/>
    </row>
    <row r="757" spans="7:8" s="9" customFormat="1">
      <c r="G757" s="454"/>
      <c r="H757" s="454"/>
    </row>
    <row r="758" spans="7:8" s="9" customFormat="1">
      <c r="G758" s="454"/>
      <c r="H758" s="454"/>
    </row>
    <row r="759" spans="7:8" s="9" customFormat="1">
      <c r="G759" s="454"/>
      <c r="H759" s="454"/>
    </row>
    <row r="760" spans="7:8" s="9" customFormat="1">
      <c r="G760" s="454"/>
      <c r="H760" s="454"/>
    </row>
    <row r="761" spans="7:8" s="9" customFormat="1">
      <c r="G761" s="454"/>
      <c r="H761" s="454"/>
    </row>
    <row r="762" spans="7:8" s="9" customFormat="1">
      <c r="G762" s="454"/>
      <c r="H762" s="454"/>
    </row>
    <row r="763" spans="7:8" s="9" customFormat="1">
      <c r="G763" s="454"/>
      <c r="H763" s="454"/>
    </row>
    <row r="764" spans="7:8" s="9" customFormat="1">
      <c r="G764" s="454"/>
      <c r="H764" s="454"/>
    </row>
    <row r="765" spans="7:8" s="9" customFormat="1">
      <c r="G765" s="454"/>
      <c r="H765" s="454"/>
    </row>
    <row r="766" spans="7:8" s="9" customFormat="1">
      <c r="G766" s="454"/>
      <c r="H766" s="454"/>
    </row>
    <row r="767" spans="7:8" s="9" customFormat="1">
      <c r="G767" s="454"/>
      <c r="H767" s="454"/>
    </row>
    <row r="768" spans="7:8" s="9" customFormat="1">
      <c r="G768" s="454"/>
      <c r="H768" s="454"/>
    </row>
    <row r="769" spans="7:8" s="9" customFormat="1">
      <c r="G769" s="454"/>
      <c r="H769" s="454"/>
    </row>
    <row r="770" spans="7:8" s="9" customFormat="1">
      <c r="G770" s="454"/>
      <c r="H770" s="454"/>
    </row>
    <row r="771" spans="7:8" s="9" customFormat="1">
      <c r="G771" s="454"/>
      <c r="H771" s="454"/>
    </row>
    <row r="772" spans="7:8" s="9" customFormat="1">
      <c r="G772" s="454"/>
      <c r="H772" s="454"/>
    </row>
    <row r="773" spans="7:8" s="9" customFormat="1">
      <c r="G773" s="454"/>
      <c r="H773" s="454"/>
    </row>
    <row r="774" spans="7:8" s="9" customFormat="1">
      <c r="G774" s="454"/>
      <c r="H774" s="454"/>
    </row>
    <row r="775" spans="7:8" s="9" customFormat="1">
      <c r="G775" s="454"/>
      <c r="H775" s="454"/>
    </row>
    <row r="776" spans="7:8" s="9" customFormat="1">
      <c r="G776" s="454"/>
      <c r="H776" s="454"/>
    </row>
    <row r="777" spans="7:8" s="9" customFormat="1">
      <c r="G777" s="454"/>
      <c r="H777" s="454"/>
    </row>
    <row r="778" spans="7:8" s="9" customFormat="1">
      <c r="G778" s="454"/>
      <c r="H778" s="454"/>
    </row>
    <row r="779" spans="7:8" s="9" customFormat="1">
      <c r="G779" s="454"/>
      <c r="H779" s="454"/>
    </row>
    <row r="780" spans="7:8" s="9" customFormat="1">
      <c r="G780" s="454"/>
      <c r="H780" s="454"/>
    </row>
    <row r="781" spans="7:8" s="9" customFormat="1">
      <c r="G781" s="454"/>
      <c r="H781" s="454"/>
    </row>
    <row r="782" spans="7:8" s="9" customFormat="1">
      <c r="G782" s="454"/>
      <c r="H782" s="454"/>
    </row>
    <row r="783" spans="7:8" s="9" customFormat="1">
      <c r="G783" s="454"/>
      <c r="H783" s="454"/>
    </row>
    <row r="784" spans="7:8" s="9" customFormat="1">
      <c r="G784" s="454"/>
      <c r="H784" s="454"/>
    </row>
    <row r="785" spans="7:8" s="9" customFormat="1">
      <c r="G785" s="454"/>
      <c r="H785" s="454"/>
    </row>
    <row r="786" spans="7:8" s="9" customFormat="1">
      <c r="G786" s="454"/>
      <c r="H786" s="454"/>
    </row>
    <row r="787" spans="7:8" s="9" customFormat="1">
      <c r="G787" s="454"/>
      <c r="H787" s="454"/>
    </row>
    <row r="788" spans="7:8" s="9" customFormat="1">
      <c r="G788" s="454"/>
      <c r="H788" s="454"/>
    </row>
    <row r="789" spans="7:8" s="9" customFormat="1">
      <c r="G789" s="454"/>
      <c r="H789" s="454"/>
    </row>
    <row r="790" spans="7:8" s="9" customFormat="1">
      <c r="G790" s="454"/>
      <c r="H790" s="454"/>
    </row>
    <row r="791" spans="7:8" s="9" customFormat="1">
      <c r="G791" s="454"/>
      <c r="H791" s="454"/>
    </row>
    <row r="792" spans="7:8" s="9" customFormat="1">
      <c r="G792" s="454"/>
      <c r="H792" s="454"/>
    </row>
    <row r="793" spans="7:8" s="9" customFormat="1">
      <c r="G793" s="454"/>
      <c r="H793" s="454"/>
    </row>
    <row r="794" spans="7:8" s="9" customFormat="1">
      <c r="G794" s="454"/>
      <c r="H794" s="454"/>
    </row>
    <row r="795" spans="7:8" s="9" customFormat="1">
      <c r="G795" s="454"/>
      <c r="H795" s="454"/>
    </row>
    <row r="796" spans="7:8" s="9" customFormat="1">
      <c r="G796" s="454"/>
      <c r="H796" s="454"/>
    </row>
    <row r="797" spans="7:8" s="9" customFormat="1">
      <c r="G797" s="454"/>
      <c r="H797" s="454"/>
    </row>
    <row r="798" spans="7:8" s="9" customFormat="1">
      <c r="G798" s="454"/>
      <c r="H798" s="454"/>
    </row>
    <row r="799" spans="7:8" s="9" customFormat="1">
      <c r="G799" s="454"/>
      <c r="H799" s="454"/>
    </row>
    <row r="800" spans="7:8" s="9" customFormat="1">
      <c r="G800" s="454"/>
      <c r="H800" s="454"/>
    </row>
    <row r="801" spans="7:8" s="9" customFormat="1">
      <c r="G801" s="454"/>
      <c r="H801" s="454"/>
    </row>
    <row r="802" spans="7:8" s="9" customFormat="1">
      <c r="G802" s="454"/>
      <c r="H802" s="454"/>
    </row>
    <row r="803" spans="7:8" s="9" customFormat="1">
      <c r="G803" s="454"/>
      <c r="H803" s="454"/>
    </row>
    <row r="804" spans="7:8" s="9" customFormat="1">
      <c r="G804" s="454"/>
      <c r="H804" s="454"/>
    </row>
    <row r="805" spans="7:8" s="9" customFormat="1">
      <c r="G805" s="454"/>
      <c r="H805" s="454"/>
    </row>
    <row r="806" spans="7:8" s="9" customFormat="1">
      <c r="G806" s="454"/>
      <c r="H806" s="454"/>
    </row>
    <row r="807" spans="7:8" s="9" customFormat="1">
      <c r="G807" s="454"/>
      <c r="H807" s="454"/>
    </row>
    <row r="808" spans="7:8" s="9" customFormat="1">
      <c r="G808" s="454"/>
      <c r="H808" s="454"/>
    </row>
    <row r="809" spans="7:8" s="9" customFormat="1">
      <c r="G809" s="454"/>
      <c r="H809" s="454"/>
    </row>
    <row r="810" spans="7:8" s="9" customFormat="1">
      <c r="G810" s="454"/>
      <c r="H810" s="454"/>
    </row>
    <row r="811" spans="7:8" s="9" customFormat="1">
      <c r="G811" s="454"/>
      <c r="H811" s="454"/>
    </row>
    <row r="812" spans="7:8" s="9" customFormat="1">
      <c r="G812" s="454"/>
      <c r="H812" s="454"/>
    </row>
    <row r="813" spans="7:8" s="9" customFormat="1">
      <c r="G813" s="454"/>
      <c r="H813" s="454"/>
    </row>
    <row r="814" spans="7:8" s="9" customFormat="1">
      <c r="G814" s="454"/>
      <c r="H814" s="454"/>
    </row>
    <row r="815" spans="7:8" s="9" customFormat="1">
      <c r="G815" s="454"/>
      <c r="H815" s="454"/>
    </row>
    <row r="816" spans="7:8" s="9" customFormat="1">
      <c r="G816" s="454"/>
      <c r="H816" s="454"/>
    </row>
    <row r="817" spans="7:8" s="9" customFormat="1">
      <c r="G817" s="454"/>
      <c r="H817" s="454"/>
    </row>
    <row r="818" spans="7:8" s="9" customFormat="1">
      <c r="G818" s="454"/>
      <c r="H818" s="454"/>
    </row>
    <row r="819" spans="7:8" s="9" customFormat="1">
      <c r="G819" s="454"/>
      <c r="H819" s="454"/>
    </row>
    <row r="820" spans="7:8" s="9" customFormat="1">
      <c r="G820" s="454"/>
      <c r="H820" s="454"/>
    </row>
    <row r="821" spans="7:8" s="9" customFormat="1">
      <c r="G821" s="454"/>
      <c r="H821" s="454"/>
    </row>
    <row r="822" spans="7:8" s="9" customFormat="1">
      <c r="G822" s="454"/>
      <c r="H822" s="454"/>
    </row>
    <row r="823" spans="7:8" s="9" customFormat="1">
      <c r="G823" s="454"/>
      <c r="H823" s="454"/>
    </row>
    <row r="824" spans="7:8" s="9" customFormat="1">
      <c r="G824" s="454"/>
      <c r="H824" s="454"/>
    </row>
    <row r="825" spans="7:8" s="9" customFormat="1">
      <c r="G825" s="454"/>
      <c r="H825" s="454"/>
    </row>
    <row r="826" spans="7:8" s="9" customFormat="1">
      <c r="G826" s="454"/>
      <c r="H826" s="454"/>
    </row>
    <row r="827" spans="7:8" s="9" customFormat="1">
      <c r="G827" s="454"/>
      <c r="H827" s="454"/>
    </row>
    <row r="828" spans="7:8" s="9" customFormat="1">
      <c r="G828" s="454"/>
      <c r="H828" s="454"/>
    </row>
    <row r="829" spans="7:8" s="9" customFormat="1">
      <c r="G829" s="454"/>
      <c r="H829" s="454"/>
    </row>
    <row r="830" spans="7:8" s="9" customFormat="1">
      <c r="G830" s="454"/>
      <c r="H830" s="454"/>
    </row>
    <row r="831" spans="7:8" s="9" customFormat="1">
      <c r="G831" s="454"/>
      <c r="H831" s="454"/>
    </row>
    <row r="832" spans="7:8" s="9" customFormat="1">
      <c r="G832" s="454"/>
      <c r="H832" s="454"/>
    </row>
    <row r="833" spans="7:8" s="9" customFormat="1">
      <c r="G833" s="454"/>
      <c r="H833" s="454"/>
    </row>
    <row r="834" spans="7:8" s="9" customFormat="1">
      <c r="G834" s="454"/>
      <c r="H834" s="454"/>
    </row>
    <row r="835" spans="7:8" s="9" customFormat="1">
      <c r="G835" s="454"/>
      <c r="H835" s="454"/>
    </row>
    <row r="836" spans="7:8" s="9" customFormat="1">
      <c r="G836" s="454"/>
      <c r="H836" s="454"/>
    </row>
    <row r="837" spans="7:8" s="9" customFormat="1">
      <c r="G837" s="454"/>
      <c r="H837" s="454"/>
    </row>
    <row r="838" spans="7:8" s="9" customFormat="1">
      <c r="G838" s="454"/>
      <c r="H838" s="454"/>
    </row>
    <row r="839" spans="7:8" s="9" customFormat="1">
      <c r="G839" s="454"/>
      <c r="H839" s="454"/>
    </row>
    <row r="840" spans="7:8" s="9" customFormat="1">
      <c r="G840" s="454"/>
      <c r="H840" s="454"/>
    </row>
    <row r="841" spans="7:8" s="9" customFormat="1">
      <c r="G841" s="454"/>
      <c r="H841" s="454"/>
    </row>
    <row r="842" spans="7:8" s="9" customFormat="1">
      <c r="G842" s="454"/>
      <c r="H842" s="454"/>
    </row>
    <row r="843" spans="7:8" s="9" customFormat="1">
      <c r="G843" s="454"/>
      <c r="H843" s="454"/>
    </row>
    <row r="844" spans="7:8" s="9" customFormat="1">
      <c r="G844" s="454"/>
      <c r="H844" s="454"/>
    </row>
    <row r="845" spans="7:8" s="9" customFormat="1">
      <c r="G845" s="454"/>
      <c r="H845" s="454"/>
    </row>
    <row r="846" spans="7:8" s="9" customFormat="1">
      <c r="G846" s="454"/>
      <c r="H846" s="454"/>
    </row>
    <row r="847" spans="7:8" s="9" customFormat="1">
      <c r="G847" s="454"/>
      <c r="H847" s="454"/>
    </row>
    <row r="848" spans="7:8" s="9" customFormat="1">
      <c r="G848" s="454"/>
      <c r="H848" s="454"/>
    </row>
    <row r="849" spans="7:8" s="9" customFormat="1">
      <c r="G849" s="454"/>
      <c r="H849" s="454"/>
    </row>
    <row r="850" spans="7:8" s="9" customFormat="1">
      <c r="G850" s="454"/>
      <c r="H850" s="454"/>
    </row>
    <row r="851" spans="7:8" s="9" customFormat="1">
      <c r="G851" s="454"/>
      <c r="H851" s="454"/>
    </row>
    <row r="852" spans="7:8" s="9" customFormat="1">
      <c r="G852" s="454"/>
      <c r="H852" s="454"/>
    </row>
    <row r="853" spans="7:8" s="9" customFormat="1">
      <c r="G853" s="454"/>
      <c r="H853" s="454"/>
    </row>
    <row r="854" spans="7:8" s="9" customFormat="1">
      <c r="G854" s="454"/>
      <c r="H854" s="454"/>
    </row>
    <row r="855" spans="7:8" s="9" customFormat="1">
      <c r="G855" s="454"/>
      <c r="H855" s="454"/>
    </row>
    <row r="856" spans="7:8" s="9" customFormat="1">
      <c r="G856" s="454"/>
      <c r="H856" s="454"/>
    </row>
    <row r="857" spans="7:8" s="9" customFormat="1">
      <c r="G857" s="454"/>
      <c r="H857" s="454"/>
    </row>
    <row r="858" spans="7:8" s="9" customFormat="1">
      <c r="G858" s="454"/>
      <c r="H858" s="454"/>
    </row>
    <row r="859" spans="7:8" s="9" customFormat="1">
      <c r="G859" s="454"/>
      <c r="H859" s="454"/>
    </row>
    <row r="860" spans="7:8" s="9" customFormat="1">
      <c r="G860" s="454"/>
      <c r="H860" s="454"/>
    </row>
    <row r="861" spans="7:8" s="9" customFormat="1">
      <c r="G861" s="454"/>
      <c r="H861" s="454"/>
    </row>
    <row r="862" spans="7:8" s="9" customFormat="1">
      <c r="G862" s="454"/>
      <c r="H862" s="454"/>
    </row>
    <row r="863" spans="7:8" s="9" customFormat="1">
      <c r="G863" s="454"/>
      <c r="H863" s="454"/>
    </row>
    <row r="864" spans="7:8" s="9" customFormat="1">
      <c r="G864" s="454"/>
      <c r="H864" s="454"/>
    </row>
    <row r="865" spans="7:8" s="9" customFormat="1">
      <c r="G865" s="454"/>
      <c r="H865" s="454"/>
    </row>
    <row r="866" spans="7:8" s="9" customFormat="1">
      <c r="G866" s="454"/>
      <c r="H866" s="454"/>
    </row>
    <row r="867" spans="7:8" s="9" customFormat="1">
      <c r="G867" s="454"/>
      <c r="H867" s="454"/>
    </row>
    <row r="868" spans="7:8" s="9" customFormat="1">
      <c r="G868" s="454"/>
      <c r="H868" s="454"/>
    </row>
    <row r="869" spans="7:8" s="9" customFormat="1">
      <c r="G869" s="454"/>
      <c r="H869" s="454"/>
    </row>
    <row r="870" spans="7:8" s="9" customFormat="1">
      <c r="G870" s="454"/>
      <c r="H870" s="454"/>
    </row>
    <row r="871" spans="7:8" s="9" customFormat="1">
      <c r="G871" s="454"/>
      <c r="H871" s="454"/>
    </row>
    <row r="872" spans="7:8" s="9" customFormat="1">
      <c r="G872" s="454"/>
      <c r="H872" s="454"/>
    </row>
    <row r="873" spans="7:8" s="9" customFormat="1">
      <c r="G873" s="454"/>
      <c r="H873" s="454"/>
    </row>
    <row r="874" spans="7:8" s="9" customFormat="1">
      <c r="G874" s="454"/>
      <c r="H874" s="454"/>
    </row>
    <row r="875" spans="7:8" s="9" customFormat="1">
      <c r="G875" s="454"/>
      <c r="H875" s="454"/>
    </row>
    <row r="876" spans="7:8" s="9" customFormat="1">
      <c r="G876" s="454"/>
      <c r="H876" s="454"/>
    </row>
    <row r="877" spans="7:8" s="9" customFormat="1">
      <c r="G877" s="454"/>
      <c r="H877" s="454"/>
    </row>
    <row r="878" spans="7:8" s="9" customFormat="1">
      <c r="G878" s="454"/>
      <c r="H878" s="454"/>
    </row>
    <row r="879" spans="7:8" s="9" customFormat="1">
      <c r="G879" s="454"/>
      <c r="H879" s="454"/>
    </row>
    <row r="880" spans="7:8" s="9" customFormat="1">
      <c r="G880" s="454"/>
      <c r="H880" s="454"/>
    </row>
    <row r="881" spans="7:8" s="9" customFormat="1">
      <c r="G881" s="454"/>
      <c r="H881" s="454"/>
    </row>
    <row r="882" spans="7:8" s="9" customFormat="1">
      <c r="G882" s="454"/>
      <c r="H882" s="454"/>
    </row>
    <row r="883" spans="7:8" s="9" customFormat="1">
      <c r="G883" s="454"/>
      <c r="H883" s="454"/>
    </row>
    <row r="884" spans="7:8" s="9" customFormat="1">
      <c r="G884" s="454"/>
      <c r="H884" s="454"/>
    </row>
    <row r="885" spans="7:8" s="9" customFormat="1">
      <c r="G885" s="454"/>
      <c r="H885" s="454"/>
    </row>
    <row r="886" spans="7:8" s="9" customFormat="1">
      <c r="G886" s="454"/>
      <c r="H886" s="454"/>
    </row>
    <row r="887" spans="7:8" s="9" customFormat="1">
      <c r="G887" s="454"/>
      <c r="H887" s="454"/>
    </row>
    <row r="888" spans="7:8" s="9" customFormat="1">
      <c r="G888" s="454"/>
      <c r="H888" s="454"/>
    </row>
    <row r="889" spans="7:8" s="9" customFormat="1">
      <c r="G889" s="454"/>
      <c r="H889" s="454"/>
    </row>
    <row r="890" spans="7:8" s="9" customFormat="1">
      <c r="G890" s="454"/>
      <c r="H890" s="454"/>
    </row>
    <row r="891" spans="7:8" s="9" customFormat="1">
      <c r="G891" s="454"/>
      <c r="H891" s="454"/>
    </row>
    <row r="892" spans="7:8" s="9" customFormat="1">
      <c r="G892" s="454"/>
      <c r="H892" s="454"/>
    </row>
    <row r="893" spans="7:8" s="9" customFormat="1">
      <c r="G893" s="454"/>
      <c r="H893" s="454"/>
    </row>
    <row r="894" spans="7:8" s="9" customFormat="1">
      <c r="G894" s="454"/>
      <c r="H894" s="454"/>
    </row>
    <row r="895" spans="7:8" s="9" customFormat="1">
      <c r="G895" s="454"/>
      <c r="H895" s="454"/>
    </row>
    <row r="896" spans="7:8" s="9" customFormat="1">
      <c r="G896" s="454"/>
      <c r="H896" s="454"/>
    </row>
    <row r="897" spans="7:8" s="9" customFormat="1">
      <c r="G897" s="454"/>
      <c r="H897" s="454"/>
    </row>
    <row r="898" spans="7:8" s="9" customFormat="1">
      <c r="G898" s="454"/>
      <c r="H898" s="454"/>
    </row>
    <row r="899" spans="7:8" s="9" customFormat="1">
      <c r="G899" s="454"/>
      <c r="H899" s="454"/>
    </row>
    <row r="900" spans="7:8" s="9" customFormat="1">
      <c r="G900" s="454"/>
      <c r="H900" s="454"/>
    </row>
    <row r="901" spans="7:8" s="9" customFormat="1">
      <c r="G901" s="454"/>
      <c r="H901" s="454"/>
    </row>
    <row r="902" spans="7:8" s="9" customFormat="1">
      <c r="G902" s="454"/>
      <c r="H902" s="454"/>
    </row>
    <row r="903" spans="7:8" s="9" customFormat="1">
      <c r="G903" s="454"/>
      <c r="H903" s="454"/>
    </row>
    <row r="904" spans="7:8" s="9" customFormat="1">
      <c r="G904" s="454"/>
      <c r="H904" s="454"/>
    </row>
    <row r="905" spans="7:8" s="9" customFormat="1">
      <c r="G905" s="454"/>
      <c r="H905" s="454"/>
    </row>
    <row r="906" spans="7:8" s="9" customFormat="1">
      <c r="G906" s="454"/>
      <c r="H906" s="454"/>
    </row>
    <row r="907" spans="7:8" s="9" customFormat="1">
      <c r="G907" s="454"/>
      <c r="H907" s="454"/>
    </row>
    <row r="908" spans="7:8" s="9" customFormat="1">
      <c r="G908" s="454"/>
      <c r="H908" s="454"/>
    </row>
    <row r="909" spans="7:8" s="9" customFormat="1">
      <c r="G909" s="454"/>
      <c r="H909" s="454"/>
    </row>
    <row r="910" spans="7:8" s="9" customFormat="1">
      <c r="G910" s="454"/>
      <c r="H910" s="454"/>
    </row>
    <row r="911" spans="7:8" s="9" customFormat="1">
      <c r="G911" s="454"/>
      <c r="H911" s="454"/>
    </row>
    <row r="912" spans="7:8" s="9" customFormat="1">
      <c r="G912" s="454"/>
      <c r="H912" s="454"/>
    </row>
    <row r="913" spans="7:8" s="9" customFormat="1">
      <c r="G913" s="454"/>
      <c r="H913" s="454"/>
    </row>
    <row r="914" spans="7:8" s="9" customFormat="1">
      <c r="G914" s="454"/>
      <c r="H914" s="454"/>
    </row>
    <row r="915" spans="7:8" s="9" customFormat="1">
      <c r="G915" s="454"/>
      <c r="H915" s="454"/>
    </row>
    <row r="916" spans="7:8" s="9" customFormat="1">
      <c r="G916" s="454"/>
      <c r="H916" s="454"/>
    </row>
    <row r="917" spans="7:8" s="9" customFormat="1">
      <c r="G917" s="454"/>
      <c r="H917" s="454"/>
    </row>
    <row r="918" spans="7:8" s="9" customFormat="1">
      <c r="G918" s="454"/>
      <c r="H918" s="454"/>
    </row>
    <row r="919" spans="7:8" s="9" customFormat="1">
      <c r="G919" s="454"/>
      <c r="H919" s="454"/>
    </row>
    <row r="920" spans="7:8" s="9" customFormat="1">
      <c r="G920" s="454"/>
      <c r="H920" s="454"/>
    </row>
    <row r="921" spans="7:8" s="9" customFormat="1">
      <c r="G921" s="454"/>
      <c r="H921" s="454"/>
    </row>
    <row r="922" spans="7:8" s="9" customFormat="1">
      <c r="G922" s="454"/>
      <c r="H922" s="454"/>
    </row>
    <row r="923" spans="7:8" s="9" customFormat="1">
      <c r="G923" s="454"/>
      <c r="H923" s="454"/>
    </row>
    <row r="924" spans="7:8" s="9" customFormat="1">
      <c r="G924" s="454"/>
      <c r="H924" s="454"/>
    </row>
    <row r="925" spans="7:8" s="9" customFormat="1">
      <c r="G925" s="454"/>
      <c r="H925" s="454"/>
    </row>
    <row r="926" spans="7:8" s="9" customFormat="1">
      <c r="G926" s="454"/>
      <c r="H926" s="454"/>
    </row>
    <row r="927" spans="7:8" s="9" customFormat="1">
      <c r="G927" s="454"/>
      <c r="H927" s="454"/>
    </row>
    <row r="928" spans="7:8" s="9" customFormat="1">
      <c r="G928" s="454"/>
      <c r="H928" s="454"/>
    </row>
    <row r="929" spans="7:8" s="9" customFormat="1">
      <c r="G929" s="454"/>
      <c r="H929" s="454"/>
    </row>
    <row r="930" spans="7:8" s="9" customFormat="1">
      <c r="G930" s="454"/>
      <c r="H930" s="454"/>
    </row>
    <row r="931" spans="7:8" s="9" customFormat="1">
      <c r="G931" s="454"/>
      <c r="H931" s="454"/>
    </row>
    <row r="932" spans="7:8" s="9" customFormat="1">
      <c r="G932" s="454"/>
      <c r="H932" s="454"/>
    </row>
    <row r="933" spans="7:8" s="9" customFormat="1">
      <c r="G933" s="454"/>
      <c r="H933" s="454"/>
    </row>
    <row r="934" spans="7:8" s="9" customFormat="1">
      <c r="G934" s="454"/>
      <c r="H934" s="454"/>
    </row>
    <row r="935" spans="7:8" s="9" customFormat="1">
      <c r="G935" s="454"/>
      <c r="H935" s="454"/>
    </row>
    <row r="936" spans="7:8" s="9" customFormat="1">
      <c r="G936" s="454"/>
      <c r="H936" s="454"/>
    </row>
    <row r="937" spans="7:8" s="9" customFormat="1">
      <c r="G937" s="454"/>
      <c r="H937" s="454"/>
    </row>
    <row r="938" spans="7:8" s="9" customFormat="1">
      <c r="G938" s="454"/>
      <c r="H938" s="454"/>
    </row>
    <row r="939" spans="7:8" s="9" customFormat="1">
      <c r="G939" s="454"/>
      <c r="H939" s="454"/>
    </row>
    <row r="940" spans="7:8" s="9" customFormat="1">
      <c r="G940" s="454"/>
      <c r="H940" s="454"/>
    </row>
    <row r="941" spans="7:8" s="9" customFormat="1">
      <c r="G941" s="454"/>
      <c r="H941" s="454"/>
    </row>
    <row r="942" spans="7:8" s="9" customFormat="1">
      <c r="G942" s="454"/>
      <c r="H942" s="454"/>
    </row>
    <row r="943" spans="7:8" s="9" customFormat="1">
      <c r="G943" s="454"/>
      <c r="H943" s="454"/>
    </row>
    <row r="944" spans="7:8" s="9" customFormat="1">
      <c r="G944" s="454"/>
      <c r="H944" s="454"/>
    </row>
    <row r="945" spans="7:8" s="9" customFormat="1">
      <c r="G945" s="454"/>
      <c r="H945" s="454"/>
    </row>
    <row r="946" spans="7:8" s="9" customFormat="1">
      <c r="G946" s="454"/>
      <c r="H946" s="454"/>
    </row>
    <row r="947" spans="7:8" s="9" customFormat="1">
      <c r="G947" s="454"/>
      <c r="H947" s="454"/>
    </row>
    <row r="948" spans="7:8" s="9" customFormat="1">
      <c r="G948" s="454"/>
      <c r="H948" s="454"/>
    </row>
    <row r="949" spans="7:8" s="9" customFormat="1">
      <c r="G949" s="454"/>
      <c r="H949" s="454"/>
    </row>
    <row r="950" spans="7:8" s="9" customFormat="1">
      <c r="G950" s="454"/>
      <c r="H950" s="454"/>
    </row>
    <row r="951" spans="7:8" s="9" customFormat="1">
      <c r="G951" s="454"/>
      <c r="H951" s="454"/>
    </row>
    <row r="952" spans="7:8" s="9" customFormat="1">
      <c r="G952" s="454"/>
      <c r="H952" s="454"/>
    </row>
    <row r="953" spans="7:8" s="9" customFormat="1">
      <c r="G953" s="454"/>
      <c r="H953" s="454"/>
    </row>
    <row r="954" spans="7:8" s="9" customFormat="1">
      <c r="G954" s="454"/>
      <c r="H954" s="454"/>
    </row>
    <row r="955" spans="7:8" s="9" customFormat="1">
      <c r="G955" s="454"/>
      <c r="H955" s="454"/>
    </row>
    <row r="956" spans="7:8" s="9" customFormat="1">
      <c r="G956" s="454"/>
      <c r="H956" s="454"/>
    </row>
    <row r="957" spans="7:8" s="9" customFormat="1">
      <c r="G957" s="454"/>
      <c r="H957" s="454"/>
    </row>
    <row r="958" spans="7:8" s="9" customFormat="1">
      <c r="G958" s="454"/>
      <c r="H958" s="454"/>
    </row>
    <row r="959" spans="7:8" s="9" customFormat="1">
      <c r="G959" s="454"/>
      <c r="H959" s="454"/>
    </row>
    <row r="960" spans="7:8" s="9" customFormat="1">
      <c r="G960" s="454"/>
      <c r="H960" s="454"/>
    </row>
    <row r="961" spans="7:8" s="9" customFormat="1">
      <c r="G961" s="454"/>
      <c r="H961" s="454"/>
    </row>
    <row r="962" spans="7:8" s="9" customFormat="1">
      <c r="G962" s="454"/>
      <c r="H962" s="454"/>
    </row>
    <row r="963" spans="7:8" s="9" customFormat="1">
      <c r="G963" s="454"/>
      <c r="H963" s="454"/>
    </row>
    <row r="964" spans="7:8" s="9" customFormat="1">
      <c r="G964" s="454"/>
      <c r="H964" s="454"/>
    </row>
    <row r="965" spans="7:8" s="9" customFormat="1">
      <c r="G965" s="454"/>
      <c r="H965" s="454"/>
    </row>
    <row r="966" spans="7:8" s="9" customFormat="1">
      <c r="G966" s="454"/>
      <c r="H966" s="454"/>
    </row>
    <row r="967" spans="7:8" s="9" customFormat="1">
      <c r="G967" s="454"/>
      <c r="H967" s="454"/>
    </row>
    <row r="968" spans="7:8" s="9" customFormat="1">
      <c r="G968" s="454"/>
      <c r="H968" s="454"/>
    </row>
    <row r="969" spans="7:8" s="9" customFormat="1">
      <c r="G969" s="454"/>
      <c r="H969" s="454"/>
    </row>
    <row r="970" spans="7:8" s="9" customFormat="1">
      <c r="G970" s="454"/>
      <c r="H970" s="454"/>
    </row>
    <row r="971" spans="7:8" s="9" customFormat="1">
      <c r="G971" s="454"/>
      <c r="H971" s="454"/>
    </row>
    <row r="972" spans="7:8" s="9" customFormat="1">
      <c r="G972" s="454"/>
      <c r="H972" s="454"/>
    </row>
    <row r="973" spans="7:8" s="9" customFormat="1">
      <c r="G973" s="454"/>
      <c r="H973" s="454"/>
    </row>
    <row r="974" spans="7:8" s="9" customFormat="1">
      <c r="G974" s="454"/>
      <c r="H974" s="454"/>
    </row>
    <row r="975" spans="7:8" s="9" customFormat="1">
      <c r="G975" s="454"/>
      <c r="H975" s="454"/>
    </row>
    <row r="976" spans="7:8" s="9" customFormat="1">
      <c r="G976" s="454"/>
      <c r="H976" s="454"/>
    </row>
    <row r="977" spans="7:8" s="9" customFormat="1">
      <c r="G977" s="454"/>
      <c r="H977" s="454"/>
    </row>
    <row r="978" spans="7:8" s="9" customFormat="1">
      <c r="G978" s="454"/>
      <c r="H978" s="454"/>
    </row>
    <row r="979" spans="7:8" s="9" customFormat="1">
      <c r="G979" s="454"/>
      <c r="H979" s="454"/>
    </row>
    <row r="980" spans="7:8" s="9" customFormat="1">
      <c r="G980" s="454"/>
      <c r="H980" s="454"/>
    </row>
    <row r="981" spans="7:8" s="9" customFormat="1">
      <c r="G981" s="454"/>
      <c r="H981" s="454"/>
    </row>
    <row r="982" spans="7:8" s="9" customFormat="1">
      <c r="G982" s="454"/>
      <c r="H982" s="454"/>
    </row>
    <row r="983" spans="7:8" s="9" customFormat="1">
      <c r="G983" s="454"/>
      <c r="H983" s="454"/>
    </row>
    <row r="984" spans="7:8" s="9" customFormat="1">
      <c r="G984" s="454"/>
      <c r="H984" s="454"/>
    </row>
    <row r="985" spans="7:8" s="9" customFormat="1">
      <c r="G985" s="454"/>
      <c r="H985" s="454"/>
    </row>
    <row r="986" spans="7:8" s="9" customFormat="1">
      <c r="G986" s="454"/>
      <c r="H986" s="454"/>
    </row>
    <row r="987" spans="7:8" s="9" customFormat="1">
      <c r="G987" s="454"/>
      <c r="H987" s="454"/>
    </row>
    <row r="988" spans="7:8" s="9" customFormat="1">
      <c r="G988" s="454"/>
      <c r="H988" s="454"/>
    </row>
    <row r="989" spans="7:8" s="9" customFormat="1">
      <c r="G989" s="454"/>
      <c r="H989" s="454"/>
    </row>
    <row r="990" spans="7:8" s="9" customFormat="1">
      <c r="G990" s="454"/>
      <c r="H990" s="454"/>
    </row>
    <row r="991" spans="7:8" s="9" customFormat="1">
      <c r="G991" s="454"/>
      <c r="H991" s="454"/>
    </row>
    <row r="992" spans="7:8" s="9" customFormat="1">
      <c r="G992" s="454"/>
      <c r="H992" s="454"/>
    </row>
    <row r="993" spans="7:8" s="9" customFormat="1">
      <c r="G993" s="454"/>
      <c r="H993" s="454"/>
    </row>
    <row r="994" spans="7:8" s="9" customFormat="1">
      <c r="G994" s="454"/>
      <c r="H994" s="454"/>
    </row>
    <row r="995" spans="7:8" s="9" customFormat="1">
      <c r="G995" s="454"/>
      <c r="H995" s="454"/>
    </row>
    <row r="996" spans="7:8" s="9" customFormat="1">
      <c r="G996" s="454"/>
      <c r="H996" s="454"/>
    </row>
    <row r="997" spans="7:8" s="9" customFormat="1">
      <c r="G997" s="454"/>
      <c r="H997" s="454"/>
    </row>
    <row r="998" spans="7:8" s="9" customFormat="1">
      <c r="G998" s="454"/>
      <c r="H998" s="454"/>
    </row>
    <row r="999" spans="7:8" s="9" customFormat="1">
      <c r="G999" s="454"/>
      <c r="H999" s="454"/>
    </row>
    <row r="1000" spans="7:8" s="9" customFormat="1">
      <c r="G1000" s="454"/>
      <c r="H1000" s="454"/>
    </row>
    <row r="1001" spans="7:8" s="9" customFormat="1">
      <c r="G1001" s="454"/>
      <c r="H1001" s="454"/>
    </row>
    <row r="1002" spans="7:8" s="9" customFormat="1">
      <c r="G1002" s="454"/>
      <c r="H1002" s="454"/>
    </row>
    <row r="1003" spans="7:8" s="9" customFormat="1">
      <c r="G1003" s="454"/>
      <c r="H1003" s="454"/>
    </row>
    <row r="1004" spans="7:8" s="9" customFormat="1">
      <c r="G1004" s="454"/>
      <c r="H1004" s="454"/>
    </row>
    <row r="1005" spans="7:8" s="9" customFormat="1">
      <c r="G1005" s="454"/>
      <c r="H1005" s="454"/>
    </row>
    <row r="1006" spans="7:8" s="9" customFormat="1">
      <c r="G1006" s="454"/>
      <c r="H1006" s="454"/>
    </row>
    <row r="1007" spans="7:8" s="9" customFormat="1">
      <c r="G1007" s="454"/>
      <c r="H1007" s="454"/>
    </row>
    <row r="1008" spans="7:8" s="9" customFormat="1">
      <c r="G1008" s="454"/>
      <c r="H1008" s="454"/>
    </row>
    <row r="1009" spans="7:8" s="9" customFormat="1">
      <c r="G1009" s="454"/>
      <c r="H1009" s="454"/>
    </row>
    <row r="1010" spans="7:8" s="9" customFormat="1">
      <c r="G1010" s="454"/>
      <c r="H1010" s="454"/>
    </row>
    <row r="1011" spans="7:8" s="9" customFormat="1">
      <c r="G1011" s="454"/>
      <c r="H1011" s="454"/>
    </row>
    <row r="1012" spans="7:8" s="9" customFormat="1">
      <c r="G1012" s="454"/>
      <c r="H1012" s="454"/>
    </row>
    <row r="1013" spans="7:8" s="9" customFormat="1">
      <c r="G1013" s="454"/>
      <c r="H1013" s="454"/>
    </row>
    <row r="1014" spans="7:8" s="9" customFormat="1">
      <c r="G1014" s="454"/>
      <c r="H1014" s="454"/>
    </row>
    <row r="1015" spans="7:8" s="9" customFormat="1">
      <c r="G1015" s="454"/>
      <c r="H1015" s="454"/>
    </row>
    <row r="1016" spans="7:8" s="9" customFormat="1">
      <c r="G1016" s="454"/>
      <c r="H1016" s="454"/>
    </row>
    <row r="1017" spans="7:8" s="9" customFormat="1">
      <c r="G1017" s="454"/>
      <c r="H1017" s="454"/>
    </row>
    <row r="1018" spans="7:8" s="9" customFormat="1">
      <c r="G1018" s="454"/>
      <c r="H1018" s="454"/>
    </row>
    <row r="1019" spans="7:8" s="9" customFormat="1">
      <c r="G1019" s="454"/>
      <c r="H1019" s="454"/>
    </row>
    <row r="1020" spans="7:8" s="9" customFormat="1">
      <c r="G1020" s="454"/>
      <c r="H1020" s="454"/>
    </row>
    <row r="1021" spans="7:8" s="9" customFormat="1">
      <c r="G1021" s="454"/>
      <c r="H1021" s="454"/>
    </row>
    <row r="1022" spans="7:8" s="9" customFormat="1">
      <c r="G1022" s="454"/>
      <c r="H1022" s="454"/>
    </row>
    <row r="1023" spans="7:8" s="9" customFormat="1">
      <c r="G1023" s="454"/>
      <c r="H1023" s="454"/>
    </row>
    <row r="1024" spans="7:8" s="9" customFormat="1">
      <c r="G1024" s="454"/>
      <c r="H1024" s="454"/>
    </row>
    <row r="1025" spans="7:8" s="9" customFormat="1">
      <c r="G1025" s="454"/>
      <c r="H1025" s="454"/>
    </row>
    <row r="1026" spans="7:8" s="9" customFormat="1">
      <c r="G1026" s="454"/>
      <c r="H1026" s="454"/>
    </row>
    <row r="1027" spans="7:8" s="9" customFormat="1">
      <c r="G1027" s="454"/>
      <c r="H1027" s="454"/>
    </row>
    <row r="1028" spans="7:8" s="9" customFormat="1">
      <c r="G1028" s="454"/>
      <c r="H1028" s="454"/>
    </row>
    <row r="1029" spans="7:8" s="9" customFormat="1">
      <c r="G1029" s="454"/>
      <c r="H1029" s="454"/>
    </row>
    <row r="1030" spans="7:8" s="9" customFormat="1">
      <c r="G1030" s="454"/>
      <c r="H1030" s="454"/>
    </row>
    <row r="1031" spans="7:8" s="9" customFormat="1">
      <c r="G1031" s="454"/>
      <c r="H1031" s="454"/>
    </row>
    <row r="1032" spans="7:8" s="9" customFormat="1">
      <c r="G1032" s="454"/>
      <c r="H1032" s="454"/>
    </row>
    <row r="1033" spans="7:8" s="9" customFormat="1">
      <c r="G1033" s="454"/>
      <c r="H1033" s="454"/>
    </row>
    <row r="1034" spans="7:8" s="9" customFormat="1">
      <c r="G1034" s="454"/>
      <c r="H1034" s="454"/>
    </row>
    <row r="1035" spans="7:8" s="9" customFormat="1">
      <c r="G1035" s="454"/>
      <c r="H1035" s="454"/>
    </row>
    <row r="1036" spans="7:8" s="9" customFormat="1">
      <c r="G1036" s="454"/>
      <c r="H1036" s="454"/>
    </row>
    <row r="1037" spans="7:8" s="9" customFormat="1">
      <c r="G1037" s="454"/>
      <c r="H1037" s="454"/>
    </row>
    <row r="1038" spans="7:8" s="9" customFormat="1">
      <c r="G1038" s="454"/>
      <c r="H1038" s="454"/>
    </row>
    <row r="1039" spans="7:8" s="9" customFormat="1">
      <c r="G1039" s="454"/>
      <c r="H1039" s="454"/>
    </row>
    <row r="1040" spans="7:8" s="9" customFormat="1">
      <c r="G1040" s="454"/>
      <c r="H1040" s="454"/>
    </row>
    <row r="1041" spans="7:8" s="9" customFormat="1">
      <c r="G1041" s="454"/>
      <c r="H1041" s="454"/>
    </row>
    <row r="1042" spans="7:8" s="9" customFormat="1">
      <c r="G1042" s="454"/>
      <c r="H1042" s="454"/>
    </row>
    <row r="1043" spans="7:8" s="9" customFormat="1">
      <c r="G1043" s="454"/>
      <c r="H1043" s="454"/>
    </row>
    <row r="1044" spans="7:8" s="9" customFormat="1">
      <c r="G1044" s="454"/>
      <c r="H1044" s="454"/>
    </row>
    <row r="1045" spans="7:8" s="9" customFormat="1">
      <c r="G1045" s="454"/>
      <c r="H1045" s="454"/>
    </row>
    <row r="1046" spans="7:8" s="9" customFormat="1">
      <c r="G1046" s="454"/>
      <c r="H1046" s="454"/>
    </row>
    <row r="1047" spans="7:8" s="9" customFormat="1">
      <c r="G1047" s="454"/>
      <c r="H1047" s="454"/>
    </row>
    <row r="1048" spans="7:8" s="9" customFormat="1">
      <c r="G1048" s="454"/>
      <c r="H1048" s="454"/>
    </row>
    <row r="1049" spans="7:8" s="9" customFormat="1">
      <c r="G1049" s="454"/>
      <c r="H1049" s="454"/>
    </row>
    <row r="1050" spans="7:8" s="9" customFormat="1">
      <c r="G1050" s="454"/>
      <c r="H1050" s="454"/>
    </row>
    <row r="1051" spans="7:8" s="9" customFormat="1">
      <c r="G1051" s="454"/>
      <c r="H1051" s="454"/>
    </row>
    <row r="1052" spans="7:8" s="9" customFormat="1">
      <c r="G1052" s="454"/>
      <c r="H1052" s="454"/>
    </row>
    <row r="1053" spans="7:8" s="9" customFormat="1">
      <c r="G1053" s="454"/>
      <c r="H1053" s="454"/>
    </row>
    <row r="1054" spans="7:8" s="9" customFormat="1">
      <c r="G1054" s="454"/>
      <c r="H1054" s="454"/>
    </row>
    <row r="1055" spans="7:8" s="9" customFormat="1">
      <c r="G1055" s="454"/>
      <c r="H1055" s="454"/>
    </row>
    <row r="1056" spans="7:8" s="9" customFormat="1">
      <c r="G1056" s="454"/>
      <c r="H1056" s="454"/>
    </row>
    <row r="1057" spans="7:8" s="9" customFormat="1">
      <c r="G1057" s="454"/>
      <c r="H1057" s="454"/>
    </row>
    <row r="1058" spans="7:8" s="9" customFormat="1">
      <c r="G1058" s="454"/>
      <c r="H1058" s="454"/>
    </row>
    <row r="1059" spans="7:8" s="9" customFormat="1">
      <c r="G1059" s="454"/>
      <c r="H1059" s="454"/>
    </row>
    <row r="1060" spans="7:8" s="9" customFormat="1">
      <c r="G1060" s="454"/>
      <c r="H1060" s="454"/>
    </row>
    <row r="1061" spans="7:8" s="9" customFormat="1">
      <c r="G1061" s="454"/>
      <c r="H1061" s="454"/>
    </row>
    <row r="1062" spans="7:8" s="9" customFormat="1">
      <c r="G1062" s="454"/>
      <c r="H1062" s="454"/>
    </row>
    <row r="1063" spans="7:8" s="9" customFormat="1">
      <c r="G1063" s="454"/>
      <c r="H1063" s="454"/>
    </row>
    <row r="1064" spans="7:8" s="9" customFormat="1">
      <c r="G1064" s="454"/>
      <c r="H1064" s="454"/>
    </row>
    <row r="1065" spans="7:8" s="9" customFormat="1">
      <c r="G1065" s="454"/>
      <c r="H1065" s="454"/>
    </row>
    <row r="1066" spans="7:8" s="9" customFormat="1">
      <c r="G1066" s="454"/>
      <c r="H1066" s="454"/>
    </row>
    <row r="1067" spans="7:8" s="9" customFormat="1">
      <c r="G1067" s="454"/>
      <c r="H1067" s="454"/>
    </row>
    <row r="1068" spans="7:8" s="9" customFormat="1">
      <c r="G1068" s="454"/>
      <c r="H1068" s="454"/>
    </row>
    <row r="1069" spans="7:8" s="9" customFormat="1">
      <c r="G1069" s="454"/>
      <c r="H1069" s="454"/>
    </row>
    <row r="1070" spans="7:8" s="9" customFormat="1">
      <c r="G1070" s="454"/>
      <c r="H1070" s="454"/>
    </row>
    <row r="1071" spans="7:8" s="9" customFormat="1">
      <c r="G1071" s="454"/>
      <c r="H1071" s="454"/>
    </row>
    <row r="1072" spans="7:8" s="9" customFormat="1">
      <c r="G1072" s="454"/>
      <c r="H1072" s="454"/>
    </row>
    <row r="1073" spans="7:8" s="9" customFormat="1">
      <c r="G1073" s="454"/>
      <c r="H1073" s="454"/>
    </row>
    <row r="1074" spans="7:8" s="9" customFormat="1">
      <c r="G1074" s="454"/>
      <c r="H1074" s="454"/>
    </row>
    <row r="1075" spans="7:8" s="9" customFormat="1">
      <c r="G1075" s="454"/>
      <c r="H1075" s="454"/>
    </row>
    <row r="1076" spans="7:8" s="9" customFormat="1">
      <c r="G1076" s="454"/>
      <c r="H1076" s="454"/>
    </row>
    <row r="1077" spans="7:8" s="9" customFormat="1">
      <c r="G1077" s="454"/>
      <c r="H1077" s="454"/>
    </row>
    <row r="1078" spans="7:8" s="9" customFormat="1">
      <c r="G1078" s="454"/>
      <c r="H1078" s="454"/>
    </row>
    <row r="1079" spans="7:8" s="9" customFormat="1">
      <c r="G1079" s="454"/>
      <c r="H1079" s="454"/>
    </row>
    <row r="1080" spans="7:8" s="9" customFormat="1">
      <c r="G1080" s="454"/>
      <c r="H1080" s="454"/>
    </row>
    <row r="1081" spans="7:8" s="9" customFormat="1">
      <c r="G1081" s="454"/>
      <c r="H1081" s="454"/>
    </row>
    <row r="1082" spans="7:8" s="9" customFormat="1">
      <c r="G1082" s="454"/>
      <c r="H1082" s="454"/>
    </row>
    <row r="1083" spans="7:8" s="9" customFormat="1">
      <c r="G1083" s="454"/>
      <c r="H1083" s="454"/>
    </row>
    <row r="1084" spans="7:8" s="9" customFormat="1">
      <c r="G1084" s="454"/>
      <c r="H1084" s="454"/>
    </row>
    <row r="1085" spans="7:8" s="9" customFormat="1">
      <c r="G1085" s="454"/>
      <c r="H1085" s="454"/>
    </row>
    <row r="1086" spans="7:8" s="9" customFormat="1">
      <c r="G1086" s="454"/>
      <c r="H1086" s="454"/>
    </row>
    <row r="1087" spans="7:8" s="9" customFormat="1">
      <c r="G1087" s="454"/>
      <c r="H1087" s="454"/>
    </row>
    <row r="1088" spans="7:8" s="9" customFormat="1">
      <c r="G1088" s="454"/>
      <c r="H1088" s="454"/>
    </row>
    <row r="1089" spans="7:8" s="9" customFormat="1">
      <c r="G1089" s="454"/>
      <c r="H1089" s="454"/>
    </row>
    <row r="1090" spans="7:8" s="9" customFormat="1">
      <c r="G1090" s="454"/>
      <c r="H1090" s="454"/>
    </row>
    <row r="1091" spans="7:8" s="9" customFormat="1">
      <c r="G1091" s="454"/>
      <c r="H1091" s="454"/>
    </row>
    <row r="1092" spans="7:8" s="9" customFormat="1">
      <c r="G1092" s="454"/>
      <c r="H1092" s="454"/>
    </row>
    <row r="1093" spans="7:8" s="9" customFormat="1">
      <c r="G1093" s="454"/>
      <c r="H1093" s="454"/>
    </row>
    <row r="1094" spans="7:8" s="9" customFormat="1">
      <c r="G1094" s="454"/>
      <c r="H1094" s="454"/>
    </row>
    <row r="1095" spans="7:8" s="9" customFormat="1">
      <c r="G1095" s="454"/>
      <c r="H1095" s="454"/>
    </row>
    <row r="1096" spans="7:8" s="9" customFormat="1">
      <c r="G1096" s="454"/>
      <c r="H1096" s="454"/>
    </row>
    <row r="1097" spans="7:8" s="9" customFormat="1">
      <c r="G1097" s="454"/>
      <c r="H1097" s="454"/>
    </row>
    <row r="1098" spans="7:8" s="9" customFormat="1">
      <c r="G1098" s="454"/>
      <c r="H1098" s="454"/>
    </row>
    <row r="1099" spans="7:8" s="9" customFormat="1">
      <c r="G1099" s="454"/>
      <c r="H1099" s="454"/>
    </row>
    <row r="1100" spans="7:8" s="9" customFormat="1">
      <c r="G1100" s="454"/>
      <c r="H1100" s="454"/>
    </row>
    <row r="1101" spans="7:8" s="9" customFormat="1">
      <c r="G1101" s="454"/>
      <c r="H1101" s="454"/>
    </row>
    <row r="1102" spans="7:8" s="9" customFormat="1">
      <c r="G1102" s="454"/>
      <c r="H1102" s="454"/>
    </row>
    <row r="1103" spans="7:8" s="9" customFormat="1">
      <c r="G1103" s="454"/>
      <c r="H1103" s="454"/>
    </row>
    <row r="1104" spans="7:8" s="9" customFormat="1">
      <c r="G1104" s="454"/>
      <c r="H1104" s="454"/>
    </row>
    <row r="1105" spans="7:8" s="9" customFormat="1">
      <c r="G1105" s="454"/>
      <c r="H1105" s="454"/>
    </row>
    <row r="1106" spans="7:8" s="9" customFormat="1">
      <c r="G1106" s="454"/>
      <c r="H1106" s="454"/>
    </row>
    <row r="1107" spans="7:8" s="9" customFormat="1">
      <c r="G1107" s="454"/>
      <c r="H1107" s="454"/>
    </row>
    <row r="1108" spans="7:8" s="9" customFormat="1">
      <c r="G1108" s="454"/>
      <c r="H1108" s="454"/>
    </row>
    <row r="1109" spans="7:8" s="9" customFormat="1">
      <c r="G1109" s="454"/>
      <c r="H1109" s="454"/>
    </row>
    <row r="1110" spans="7:8" s="9" customFormat="1">
      <c r="G1110" s="454"/>
      <c r="H1110" s="454"/>
    </row>
    <row r="1111" spans="7:8" s="9" customFormat="1">
      <c r="G1111" s="454"/>
      <c r="H1111" s="454"/>
    </row>
    <row r="1112" spans="7:8" s="9" customFormat="1">
      <c r="G1112" s="454"/>
      <c r="H1112" s="454"/>
    </row>
    <row r="1113" spans="7:8" s="9" customFormat="1">
      <c r="G1113" s="454"/>
      <c r="H1113" s="454"/>
    </row>
    <row r="1114" spans="7:8" s="9" customFormat="1">
      <c r="G1114" s="454"/>
      <c r="H1114" s="454"/>
    </row>
    <row r="1115" spans="7:8" s="9" customFormat="1">
      <c r="G1115" s="454"/>
      <c r="H1115" s="454"/>
    </row>
    <row r="1116" spans="7:8" s="9" customFormat="1">
      <c r="G1116" s="454"/>
      <c r="H1116" s="454"/>
    </row>
    <row r="1117" spans="7:8" s="9" customFormat="1">
      <c r="G1117" s="454"/>
      <c r="H1117" s="454"/>
    </row>
    <row r="1118" spans="7:8" s="9" customFormat="1">
      <c r="G1118" s="454"/>
      <c r="H1118" s="454"/>
    </row>
    <row r="1119" spans="7:8" s="9" customFormat="1">
      <c r="G1119" s="454"/>
      <c r="H1119" s="454"/>
    </row>
    <row r="1120" spans="7:8" s="9" customFormat="1">
      <c r="G1120" s="454"/>
      <c r="H1120" s="454"/>
    </row>
    <row r="1121" spans="7:8" s="9" customFormat="1">
      <c r="G1121" s="454"/>
      <c r="H1121" s="454"/>
    </row>
    <row r="1122" spans="7:8" s="9" customFormat="1">
      <c r="G1122" s="454"/>
      <c r="H1122" s="454"/>
    </row>
    <row r="1123" spans="7:8" s="9" customFormat="1">
      <c r="G1123" s="454"/>
      <c r="H1123" s="454"/>
    </row>
    <row r="1124" spans="7:8" s="9" customFormat="1">
      <c r="G1124" s="454"/>
      <c r="H1124" s="454"/>
    </row>
    <row r="1125" spans="7:8" s="9" customFormat="1">
      <c r="G1125" s="454"/>
      <c r="H1125" s="454"/>
    </row>
    <row r="1126" spans="7:8" s="9" customFormat="1">
      <c r="G1126" s="454"/>
      <c r="H1126" s="454"/>
    </row>
    <row r="1127" spans="7:8" s="9" customFormat="1">
      <c r="G1127" s="454"/>
      <c r="H1127" s="454"/>
    </row>
    <row r="1128" spans="7:8" s="9" customFormat="1">
      <c r="G1128" s="454"/>
      <c r="H1128" s="454"/>
    </row>
    <row r="1129" spans="7:8" s="9" customFormat="1">
      <c r="G1129" s="454"/>
      <c r="H1129" s="454"/>
    </row>
    <row r="1130" spans="7:8" s="9" customFormat="1">
      <c r="G1130" s="454"/>
      <c r="H1130" s="454"/>
    </row>
    <row r="1131" spans="7:8" s="9" customFormat="1">
      <c r="G1131" s="454"/>
      <c r="H1131" s="454"/>
    </row>
    <row r="1132" spans="7:8" s="9" customFormat="1">
      <c r="G1132" s="454"/>
      <c r="H1132" s="454"/>
    </row>
    <row r="1133" spans="7:8" s="9" customFormat="1">
      <c r="G1133" s="454"/>
      <c r="H1133" s="454"/>
    </row>
    <row r="1134" spans="7:8" s="9" customFormat="1">
      <c r="G1134" s="454"/>
      <c r="H1134" s="454"/>
    </row>
    <row r="1135" spans="7:8" s="9" customFormat="1">
      <c r="G1135" s="454"/>
      <c r="H1135" s="454"/>
    </row>
    <row r="1136" spans="7:8" s="9" customFormat="1">
      <c r="G1136" s="454"/>
      <c r="H1136" s="454"/>
    </row>
    <row r="1137" spans="7:8" s="9" customFormat="1">
      <c r="G1137" s="454"/>
      <c r="H1137" s="454"/>
    </row>
    <row r="1138" spans="7:8" s="9" customFormat="1">
      <c r="G1138" s="454"/>
      <c r="H1138" s="454"/>
    </row>
    <row r="1139" spans="7:8" s="9" customFormat="1">
      <c r="G1139" s="454"/>
      <c r="H1139" s="454"/>
    </row>
    <row r="1140" spans="7:8" s="9" customFormat="1">
      <c r="G1140" s="454"/>
      <c r="H1140" s="454"/>
    </row>
    <row r="1141" spans="7:8" s="9" customFormat="1">
      <c r="G1141" s="454"/>
      <c r="H1141" s="454"/>
    </row>
    <row r="1142" spans="7:8" s="9" customFormat="1">
      <c r="G1142" s="454"/>
      <c r="H1142" s="454"/>
    </row>
    <row r="1143" spans="7:8" s="9" customFormat="1">
      <c r="G1143" s="454"/>
      <c r="H1143" s="454"/>
    </row>
    <row r="1144" spans="7:8" s="9" customFormat="1">
      <c r="G1144" s="454"/>
      <c r="H1144" s="454"/>
    </row>
    <row r="1145" spans="7:8" s="9" customFormat="1">
      <c r="G1145" s="454"/>
      <c r="H1145" s="454"/>
    </row>
    <row r="1146" spans="7:8" s="9" customFormat="1">
      <c r="G1146" s="454"/>
      <c r="H1146" s="454"/>
    </row>
    <row r="1147" spans="7:8" s="9" customFormat="1">
      <c r="G1147" s="454"/>
      <c r="H1147" s="454"/>
    </row>
    <row r="1148" spans="7:8" s="9" customFormat="1">
      <c r="G1148" s="454"/>
      <c r="H1148" s="454"/>
    </row>
    <row r="1149" spans="7:8" s="9" customFormat="1">
      <c r="G1149" s="454"/>
      <c r="H1149" s="454"/>
    </row>
    <row r="1150" spans="7:8" s="9" customFormat="1">
      <c r="G1150" s="454"/>
      <c r="H1150" s="454"/>
    </row>
    <row r="1151" spans="7:8" s="9" customFormat="1">
      <c r="G1151" s="454"/>
      <c r="H1151" s="454"/>
    </row>
    <row r="1152" spans="7:8" s="9" customFormat="1">
      <c r="G1152" s="454"/>
      <c r="H1152" s="454"/>
    </row>
    <row r="1153" spans="7:8" s="9" customFormat="1">
      <c r="G1153" s="454"/>
      <c r="H1153" s="454"/>
    </row>
    <row r="1154" spans="7:8" s="9" customFormat="1">
      <c r="G1154" s="454"/>
      <c r="H1154" s="454"/>
    </row>
    <row r="1155" spans="7:8" s="9" customFormat="1">
      <c r="G1155" s="454"/>
      <c r="H1155" s="454"/>
    </row>
    <row r="1156" spans="7:8" s="9" customFormat="1">
      <c r="G1156" s="454"/>
      <c r="H1156" s="454"/>
    </row>
    <row r="1157" spans="7:8" s="9" customFormat="1">
      <c r="G1157" s="454"/>
      <c r="H1157" s="454"/>
    </row>
    <row r="1158" spans="7:8" s="9" customFormat="1">
      <c r="G1158" s="454"/>
      <c r="H1158" s="454"/>
    </row>
    <row r="1159" spans="7:8" s="9" customFormat="1">
      <c r="G1159" s="454"/>
      <c r="H1159" s="454"/>
    </row>
    <row r="1160" spans="7:8" s="9" customFormat="1">
      <c r="G1160" s="454"/>
      <c r="H1160" s="454"/>
    </row>
    <row r="1161" spans="7:8" s="9" customFormat="1">
      <c r="G1161" s="454"/>
      <c r="H1161" s="454"/>
    </row>
    <row r="1162" spans="7:8" s="9" customFormat="1">
      <c r="G1162" s="454"/>
      <c r="H1162" s="454"/>
    </row>
    <row r="1163" spans="7:8" s="9" customFormat="1">
      <c r="G1163" s="454"/>
      <c r="H1163" s="454"/>
    </row>
    <row r="1164" spans="7:8" s="9" customFormat="1">
      <c r="G1164" s="454"/>
      <c r="H1164" s="454"/>
    </row>
    <row r="1165" spans="7:8" s="9" customFormat="1">
      <c r="G1165" s="454"/>
      <c r="H1165" s="454"/>
    </row>
    <row r="1166" spans="7:8" s="9" customFormat="1">
      <c r="G1166" s="454"/>
      <c r="H1166" s="454"/>
    </row>
    <row r="1167" spans="7:8" s="9" customFormat="1">
      <c r="G1167" s="454"/>
      <c r="H1167" s="454"/>
    </row>
    <row r="1168" spans="7:8" s="9" customFormat="1">
      <c r="G1168" s="454"/>
      <c r="H1168" s="454"/>
    </row>
    <row r="1169" spans="7:8" s="9" customFormat="1">
      <c r="G1169" s="454"/>
      <c r="H1169" s="454"/>
    </row>
    <row r="1170" spans="7:8" s="9" customFormat="1">
      <c r="G1170" s="454"/>
      <c r="H1170" s="454"/>
    </row>
    <row r="1171" spans="7:8" s="9" customFormat="1">
      <c r="G1171" s="454"/>
      <c r="H1171" s="454"/>
    </row>
    <row r="1172" spans="7:8" s="9" customFormat="1">
      <c r="G1172" s="454"/>
      <c r="H1172" s="454"/>
    </row>
    <row r="1173" spans="7:8" s="9" customFormat="1">
      <c r="G1173" s="454"/>
      <c r="H1173" s="454"/>
    </row>
    <row r="1174" spans="7:8" s="9" customFormat="1">
      <c r="G1174" s="454"/>
      <c r="H1174" s="454"/>
    </row>
    <row r="1175" spans="7:8" s="9" customFormat="1">
      <c r="G1175" s="454"/>
      <c r="H1175" s="454"/>
    </row>
    <row r="1176" spans="7:8" s="9" customFormat="1">
      <c r="G1176" s="454"/>
      <c r="H1176" s="454"/>
    </row>
    <row r="1177" spans="7:8" s="9" customFormat="1">
      <c r="G1177" s="454"/>
      <c r="H1177" s="454"/>
    </row>
    <row r="1178" spans="7:8" s="9" customFormat="1">
      <c r="G1178" s="454"/>
      <c r="H1178" s="454"/>
    </row>
    <row r="1179" spans="7:8" s="9" customFormat="1">
      <c r="G1179" s="454"/>
      <c r="H1179" s="454"/>
    </row>
    <row r="1180" spans="7:8" s="9" customFormat="1">
      <c r="G1180" s="454"/>
      <c r="H1180" s="454"/>
    </row>
    <row r="1181" spans="7:8" s="9" customFormat="1">
      <c r="G1181" s="454"/>
      <c r="H1181" s="454"/>
    </row>
    <row r="1182" spans="7:8" s="9" customFormat="1">
      <c r="G1182" s="454"/>
      <c r="H1182" s="454"/>
    </row>
    <row r="1183" spans="7:8" s="9" customFormat="1">
      <c r="G1183" s="454"/>
      <c r="H1183" s="454"/>
    </row>
    <row r="1184" spans="7:8" s="9" customFormat="1">
      <c r="G1184" s="454"/>
      <c r="H1184" s="454"/>
    </row>
    <row r="1185" spans="7:8" s="9" customFormat="1">
      <c r="G1185" s="454"/>
      <c r="H1185" s="454"/>
    </row>
    <row r="1186" spans="7:8" s="9" customFormat="1">
      <c r="G1186" s="454"/>
      <c r="H1186" s="454"/>
    </row>
    <row r="1187" spans="7:8" s="9" customFormat="1">
      <c r="G1187" s="454"/>
      <c r="H1187" s="454"/>
    </row>
    <row r="1188" spans="7:8" s="9" customFormat="1">
      <c r="G1188" s="454"/>
      <c r="H1188" s="454"/>
    </row>
    <row r="1189" spans="7:8" s="9" customFormat="1">
      <c r="G1189" s="454"/>
      <c r="H1189" s="454"/>
    </row>
    <row r="1190" spans="7:8" s="9" customFormat="1">
      <c r="G1190" s="454"/>
      <c r="H1190" s="454"/>
    </row>
    <row r="1191" spans="7:8" s="9" customFormat="1">
      <c r="G1191" s="454"/>
      <c r="H1191" s="454"/>
    </row>
    <row r="1192" spans="7:8" s="9" customFormat="1">
      <c r="G1192" s="454"/>
      <c r="H1192" s="454"/>
    </row>
    <row r="1193" spans="7:8" s="9" customFormat="1">
      <c r="G1193" s="454"/>
      <c r="H1193" s="454"/>
    </row>
    <row r="1194" spans="7:8" s="9" customFormat="1">
      <c r="G1194" s="454"/>
      <c r="H1194" s="454"/>
    </row>
    <row r="1195" spans="7:8" s="9" customFormat="1">
      <c r="G1195" s="454"/>
      <c r="H1195" s="454"/>
    </row>
    <row r="1196" spans="7:8" s="9" customFormat="1">
      <c r="G1196" s="454"/>
      <c r="H1196" s="454"/>
    </row>
    <row r="1197" spans="7:8" s="9" customFormat="1">
      <c r="G1197" s="454"/>
      <c r="H1197" s="454"/>
    </row>
    <row r="1198" spans="7:8" s="9" customFormat="1">
      <c r="G1198" s="454"/>
      <c r="H1198" s="454"/>
    </row>
    <row r="1199" spans="7:8" s="9" customFormat="1">
      <c r="G1199" s="454"/>
      <c r="H1199" s="454"/>
    </row>
    <row r="1200" spans="7:8" s="9" customFormat="1">
      <c r="G1200" s="454"/>
      <c r="H1200" s="454"/>
    </row>
    <row r="1201" spans="7:8" s="9" customFormat="1">
      <c r="G1201" s="454"/>
      <c r="H1201" s="454"/>
    </row>
    <row r="1202" spans="7:8" s="9" customFormat="1">
      <c r="G1202" s="454"/>
      <c r="H1202" s="454"/>
    </row>
    <row r="1203" spans="7:8" s="9" customFormat="1">
      <c r="G1203" s="454"/>
      <c r="H1203" s="454"/>
    </row>
    <row r="1204" spans="7:8" s="9" customFormat="1">
      <c r="G1204" s="454"/>
      <c r="H1204" s="454"/>
    </row>
    <row r="1205" spans="7:8" s="9" customFormat="1">
      <c r="G1205" s="454"/>
      <c r="H1205" s="454"/>
    </row>
    <row r="1206" spans="7:8" s="9" customFormat="1">
      <c r="G1206" s="454"/>
      <c r="H1206" s="454"/>
    </row>
    <row r="1207" spans="7:8" s="9" customFormat="1">
      <c r="G1207" s="454"/>
      <c r="H1207" s="454"/>
    </row>
    <row r="1208" spans="7:8" s="9" customFormat="1">
      <c r="G1208" s="454"/>
      <c r="H1208" s="454"/>
    </row>
    <row r="1209" spans="7:8" s="9" customFormat="1">
      <c r="G1209" s="454"/>
      <c r="H1209" s="454"/>
    </row>
    <row r="1210" spans="7:8" s="9" customFormat="1">
      <c r="G1210" s="454"/>
      <c r="H1210" s="454"/>
    </row>
    <row r="1211" spans="7:8" s="9" customFormat="1">
      <c r="G1211" s="454"/>
      <c r="H1211" s="454"/>
    </row>
    <row r="1212" spans="7:8" s="9" customFormat="1">
      <c r="G1212" s="454"/>
      <c r="H1212" s="454"/>
    </row>
    <row r="1213" spans="7:8" s="9" customFormat="1">
      <c r="G1213" s="454"/>
      <c r="H1213" s="454"/>
    </row>
    <row r="1214" spans="7:8" s="9" customFormat="1">
      <c r="G1214" s="454"/>
      <c r="H1214" s="454"/>
    </row>
    <row r="1215" spans="7:8" s="9" customFormat="1">
      <c r="G1215" s="454"/>
      <c r="H1215" s="454"/>
    </row>
    <row r="1216" spans="7:8" s="9" customFormat="1">
      <c r="G1216" s="454"/>
      <c r="H1216" s="454"/>
    </row>
    <row r="1217" spans="7:8" s="9" customFormat="1">
      <c r="G1217" s="454"/>
      <c r="H1217" s="454"/>
    </row>
    <row r="1218" spans="7:8" s="9" customFormat="1">
      <c r="G1218" s="454"/>
      <c r="H1218" s="454"/>
    </row>
    <row r="1219" spans="7:8" s="9" customFormat="1">
      <c r="G1219" s="454"/>
      <c r="H1219" s="454"/>
    </row>
    <row r="1220" spans="7:8" s="9" customFormat="1">
      <c r="G1220" s="454"/>
      <c r="H1220" s="454"/>
    </row>
    <row r="1221" spans="7:8" s="9" customFormat="1">
      <c r="G1221" s="454"/>
      <c r="H1221" s="454"/>
    </row>
    <row r="1222" spans="7:8" s="9" customFormat="1">
      <c r="G1222" s="454"/>
      <c r="H1222" s="454"/>
    </row>
    <row r="1223" spans="7:8" s="9" customFormat="1">
      <c r="G1223" s="454"/>
      <c r="H1223" s="454"/>
    </row>
    <row r="1224" spans="7:8" s="9" customFormat="1">
      <c r="G1224" s="454"/>
      <c r="H1224" s="454"/>
    </row>
    <row r="1225" spans="7:8" s="9" customFormat="1">
      <c r="G1225" s="454"/>
      <c r="H1225" s="454"/>
    </row>
    <row r="1226" spans="7:8" s="9" customFormat="1">
      <c r="G1226" s="454"/>
      <c r="H1226" s="454"/>
    </row>
    <row r="1227" spans="7:8" s="9" customFormat="1">
      <c r="G1227" s="454"/>
      <c r="H1227" s="454"/>
    </row>
    <row r="1228" spans="7:8" s="9" customFormat="1">
      <c r="G1228" s="454"/>
      <c r="H1228" s="454"/>
    </row>
    <row r="1229" spans="7:8" s="9" customFormat="1">
      <c r="G1229" s="454"/>
      <c r="H1229" s="454"/>
    </row>
    <row r="1230" spans="7:8" s="9" customFormat="1">
      <c r="G1230" s="454"/>
      <c r="H1230" s="454"/>
    </row>
    <row r="1231" spans="7:8" s="9" customFormat="1">
      <c r="G1231" s="454"/>
      <c r="H1231" s="454"/>
    </row>
    <row r="1232" spans="7:8" s="9" customFormat="1">
      <c r="G1232" s="454"/>
      <c r="H1232" s="454"/>
    </row>
    <row r="1233" spans="7:8" s="9" customFormat="1">
      <c r="G1233" s="454"/>
      <c r="H1233" s="454"/>
    </row>
    <row r="1234" spans="7:8" s="9" customFormat="1">
      <c r="G1234" s="454"/>
      <c r="H1234" s="454"/>
    </row>
    <row r="1235" spans="7:8" s="9" customFormat="1">
      <c r="G1235" s="454"/>
      <c r="H1235" s="454"/>
    </row>
    <row r="1236" spans="7:8" s="9" customFormat="1">
      <c r="G1236" s="454"/>
      <c r="H1236" s="454"/>
    </row>
    <row r="1237" spans="7:8" s="9" customFormat="1">
      <c r="G1237" s="454"/>
      <c r="H1237" s="454"/>
    </row>
    <row r="1238" spans="7:8" s="9" customFormat="1">
      <c r="G1238" s="454"/>
      <c r="H1238" s="454"/>
    </row>
    <row r="1239" spans="7:8" s="9" customFormat="1">
      <c r="G1239" s="454"/>
      <c r="H1239" s="454"/>
    </row>
    <row r="1240" spans="7:8" s="9" customFormat="1">
      <c r="G1240" s="454"/>
      <c r="H1240" s="454"/>
    </row>
    <row r="1241" spans="7:8" s="9" customFormat="1">
      <c r="G1241" s="454"/>
      <c r="H1241" s="454"/>
    </row>
    <row r="1242" spans="7:8" s="9" customFormat="1">
      <c r="G1242" s="454"/>
      <c r="H1242" s="454"/>
    </row>
    <row r="1243" spans="7:8" s="9" customFormat="1">
      <c r="G1243" s="454"/>
      <c r="H1243" s="454"/>
    </row>
    <row r="1244" spans="7:8" s="9" customFormat="1">
      <c r="G1244" s="454"/>
      <c r="H1244" s="454"/>
    </row>
    <row r="1245" spans="7:8" s="9" customFormat="1">
      <c r="G1245" s="454"/>
      <c r="H1245" s="454"/>
    </row>
    <row r="1246" spans="7:8" s="9" customFormat="1">
      <c r="G1246" s="454"/>
      <c r="H1246" s="454"/>
    </row>
    <row r="1247" spans="7:8" s="9" customFormat="1">
      <c r="G1247" s="454"/>
      <c r="H1247" s="454"/>
    </row>
    <row r="1248" spans="7:8" s="9" customFormat="1">
      <c r="G1248" s="454"/>
      <c r="H1248" s="454"/>
    </row>
    <row r="1249" spans="7:8" s="9" customFormat="1">
      <c r="G1249" s="454"/>
      <c r="H1249" s="454"/>
    </row>
    <row r="1250" spans="7:8" s="9" customFormat="1">
      <c r="G1250" s="454"/>
      <c r="H1250" s="454"/>
    </row>
    <row r="1251" spans="7:8" s="9" customFormat="1">
      <c r="G1251" s="454"/>
      <c r="H1251" s="454"/>
    </row>
    <row r="1252" spans="7:8" s="9" customFormat="1">
      <c r="G1252" s="454"/>
      <c r="H1252" s="454"/>
    </row>
    <row r="1253" spans="7:8" s="9" customFormat="1">
      <c r="G1253" s="454"/>
      <c r="H1253" s="454"/>
    </row>
    <row r="1254" spans="7:8" s="9" customFormat="1">
      <c r="G1254" s="454"/>
      <c r="H1254" s="454"/>
    </row>
    <row r="1255" spans="7:8" s="9" customFormat="1">
      <c r="G1255" s="454"/>
      <c r="H1255" s="454"/>
    </row>
    <row r="1256" spans="7:8" s="9" customFormat="1">
      <c r="G1256" s="454"/>
      <c r="H1256" s="454"/>
    </row>
    <row r="1257" spans="7:8" s="9" customFormat="1">
      <c r="G1257" s="454"/>
      <c r="H1257" s="454"/>
    </row>
    <row r="1258" spans="7:8" s="9" customFormat="1">
      <c r="G1258" s="454"/>
      <c r="H1258" s="454"/>
    </row>
    <row r="1259" spans="7:8" s="9" customFormat="1">
      <c r="G1259" s="454"/>
      <c r="H1259" s="454"/>
    </row>
    <row r="1260" spans="7:8" s="9" customFormat="1">
      <c r="G1260" s="454"/>
      <c r="H1260" s="454"/>
    </row>
    <row r="1261" spans="7:8" s="9" customFormat="1">
      <c r="G1261" s="454"/>
      <c r="H1261" s="454"/>
    </row>
    <row r="1262" spans="7:8" s="9" customFormat="1">
      <c r="G1262" s="454"/>
      <c r="H1262" s="454"/>
    </row>
    <row r="1263" spans="7:8" s="9" customFormat="1">
      <c r="G1263" s="454"/>
      <c r="H1263" s="454"/>
    </row>
    <row r="1264" spans="7:8" s="9" customFormat="1">
      <c r="G1264" s="454"/>
      <c r="H1264" s="454"/>
    </row>
    <row r="1265" spans="7:8" s="9" customFormat="1">
      <c r="G1265" s="454"/>
      <c r="H1265" s="454"/>
    </row>
    <row r="1266" spans="7:8" s="9" customFormat="1">
      <c r="G1266" s="454"/>
      <c r="H1266" s="454"/>
    </row>
    <row r="1267" spans="7:8" s="9" customFormat="1">
      <c r="G1267" s="454"/>
      <c r="H1267" s="454"/>
    </row>
    <row r="1268" spans="7:8" s="9" customFormat="1">
      <c r="G1268" s="454"/>
      <c r="H1268" s="454"/>
    </row>
    <row r="1269" spans="7:8" s="9" customFormat="1">
      <c r="G1269" s="454"/>
      <c r="H1269" s="454"/>
    </row>
    <row r="1270" spans="7:8" s="9" customFormat="1">
      <c r="G1270" s="454"/>
      <c r="H1270" s="454"/>
    </row>
    <row r="1271" spans="7:8" s="9" customFormat="1">
      <c r="G1271" s="454"/>
      <c r="H1271" s="454"/>
    </row>
    <row r="1272" spans="7:8" s="9" customFormat="1">
      <c r="G1272" s="454"/>
      <c r="H1272" s="454"/>
    </row>
    <row r="1273" spans="7:8" s="9" customFormat="1">
      <c r="G1273" s="454"/>
      <c r="H1273" s="454"/>
    </row>
    <row r="1274" spans="7:8" s="9" customFormat="1">
      <c r="G1274" s="454"/>
      <c r="H1274" s="454"/>
    </row>
    <row r="1275" spans="7:8" s="9" customFormat="1">
      <c r="G1275" s="454"/>
      <c r="H1275" s="454"/>
    </row>
    <row r="1276" spans="7:8" s="9" customFormat="1">
      <c r="G1276" s="454"/>
      <c r="H1276" s="454"/>
    </row>
    <row r="1277" spans="7:8" s="9" customFormat="1">
      <c r="G1277" s="454"/>
      <c r="H1277" s="454"/>
    </row>
    <row r="1278" spans="7:8" s="9" customFormat="1">
      <c r="G1278" s="454"/>
      <c r="H1278" s="454"/>
    </row>
    <row r="1279" spans="7:8" s="9" customFormat="1">
      <c r="G1279" s="454"/>
      <c r="H1279" s="454"/>
    </row>
    <row r="1280" spans="7:8" s="9" customFormat="1">
      <c r="G1280" s="454"/>
      <c r="H1280" s="454"/>
    </row>
    <row r="1281" spans="7:8" s="9" customFormat="1">
      <c r="G1281" s="454"/>
      <c r="H1281" s="454"/>
    </row>
    <row r="1282" spans="7:8" s="9" customFormat="1">
      <c r="G1282" s="454"/>
      <c r="H1282" s="454"/>
    </row>
    <row r="1283" spans="7:8" s="9" customFormat="1">
      <c r="G1283" s="454"/>
      <c r="H1283" s="454"/>
    </row>
    <row r="1284" spans="7:8" s="9" customFormat="1">
      <c r="G1284" s="454"/>
      <c r="H1284" s="454"/>
    </row>
    <row r="1285" spans="7:8" s="9" customFormat="1">
      <c r="G1285" s="454"/>
      <c r="H1285" s="454"/>
    </row>
    <row r="1286" spans="7:8" s="9" customFormat="1">
      <c r="G1286" s="454"/>
      <c r="H1286" s="454"/>
    </row>
    <row r="1287" spans="7:8" s="9" customFormat="1">
      <c r="G1287" s="454"/>
      <c r="H1287" s="454"/>
    </row>
    <row r="1288" spans="7:8" s="9" customFormat="1">
      <c r="G1288" s="454"/>
      <c r="H1288" s="454"/>
    </row>
    <row r="1289" spans="7:8" s="9" customFormat="1">
      <c r="G1289" s="454"/>
      <c r="H1289" s="454"/>
    </row>
    <row r="1290" spans="7:8" s="9" customFormat="1">
      <c r="G1290" s="454"/>
      <c r="H1290" s="454"/>
    </row>
    <row r="1291" spans="7:8" s="9" customFormat="1">
      <c r="G1291" s="454"/>
      <c r="H1291" s="454"/>
    </row>
    <row r="1292" spans="7:8" s="9" customFormat="1">
      <c r="G1292" s="454"/>
      <c r="H1292" s="454"/>
    </row>
    <row r="1293" spans="7:8" s="9" customFormat="1">
      <c r="G1293" s="454"/>
      <c r="H1293" s="454"/>
    </row>
    <row r="1294" spans="7:8" s="9" customFormat="1">
      <c r="G1294" s="454"/>
      <c r="H1294" s="454"/>
    </row>
    <row r="1295" spans="7:8" s="9" customFormat="1">
      <c r="G1295" s="454"/>
      <c r="H1295" s="454"/>
    </row>
    <row r="1296" spans="7:8" s="9" customFormat="1">
      <c r="G1296" s="454"/>
      <c r="H1296" s="454"/>
    </row>
    <row r="1297" spans="7:8" s="9" customFormat="1">
      <c r="G1297" s="454"/>
      <c r="H1297" s="454"/>
    </row>
    <row r="1298" spans="7:8" s="9" customFormat="1">
      <c r="G1298" s="454"/>
      <c r="H1298" s="454"/>
    </row>
    <row r="1299" spans="7:8" s="9" customFormat="1">
      <c r="G1299" s="454"/>
      <c r="H1299" s="454"/>
    </row>
    <row r="1300" spans="7:8" s="9" customFormat="1">
      <c r="G1300" s="454"/>
      <c r="H1300" s="454"/>
    </row>
    <row r="1301" spans="7:8" s="9" customFormat="1">
      <c r="G1301" s="454"/>
      <c r="H1301" s="454"/>
    </row>
    <row r="1302" spans="7:8" s="9" customFormat="1">
      <c r="G1302" s="454"/>
      <c r="H1302" s="454"/>
    </row>
    <row r="1303" spans="7:8" s="9" customFormat="1">
      <c r="G1303" s="454"/>
      <c r="H1303" s="454"/>
    </row>
    <row r="1304" spans="7:8" s="9" customFormat="1">
      <c r="G1304" s="454"/>
      <c r="H1304" s="454"/>
    </row>
    <row r="1305" spans="7:8" s="9" customFormat="1">
      <c r="G1305" s="454"/>
      <c r="H1305" s="454"/>
    </row>
    <row r="1306" spans="7:8" s="9" customFormat="1">
      <c r="G1306" s="454"/>
      <c r="H1306" s="454"/>
    </row>
    <row r="1307" spans="7:8" s="9" customFormat="1">
      <c r="G1307" s="454"/>
      <c r="H1307" s="454"/>
    </row>
    <row r="1308" spans="7:8" s="9" customFormat="1">
      <c r="G1308" s="454"/>
      <c r="H1308" s="454"/>
    </row>
    <row r="1309" spans="7:8" s="9" customFormat="1">
      <c r="G1309" s="454"/>
      <c r="H1309" s="454"/>
    </row>
    <row r="1310" spans="7:8" s="9" customFormat="1">
      <c r="G1310" s="454"/>
      <c r="H1310" s="454"/>
    </row>
    <row r="1311" spans="7:8" s="9" customFormat="1">
      <c r="G1311" s="454"/>
      <c r="H1311" s="454"/>
    </row>
    <row r="1312" spans="7:8" s="9" customFormat="1">
      <c r="G1312" s="454"/>
      <c r="H1312" s="454"/>
    </row>
    <row r="1313" spans="7:8" s="9" customFormat="1">
      <c r="G1313" s="454"/>
      <c r="H1313" s="454"/>
    </row>
    <row r="1314" spans="7:8" s="9" customFormat="1">
      <c r="G1314" s="454"/>
      <c r="H1314" s="454"/>
    </row>
    <row r="1315" spans="7:8" s="9" customFormat="1">
      <c r="G1315" s="454"/>
      <c r="H1315" s="454"/>
    </row>
    <row r="1316" spans="7:8" s="9" customFormat="1">
      <c r="G1316" s="454"/>
      <c r="H1316" s="454"/>
    </row>
    <row r="1317" spans="7:8" s="9" customFormat="1">
      <c r="G1317" s="454"/>
      <c r="H1317" s="454"/>
    </row>
    <row r="1318" spans="7:8" s="9" customFormat="1">
      <c r="G1318" s="454"/>
      <c r="H1318" s="454"/>
    </row>
    <row r="1319" spans="7:8" s="9" customFormat="1">
      <c r="G1319" s="454"/>
      <c r="H1319" s="454"/>
    </row>
    <row r="1320" spans="7:8" s="9" customFormat="1">
      <c r="G1320" s="454"/>
      <c r="H1320" s="454"/>
    </row>
    <row r="1321" spans="7:8" s="9" customFormat="1">
      <c r="G1321" s="454"/>
      <c r="H1321" s="454"/>
    </row>
    <row r="1322" spans="7:8" s="9" customFormat="1">
      <c r="G1322" s="454"/>
      <c r="H1322" s="454"/>
    </row>
    <row r="1323" spans="7:8" s="9" customFormat="1">
      <c r="G1323" s="454"/>
      <c r="H1323" s="454"/>
    </row>
    <row r="1324" spans="7:8" s="9" customFormat="1">
      <c r="G1324" s="454"/>
      <c r="H1324" s="454"/>
    </row>
    <row r="1325" spans="7:8" s="9" customFormat="1">
      <c r="G1325" s="454"/>
      <c r="H1325" s="454"/>
    </row>
    <row r="1326" spans="7:8" s="9" customFormat="1">
      <c r="G1326" s="454"/>
      <c r="H1326" s="454"/>
    </row>
    <row r="1327" spans="7:8" s="9" customFormat="1">
      <c r="G1327" s="454"/>
      <c r="H1327" s="454"/>
    </row>
    <row r="1328" spans="7:8" s="9" customFormat="1">
      <c r="G1328" s="454"/>
      <c r="H1328" s="454"/>
    </row>
    <row r="1329" spans="7:8" s="9" customFormat="1">
      <c r="G1329" s="454"/>
      <c r="H1329" s="454"/>
    </row>
    <row r="1330" spans="7:8" s="9" customFormat="1">
      <c r="G1330" s="454"/>
      <c r="H1330" s="454"/>
    </row>
    <row r="1331" spans="7:8" s="9" customFormat="1">
      <c r="G1331" s="454"/>
      <c r="H1331" s="454"/>
    </row>
    <row r="1332" spans="7:8" s="9" customFormat="1">
      <c r="G1332" s="454"/>
      <c r="H1332" s="454"/>
    </row>
    <row r="1333" spans="7:8" s="9" customFormat="1">
      <c r="G1333" s="454"/>
      <c r="H1333" s="454"/>
    </row>
    <row r="1334" spans="7:8" s="9" customFormat="1">
      <c r="G1334" s="454"/>
      <c r="H1334" s="454"/>
    </row>
    <row r="1335" spans="7:8" s="9" customFormat="1">
      <c r="G1335" s="454"/>
      <c r="H1335" s="454"/>
    </row>
    <row r="1336" spans="7:8" s="9" customFormat="1">
      <c r="G1336" s="454"/>
      <c r="H1336" s="454"/>
    </row>
    <row r="1337" spans="7:8" s="9" customFormat="1">
      <c r="G1337" s="454"/>
      <c r="H1337" s="454"/>
    </row>
    <row r="1338" spans="7:8" s="9" customFormat="1">
      <c r="G1338" s="454"/>
      <c r="H1338" s="454"/>
    </row>
    <row r="1339" spans="7:8" s="9" customFormat="1">
      <c r="G1339" s="454"/>
      <c r="H1339" s="454"/>
    </row>
    <row r="1340" spans="7:8" s="9" customFormat="1">
      <c r="G1340" s="454"/>
      <c r="H1340" s="454"/>
    </row>
    <row r="1341" spans="7:8" s="9" customFormat="1">
      <c r="G1341" s="454"/>
      <c r="H1341" s="454"/>
    </row>
    <row r="1342" spans="7:8" s="9" customFormat="1">
      <c r="G1342" s="454"/>
      <c r="H1342" s="454"/>
    </row>
    <row r="1343" spans="7:8" s="9" customFormat="1">
      <c r="G1343" s="454"/>
      <c r="H1343" s="454"/>
    </row>
    <row r="1344" spans="7:8" s="9" customFormat="1">
      <c r="G1344" s="454"/>
      <c r="H1344" s="454"/>
    </row>
    <row r="1345" spans="7:8" s="9" customFormat="1">
      <c r="G1345" s="454"/>
      <c r="H1345" s="454"/>
    </row>
    <row r="1346" spans="7:8" s="9" customFormat="1">
      <c r="G1346" s="454"/>
      <c r="H1346" s="454"/>
    </row>
    <row r="1347" spans="7:8" s="9" customFormat="1">
      <c r="G1347" s="454"/>
      <c r="H1347" s="454"/>
    </row>
    <row r="1348" spans="7:8" s="9" customFormat="1">
      <c r="G1348" s="454"/>
      <c r="H1348" s="454"/>
    </row>
    <row r="1349" spans="7:8" s="9" customFormat="1">
      <c r="G1349" s="454"/>
      <c r="H1349" s="454"/>
    </row>
    <row r="1350" spans="7:8" s="9" customFormat="1">
      <c r="G1350" s="454"/>
      <c r="H1350" s="454"/>
    </row>
    <row r="1351" spans="7:8" s="9" customFormat="1">
      <c r="G1351" s="454"/>
      <c r="H1351" s="454"/>
    </row>
    <row r="1352" spans="7:8" s="9" customFormat="1">
      <c r="G1352" s="454"/>
      <c r="H1352" s="454"/>
    </row>
    <row r="1353" spans="7:8" s="9" customFormat="1">
      <c r="G1353" s="454"/>
      <c r="H1353" s="454"/>
    </row>
    <row r="1354" spans="7:8" s="9" customFormat="1">
      <c r="G1354" s="454"/>
      <c r="H1354" s="454"/>
    </row>
    <row r="1355" spans="7:8" s="9" customFormat="1">
      <c r="G1355" s="454"/>
      <c r="H1355" s="454"/>
    </row>
    <row r="1356" spans="7:8" s="9" customFormat="1">
      <c r="G1356" s="454"/>
      <c r="H1356" s="454"/>
    </row>
    <row r="1357" spans="7:8" s="9" customFormat="1">
      <c r="G1357" s="454"/>
      <c r="H1357" s="454"/>
    </row>
    <row r="1358" spans="7:8" s="9" customFormat="1">
      <c r="G1358" s="454"/>
      <c r="H1358" s="454"/>
    </row>
    <row r="1359" spans="7:8" s="9" customFormat="1">
      <c r="G1359" s="454"/>
      <c r="H1359" s="454"/>
    </row>
    <row r="1360" spans="7:8" s="9" customFormat="1">
      <c r="G1360" s="454"/>
      <c r="H1360" s="454"/>
    </row>
    <row r="1361" spans="7:8" s="9" customFormat="1">
      <c r="G1361" s="454"/>
      <c r="H1361" s="454"/>
    </row>
    <row r="1362" spans="7:8" s="9" customFormat="1">
      <c r="G1362" s="454"/>
      <c r="H1362" s="454"/>
    </row>
    <row r="1363" spans="7:8" s="9" customFormat="1">
      <c r="G1363" s="454"/>
      <c r="H1363" s="454"/>
    </row>
    <row r="1364" spans="7:8" s="9" customFormat="1">
      <c r="G1364" s="454"/>
      <c r="H1364" s="454"/>
    </row>
    <row r="1365" spans="7:8" s="9" customFormat="1">
      <c r="G1365" s="454"/>
      <c r="H1365" s="454"/>
    </row>
    <row r="1366" spans="7:8" s="9" customFormat="1">
      <c r="G1366" s="454"/>
      <c r="H1366" s="454"/>
    </row>
    <row r="1367" spans="7:8" s="9" customFormat="1">
      <c r="G1367" s="454"/>
      <c r="H1367" s="454"/>
    </row>
    <row r="1368" spans="7:8" s="9" customFormat="1">
      <c r="G1368" s="454"/>
      <c r="H1368" s="454"/>
    </row>
    <row r="1369" spans="7:8" s="9" customFormat="1">
      <c r="G1369" s="454"/>
      <c r="H1369" s="454"/>
    </row>
    <row r="1370" spans="7:8" s="9" customFormat="1">
      <c r="G1370" s="454"/>
      <c r="H1370" s="454"/>
    </row>
    <row r="1371" spans="7:8" s="9" customFormat="1">
      <c r="G1371" s="454"/>
      <c r="H1371" s="454"/>
    </row>
    <row r="1372" spans="7:8" s="9" customFormat="1">
      <c r="G1372" s="454"/>
      <c r="H1372" s="454"/>
    </row>
    <row r="1373" spans="7:8" s="9" customFormat="1">
      <c r="G1373" s="454"/>
      <c r="H1373" s="454"/>
    </row>
    <row r="1374" spans="7:8" s="9" customFormat="1">
      <c r="G1374" s="454"/>
      <c r="H1374" s="454"/>
    </row>
    <row r="1375" spans="7:8" s="9" customFormat="1">
      <c r="G1375" s="454"/>
      <c r="H1375" s="454"/>
    </row>
    <row r="1376" spans="7:8" s="9" customFormat="1">
      <c r="G1376" s="454"/>
      <c r="H1376" s="454"/>
    </row>
    <row r="1377" spans="7:8" s="9" customFormat="1">
      <c r="G1377" s="454"/>
      <c r="H1377" s="454"/>
    </row>
    <row r="1378" spans="7:8" s="9" customFormat="1">
      <c r="G1378" s="454"/>
      <c r="H1378" s="454"/>
    </row>
    <row r="1379" spans="7:8" s="9" customFormat="1">
      <c r="G1379" s="454"/>
      <c r="H1379" s="454"/>
    </row>
    <row r="1380" spans="7:8" s="9" customFormat="1">
      <c r="G1380" s="454"/>
      <c r="H1380" s="454"/>
    </row>
    <row r="1381" spans="7:8" s="9" customFormat="1">
      <c r="G1381" s="454"/>
      <c r="H1381" s="454"/>
    </row>
    <row r="1382" spans="7:8" s="9" customFormat="1">
      <c r="G1382" s="454"/>
      <c r="H1382" s="454"/>
    </row>
    <row r="1383" spans="7:8" s="9" customFormat="1">
      <c r="G1383" s="454"/>
      <c r="H1383" s="454"/>
    </row>
    <row r="1384" spans="7:8" s="9" customFormat="1">
      <c r="G1384" s="454"/>
      <c r="H1384" s="454"/>
    </row>
    <row r="1385" spans="7:8" s="9" customFormat="1">
      <c r="G1385" s="454"/>
      <c r="H1385" s="454"/>
    </row>
    <row r="1386" spans="7:8" s="9" customFormat="1">
      <c r="G1386" s="454"/>
      <c r="H1386" s="454"/>
    </row>
    <row r="1387" spans="7:8" s="9" customFormat="1">
      <c r="G1387" s="454"/>
      <c r="H1387" s="454"/>
    </row>
    <row r="1388" spans="7:8" s="9" customFormat="1">
      <c r="G1388" s="454"/>
      <c r="H1388" s="454"/>
    </row>
    <row r="1389" spans="7:8" s="9" customFormat="1">
      <c r="G1389" s="454"/>
      <c r="H1389" s="454"/>
    </row>
    <row r="1390" spans="7:8" s="9" customFormat="1">
      <c r="G1390" s="454"/>
      <c r="H1390" s="454"/>
    </row>
    <row r="1391" spans="7:8" s="9" customFormat="1">
      <c r="G1391" s="454"/>
      <c r="H1391" s="454"/>
    </row>
    <row r="1392" spans="7:8" s="9" customFormat="1">
      <c r="G1392" s="454"/>
      <c r="H1392" s="454"/>
    </row>
    <row r="1393" spans="7:8" s="9" customFormat="1">
      <c r="G1393" s="454"/>
      <c r="H1393" s="454"/>
    </row>
    <row r="1394" spans="7:8" s="9" customFormat="1">
      <c r="G1394" s="454"/>
      <c r="H1394" s="454"/>
    </row>
    <row r="1395" spans="7:8" s="9" customFormat="1">
      <c r="G1395" s="454"/>
      <c r="H1395" s="454"/>
    </row>
    <row r="1396" spans="7:8" s="9" customFormat="1">
      <c r="G1396" s="454"/>
      <c r="H1396" s="454"/>
    </row>
    <row r="1397" spans="7:8" s="9" customFormat="1">
      <c r="G1397" s="454"/>
      <c r="H1397" s="454"/>
    </row>
    <row r="1398" spans="7:8" s="9" customFormat="1">
      <c r="G1398" s="454"/>
      <c r="H1398" s="454"/>
    </row>
    <row r="1399" spans="7:8" s="9" customFormat="1">
      <c r="G1399" s="454"/>
      <c r="H1399" s="454"/>
    </row>
    <row r="1400" spans="7:8" s="9" customFormat="1">
      <c r="G1400" s="454"/>
      <c r="H1400" s="454"/>
    </row>
    <row r="1401" spans="7:8" s="9" customFormat="1">
      <c r="G1401" s="454"/>
      <c r="H1401" s="454"/>
    </row>
    <row r="1402" spans="7:8" s="9" customFormat="1">
      <c r="G1402" s="454"/>
      <c r="H1402" s="454"/>
    </row>
    <row r="1403" spans="7:8" s="9" customFormat="1">
      <c r="G1403" s="454"/>
      <c r="H1403" s="454"/>
    </row>
    <row r="1404" spans="7:8" s="9" customFormat="1">
      <c r="G1404" s="454"/>
      <c r="H1404" s="454"/>
    </row>
    <row r="1405" spans="7:8" s="9" customFormat="1">
      <c r="G1405" s="454"/>
      <c r="H1405" s="454"/>
    </row>
    <row r="1406" spans="7:8" s="9" customFormat="1">
      <c r="G1406" s="454"/>
      <c r="H1406" s="454"/>
    </row>
    <row r="1407" spans="7:8" s="9" customFormat="1">
      <c r="G1407" s="454"/>
      <c r="H1407" s="454"/>
    </row>
    <row r="1408" spans="7:8" s="9" customFormat="1">
      <c r="G1408" s="454"/>
      <c r="H1408" s="454"/>
    </row>
    <row r="1409" spans="7:8" s="9" customFormat="1">
      <c r="G1409" s="454"/>
      <c r="H1409" s="454"/>
    </row>
    <row r="1410" spans="7:8" s="9" customFormat="1">
      <c r="G1410" s="454"/>
      <c r="H1410" s="454"/>
    </row>
    <row r="1411" spans="7:8" s="9" customFormat="1">
      <c r="G1411" s="454"/>
      <c r="H1411" s="454"/>
    </row>
    <row r="1412" spans="7:8" s="9" customFormat="1">
      <c r="G1412" s="454"/>
      <c r="H1412" s="454"/>
    </row>
    <row r="1413" spans="7:8" s="9" customFormat="1">
      <c r="G1413" s="454"/>
      <c r="H1413" s="454"/>
    </row>
    <row r="1414" spans="7:8" s="9" customFormat="1">
      <c r="G1414" s="454"/>
      <c r="H1414" s="454"/>
    </row>
    <row r="1415" spans="7:8" s="9" customFormat="1">
      <c r="G1415" s="454"/>
      <c r="H1415" s="454"/>
    </row>
    <row r="1416" spans="7:8" s="9" customFormat="1">
      <c r="G1416" s="454"/>
      <c r="H1416" s="454"/>
    </row>
    <row r="1417" spans="7:8" s="9" customFormat="1">
      <c r="G1417" s="454"/>
      <c r="H1417" s="454"/>
    </row>
    <row r="1418" spans="7:8" s="9" customFormat="1">
      <c r="G1418" s="454"/>
      <c r="H1418" s="454"/>
    </row>
    <row r="1419" spans="7:8" s="9" customFormat="1">
      <c r="G1419" s="454"/>
      <c r="H1419" s="454"/>
    </row>
    <row r="1420" spans="7:8" s="9" customFormat="1">
      <c r="G1420" s="454"/>
      <c r="H1420" s="454"/>
    </row>
    <row r="1421" spans="7:8" s="9" customFormat="1">
      <c r="G1421" s="454"/>
      <c r="H1421" s="454"/>
    </row>
    <row r="1422" spans="7:8" s="9" customFormat="1">
      <c r="G1422" s="454"/>
      <c r="H1422" s="454"/>
    </row>
    <row r="1423" spans="7:8" s="9" customFormat="1">
      <c r="G1423" s="454"/>
      <c r="H1423" s="454"/>
    </row>
    <row r="1424" spans="7:8" s="9" customFormat="1">
      <c r="G1424" s="454"/>
      <c r="H1424" s="454"/>
    </row>
    <row r="1425" spans="7:8" s="9" customFormat="1">
      <c r="G1425" s="454"/>
      <c r="H1425" s="454"/>
    </row>
    <row r="1426" spans="7:8" s="9" customFormat="1">
      <c r="G1426" s="454"/>
      <c r="H1426" s="454"/>
    </row>
    <row r="1427" spans="7:8" s="9" customFormat="1">
      <c r="G1427" s="454"/>
      <c r="H1427" s="454"/>
    </row>
    <row r="1428" spans="7:8" s="9" customFormat="1">
      <c r="G1428" s="454"/>
      <c r="H1428" s="454"/>
    </row>
    <row r="1429" spans="7:8" s="9" customFormat="1">
      <c r="G1429" s="454"/>
      <c r="H1429" s="454"/>
    </row>
    <row r="1430" spans="7:8" s="9" customFormat="1">
      <c r="G1430" s="454"/>
      <c r="H1430" s="454"/>
    </row>
    <row r="1431" spans="7:8" s="9" customFormat="1">
      <c r="G1431" s="454"/>
      <c r="H1431" s="454"/>
    </row>
    <row r="1432" spans="7:8" s="9" customFormat="1">
      <c r="G1432" s="454"/>
      <c r="H1432" s="454"/>
    </row>
    <row r="1433" spans="7:8" s="9" customFormat="1">
      <c r="G1433" s="454"/>
      <c r="H1433" s="454"/>
    </row>
    <row r="1434" spans="7:8" s="9" customFormat="1">
      <c r="G1434" s="454"/>
      <c r="H1434" s="454"/>
    </row>
    <row r="1435" spans="7:8" s="9" customFormat="1">
      <c r="G1435" s="454"/>
      <c r="H1435" s="454"/>
    </row>
    <row r="1436" spans="7:8" s="9" customFormat="1">
      <c r="G1436" s="454"/>
      <c r="H1436" s="454"/>
    </row>
    <row r="1437" spans="7:8" s="9" customFormat="1">
      <c r="G1437" s="454"/>
      <c r="H1437" s="454"/>
    </row>
    <row r="1438" spans="7:8" s="9" customFormat="1">
      <c r="G1438" s="454"/>
      <c r="H1438" s="454"/>
    </row>
    <row r="1439" spans="7:8" s="9" customFormat="1">
      <c r="G1439" s="454"/>
      <c r="H1439" s="454"/>
    </row>
    <row r="1440" spans="7:8" s="9" customFormat="1">
      <c r="G1440" s="454"/>
      <c r="H1440" s="454"/>
    </row>
    <row r="1441" spans="7:8" s="9" customFormat="1">
      <c r="G1441" s="454"/>
      <c r="H1441" s="454"/>
    </row>
    <row r="1442" spans="7:8" s="9" customFormat="1">
      <c r="G1442" s="454"/>
      <c r="H1442" s="454"/>
    </row>
    <row r="1443" spans="7:8" s="9" customFormat="1">
      <c r="G1443" s="454"/>
      <c r="H1443" s="454"/>
    </row>
    <row r="1444" spans="7:8" s="9" customFormat="1">
      <c r="G1444" s="454"/>
      <c r="H1444" s="454"/>
    </row>
    <row r="1445" spans="7:8" s="9" customFormat="1">
      <c r="G1445" s="454"/>
      <c r="H1445" s="454"/>
    </row>
    <row r="1446" spans="7:8" s="9" customFormat="1">
      <c r="G1446" s="454"/>
      <c r="H1446" s="454"/>
    </row>
    <row r="1447" spans="7:8" s="9" customFormat="1">
      <c r="G1447" s="454"/>
      <c r="H1447" s="454"/>
    </row>
    <row r="1448" spans="7:8" s="9" customFormat="1">
      <c r="G1448" s="454"/>
      <c r="H1448" s="454"/>
    </row>
    <row r="1449" spans="7:8" s="9" customFormat="1">
      <c r="G1449" s="454"/>
      <c r="H1449" s="454"/>
    </row>
    <row r="1450" spans="7:8" s="9" customFormat="1">
      <c r="G1450" s="454"/>
      <c r="H1450" s="454"/>
    </row>
    <row r="1451" spans="7:8" s="9" customFormat="1">
      <c r="G1451" s="454"/>
      <c r="H1451" s="454"/>
    </row>
    <row r="1452" spans="7:8" s="9" customFormat="1">
      <c r="G1452" s="454"/>
      <c r="H1452" s="454"/>
    </row>
    <row r="1453" spans="7:8" s="9" customFormat="1">
      <c r="G1453" s="454"/>
      <c r="H1453" s="454"/>
    </row>
    <row r="1454" spans="7:8" s="9" customFormat="1">
      <c r="G1454" s="454"/>
      <c r="H1454" s="454"/>
    </row>
    <row r="1455" spans="7:8" s="9" customFormat="1">
      <c r="G1455" s="454"/>
      <c r="H1455" s="454"/>
    </row>
    <row r="1456" spans="7:8" s="9" customFormat="1">
      <c r="G1456" s="454"/>
      <c r="H1456" s="454"/>
    </row>
    <row r="1457" spans="7:8" s="9" customFormat="1">
      <c r="G1457" s="454"/>
      <c r="H1457" s="454"/>
    </row>
    <row r="1458" spans="7:8" s="9" customFormat="1">
      <c r="G1458" s="454"/>
      <c r="H1458" s="454"/>
    </row>
    <row r="1459" spans="7:8" s="9" customFormat="1">
      <c r="G1459" s="454"/>
      <c r="H1459" s="454"/>
    </row>
    <row r="1460" spans="7:8" s="9" customFormat="1">
      <c r="G1460" s="454"/>
      <c r="H1460" s="454"/>
    </row>
    <row r="1461" spans="7:8" s="9" customFormat="1">
      <c r="G1461" s="454"/>
      <c r="H1461" s="454"/>
    </row>
    <row r="1462" spans="7:8" s="9" customFormat="1">
      <c r="G1462" s="454"/>
      <c r="H1462" s="454"/>
    </row>
    <row r="1463" spans="7:8" s="9" customFormat="1">
      <c r="G1463" s="454"/>
      <c r="H1463" s="454"/>
    </row>
    <row r="1464" spans="7:8" s="9" customFormat="1">
      <c r="G1464" s="454"/>
      <c r="H1464" s="454"/>
    </row>
    <row r="1465" spans="7:8" s="9" customFormat="1">
      <c r="G1465" s="454"/>
      <c r="H1465" s="454"/>
    </row>
    <row r="1466" spans="7:8" s="9" customFormat="1">
      <c r="G1466" s="454"/>
      <c r="H1466" s="454"/>
    </row>
    <row r="1467" spans="7:8" s="9" customFormat="1">
      <c r="G1467" s="454"/>
      <c r="H1467" s="454"/>
    </row>
    <row r="1468" spans="7:8" s="9" customFormat="1">
      <c r="G1468" s="454"/>
      <c r="H1468" s="454"/>
    </row>
    <row r="1469" spans="7:8" s="9" customFormat="1">
      <c r="G1469" s="454"/>
      <c r="H1469" s="454"/>
    </row>
    <row r="1470" spans="7:8" s="9" customFormat="1">
      <c r="G1470" s="454"/>
      <c r="H1470" s="454"/>
    </row>
    <row r="1471" spans="7:8" s="9" customFormat="1">
      <c r="G1471" s="454"/>
      <c r="H1471" s="454"/>
    </row>
    <row r="1472" spans="7:8" s="9" customFormat="1">
      <c r="G1472" s="454"/>
      <c r="H1472" s="454"/>
    </row>
    <row r="1473" spans="7:8" s="9" customFormat="1">
      <c r="G1473" s="454"/>
      <c r="H1473" s="454"/>
    </row>
    <row r="1474" spans="7:8" s="9" customFormat="1">
      <c r="G1474" s="454"/>
      <c r="H1474" s="454"/>
    </row>
    <row r="1475" spans="7:8" s="9" customFormat="1">
      <c r="G1475" s="454"/>
      <c r="H1475" s="454"/>
    </row>
    <row r="1476" spans="7:8" s="9" customFormat="1">
      <c r="G1476" s="454"/>
      <c r="H1476" s="454"/>
    </row>
    <row r="1477" spans="7:8" s="9" customFormat="1">
      <c r="G1477" s="454"/>
      <c r="H1477" s="454"/>
    </row>
    <row r="1478" spans="7:8" s="9" customFormat="1">
      <c r="G1478" s="454"/>
      <c r="H1478" s="454"/>
    </row>
    <row r="1479" spans="7:8" s="9" customFormat="1">
      <c r="G1479" s="454"/>
      <c r="H1479" s="454"/>
    </row>
    <row r="1480" spans="7:8" s="9" customFormat="1">
      <c r="G1480" s="454"/>
      <c r="H1480" s="454"/>
    </row>
    <row r="1481" spans="7:8" s="9" customFormat="1">
      <c r="G1481" s="454"/>
      <c r="H1481" s="454"/>
    </row>
    <row r="1482" spans="7:8" s="9" customFormat="1">
      <c r="G1482" s="454"/>
      <c r="H1482" s="454"/>
    </row>
    <row r="1483" spans="7:8" s="9" customFormat="1">
      <c r="G1483" s="454"/>
      <c r="H1483" s="454"/>
    </row>
    <row r="1484" spans="7:8" s="9" customFormat="1">
      <c r="G1484" s="454"/>
      <c r="H1484" s="454"/>
    </row>
    <row r="1485" spans="7:8" s="9" customFormat="1">
      <c r="G1485" s="454"/>
      <c r="H1485" s="454"/>
    </row>
    <row r="1486" spans="7:8" s="9" customFormat="1">
      <c r="G1486" s="454"/>
      <c r="H1486" s="454"/>
    </row>
    <row r="1487" spans="7:8" s="9" customFormat="1">
      <c r="G1487" s="454"/>
      <c r="H1487" s="454"/>
    </row>
    <row r="1488" spans="7:8" s="9" customFormat="1">
      <c r="G1488" s="454"/>
      <c r="H1488" s="454"/>
    </row>
    <row r="1489" spans="7:8" s="9" customFormat="1">
      <c r="G1489" s="454"/>
      <c r="H1489" s="454"/>
    </row>
    <row r="1490" spans="7:8" s="9" customFormat="1">
      <c r="G1490" s="454"/>
      <c r="H1490" s="454"/>
    </row>
    <row r="1491" spans="7:8" s="9" customFormat="1">
      <c r="G1491" s="454"/>
      <c r="H1491" s="454"/>
    </row>
    <row r="1492" spans="7:8" s="9" customFormat="1">
      <c r="G1492" s="454"/>
      <c r="H1492" s="454"/>
    </row>
    <row r="1493" spans="7:8" s="9" customFormat="1">
      <c r="G1493" s="454"/>
      <c r="H1493" s="454"/>
    </row>
    <row r="1494" spans="7:8" s="9" customFormat="1">
      <c r="G1494" s="454"/>
      <c r="H1494" s="454"/>
    </row>
    <row r="1495" spans="7:8" s="9" customFormat="1">
      <c r="G1495" s="454"/>
      <c r="H1495" s="454"/>
    </row>
    <row r="1496" spans="7:8" s="9" customFormat="1">
      <c r="G1496" s="454"/>
      <c r="H1496" s="454"/>
    </row>
    <row r="1497" spans="7:8" s="9" customFormat="1">
      <c r="G1497" s="454"/>
      <c r="H1497" s="454"/>
    </row>
    <row r="1498" spans="7:8" s="9" customFormat="1">
      <c r="G1498" s="454"/>
      <c r="H1498" s="454"/>
    </row>
    <row r="1499" spans="7:8" s="9" customFormat="1">
      <c r="G1499" s="454"/>
      <c r="H1499" s="454"/>
    </row>
    <row r="1500" spans="7:8" s="9" customFormat="1">
      <c r="G1500" s="454"/>
      <c r="H1500" s="454"/>
    </row>
    <row r="1501" spans="7:8" s="9" customFormat="1">
      <c r="G1501" s="454"/>
      <c r="H1501" s="454"/>
    </row>
    <row r="1502" spans="7:8" s="9" customFormat="1">
      <c r="G1502" s="454"/>
      <c r="H1502" s="454"/>
    </row>
    <row r="1503" spans="7:8" s="9" customFormat="1">
      <c r="G1503" s="454"/>
      <c r="H1503" s="454"/>
    </row>
    <row r="1504" spans="7:8" s="9" customFormat="1">
      <c r="G1504" s="454"/>
      <c r="H1504" s="454"/>
    </row>
    <row r="1505" spans="7:8" s="9" customFormat="1">
      <c r="G1505" s="454"/>
      <c r="H1505" s="454"/>
    </row>
    <row r="1506" spans="7:8" s="9" customFormat="1">
      <c r="G1506" s="454"/>
      <c r="H1506" s="454"/>
    </row>
    <row r="1507" spans="7:8" s="9" customFormat="1">
      <c r="G1507" s="454"/>
      <c r="H1507" s="454"/>
    </row>
    <row r="1508" spans="7:8" s="9" customFormat="1">
      <c r="G1508" s="454"/>
      <c r="H1508" s="454"/>
    </row>
    <row r="1509" spans="7:8" s="9" customFormat="1">
      <c r="G1509" s="454"/>
      <c r="H1509" s="454"/>
    </row>
    <row r="1510" spans="7:8" s="9" customFormat="1">
      <c r="G1510" s="454"/>
      <c r="H1510" s="454"/>
    </row>
    <row r="1511" spans="7:8" s="9" customFormat="1">
      <c r="G1511" s="454"/>
      <c r="H1511" s="454"/>
    </row>
    <row r="1512" spans="7:8" s="9" customFormat="1">
      <c r="G1512" s="454"/>
      <c r="H1512" s="454"/>
    </row>
    <row r="1513" spans="7:8" s="9" customFormat="1">
      <c r="G1513" s="454"/>
      <c r="H1513" s="454"/>
    </row>
    <row r="1514" spans="7:8" s="9" customFormat="1">
      <c r="G1514" s="454"/>
      <c r="H1514" s="454"/>
    </row>
    <row r="1515" spans="7:8" s="9" customFormat="1">
      <c r="G1515" s="454"/>
      <c r="H1515" s="454"/>
    </row>
    <row r="1516" spans="7:8" s="9" customFormat="1">
      <c r="G1516" s="454"/>
      <c r="H1516" s="454"/>
    </row>
    <row r="1517" spans="7:8" s="9" customFormat="1">
      <c r="G1517" s="454"/>
      <c r="H1517" s="454"/>
    </row>
    <row r="1518" spans="7:8" s="9" customFormat="1">
      <c r="G1518" s="454"/>
      <c r="H1518" s="454"/>
    </row>
    <row r="1519" spans="7:8" s="9" customFormat="1">
      <c r="G1519" s="454"/>
      <c r="H1519" s="454"/>
    </row>
    <row r="1520" spans="7:8" s="9" customFormat="1">
      <c r="G1520" s="454"/>
      <c r="H1520" s="454"/>
    </row>
    <row r="1521" spans="7:8" s="9" customFormat="1">
      <c r="G1521" s="454"/>
      <c r="H1521" s="454"/>
    </row>
    <row r="1522" spans="7:8" s="9" customFormat="1">
      <c r="G1522" s="454"/>
      <c r="H1522" s="454"/>
    </row>
    <row r="1523" spans="7:8" s="9" customFormat="1">
      <c r="G1523" s="454"/>
      <c r="H1523" s="454"/>
    </row>
    <row r="1524" spans="7:8" s="9" customFormat="1">
      <c r="G1524" s="454"/>
      <c r="H1524" s="454"/>
    </row>
    <row r="1525" spans="7:8" s="9" customFormat="1">
      <c r="G1525" s="454"/>
      <c r="H1525" s="454"/>
    </row>
    <row r="1526" spans="7:8" s="9" customFormat="1">
      <c r="G1526" s="454"/>
      <c r="H1526" s="454"/>
    </row>
    <row r="1527" spans="7:8" s="9" customFormat="1">
      <c r="G1527" s="454"/>
      <c r="H1527" s="454"/>
    </row>
    <row r="1528" spans="7:8" s="9" customFormat="1">
      <c r="G1528" s="454"/>
      <c r="H1528" s="454"/>
    </row>
    <row r="1529" spans="7:8" s="9" customFormat="1">
      <c r="G1529" s="454"/>
      <c r="H1529" s="454"/>
    </row>
    <row r="1530" spans="7:8" s="9" customFormat="1">
      <c r="G1530" s="454"/>
      <c r="H1530" s="454"/>
    </row>
    <row r="1531" spans="7:8" s="9" customFormat="1">
      <c r="G1531" s="454"/>
      <c r="H1531" s="454"/>
    </row>
    <row r="1532" spans="7:8" s="9" customFormat="1">
      <c r="G1532" s="454"/>
      <c r="H1532" s="454"/>
    </row>
    <row r="1533" spans="7:8" s="9" customFormat="1">
      <c r="G1533" s="454"/>
      <c r="H1533" s="454"/>
    </row>
    <row r="1534" spans="7:8" s="9" customFormat="1">
      <c r="G1534" s="454"/>
      <c r="H1534" s="454"/>
    </row>
    <row r="1535" spans="7:8" s="9" customFormat="1">
      <c r="G1535" s="454"/>
      <c r="H1535" s="454"/>
    </row>
    <row r="1536" spans="7:8" s="9" customFormat="1">
      <c r="G1536" s="454"/>
      <c r="H1536" s="454"/>
    </row>
    <row r="1537" spans="7:8" s="9" customFormat="1">
      <c r="G1537" s="454"/>
      <c r="H1537" s="454"/>
    </row>
    <row r="1538" spans="7:8" s="9" customFormat="1">
      <c r="G1538" s="454"/>
      <c r="H1538" s="454"/>
    </row>
    <row r="1539" spans="7:8" s="9" customFormat="1">
      <c r="G1539" s="454"/>
      <c r="H1539" s="454"/>
    </row>
    <row r="1540" spans="7:8" s="9" customFormat="1">
      <c r="G1540" s="454"/>
      <c r="H1540" s="454"/>
    </row>
    <row r="1541" spans="7:8" s="9" customFormat="1">
      <c r="G1541" s="454"/>
      <c r="H1541" s="454"/>
    </row>
    <row r="1542" spans="7:8" s="9" customFormat="1">
      <c r="G1542" s="454"/>
      <c r="H1542" s="454"/>
    </row>
    <row r="1543" spans="7:8" s="9" customFormat="1">
      <c r="G1543" s="454"/>
      <c r="H1543" s="454"/>
    </row>
    <row r="1544" spans="7:8" s="9" customFormat="1">
      <c r="G1544" s="454"/>
      <c r="H1544" s="454"/>
    </row>
    <row r="1545" spans="7:8" s="9" customFormat="1">
      <c r="G1545" s="454"/>
      <c r="H1545" s="454"/>
    </row>
    <row r="1546" spans="7:8" s="9" customFormat="1">
      <c r="G1546" s="454"/>
      <c r="H1546" s="454"/>
    </row>
    <row r="1547" spans="7:8" s="9" customFormat="1">
      <c r="G1547" s="454"/>
      <c r="H1547" s="454"/>
    </row>
    <row r="1548" spans="7:8" s="9" customFormat="1">
      <c r="G1548" s="454"/>
      <c r="H1548" s="454"/>
    </row>
    <row r="1549" spans="7:8" s="9" customFormat="1">
      <c r="G1549" s="454"/>
      <c r="H1549" s="454"/>
    </row>
    <row r="1550" spans="7:8" s="9" customFormat="1">
      <c r="G1550" s="454"/>
      <c r="H1550" s="454"/>
    </row>
    <row r="1551" spans="7:8" s="9" customFormat="1">
      <c r="G1551" s="454"/>
      <c r="H1551" s="454"/>
    </row>
    <row r="1552" spans="7:8" s="9" customFormat="1">
      <c r="G1552" s="454"/>
      <c r="H1552" s="454"/>
    </row>
    <row r="1553" spans="7:8" s="9" customFormat="1">
      <c r="G1553" s="454"/>
      <c r="H1553" s="454"/>
    </row>
    <row r="1554" spans="7:8" s="9" customFormat="1">
      <c r="G1554" s="454"/>
      <c r="H1554" s="454"/>
    </row>
    <row r="1555" spans="7:8" s="9" customFormat="1">
      <c r="G1555" s="454"/>
      <c r="H1555" s="454"/>
    </row>
    <row r="1556" spans="7:8" s="9" customFormat="1">
      <c r="G1556" s="454"/>
      <c r="H1556" s="454"/>
    </row>
    <row r="1557" spans="7:8" s="9" customFormat="1">
      <c r="G1557" s="454"/>
      <c r="H1557" s="454"/>
    </row>
    <row r="1558" spans="7:8" s="9" customFormat="1">
      <c r="G1558" s="454"/>
      <c r="H1558" s="454"/>
    </row>
    <row r="1559" spans="7:8" s="9" customFormat="1">
      <c r="G1559" s="454"/>
      <c r="H1559" s="454"/>
    </row>
    <row r="1560" spans="7:8" s="9" customFormat="1">
      <c r="G1560" s="454"/>
      <c r="H1560" s="454"/>
    </row>
    <row r="1561" spans="7:8" s="9" customFormat="1">
      <c r="G1561" s="454"/>
      <c r="H1561" s="454"/>
    </row>
    <row r="1562" spans="7:8" s="9" customFormat="1">
      <c r="G1562" s="454"/>
      <c r="H1562" s="454"/>
    </row>
    <row r="1563" spans="7:8" s="9" customFormat="1">
      <c r="G1563" s="454"/>
      <c r="H1563" s="454"/>
    </row>
    <row r="1564" spans="7:8" s="9" customFormat="1">
      <c r="G1564" s="454"/>
      <c r="H1564" s="454"/>
    </row>
    <row r="1565" spans="7:8" s="9" customFormat="1">
      <c r="G1565" s="454"/>
      <c r="H1565" s="454"/>
    </row>
    <row r="1566" spans="7:8" s="9" customFormat="1">
      <c r="G1566" s="454"/>
      <c r="H1566" s="454"/>
    </row>
    <row r="1567" spans="7:8" s="9" customFormat="1">
      <c r="G1567" s="454"/>
      <c r="H1567" s="454"/>
    </row>
    <row r="1568" spans="7:8" s="9" customFormat="1">
      <c r="G1568" s="454"/>
      <c r="H1568" s="454"/>
    </row>
    <row r="1569" spans="7:8" s="9" customFormat="1">
      <c r="G1569" s="454"/>
      <c r="H1569" s="454"/>
    </row>
    <row r="1570" spans="7:8" s="9" customFormat="1">
      <c r="G1570" s="454"/>
      <c r="H1570" s="454"/>
    </row>
    <row r="1571" spans="7:8" s="9" customFormat="1">
      <c r="G1571" s="454"/>
      <c r="H1571" s="454"/>
    </row>
    <row r="1572" spans="7:8" s="9" customFormat="1">
      <c r="G1572" s="454"/>
      <c r="H1572" s="454"/>
    </row>
    <row r="1573" spans="7:8" s="9" customFormat="1">
      <c r="G1573" s="454"/>
      <c r="H1573" s="454"/>
    </row>
    <row r="1574" spans="7:8" s="9" customFormat="1">
      <c r="G1574" s="454"/>
      <c r="H1574" s="454"/>
    </row>
    <row r="1575" spans="7:8" s="9" customFormat="1">
      <c r="G1575" s="454"/>
      <c r="H1575" s="454"/>
    </row>
    <row r="1576" spans="7:8" s="9" customFormat="1">
      <c r="G1576" s="454"/>
      <c r="H1576" s="454"/>
    </row>
    <row r="1577" spans="7:8" s="9" customFormat="1">
      <c r="G1577" s="454"/>
      <c r="H1577" s="454"/>
    </row>
    <row r="1578" spans="7:8" s="9" customFormat="1">
      <c r="G1578" s="454"/>
      <c r="H1578" s="454"/>
    </row>
    <row r="1579" spans="7:8" s="9" customFormat="1">
      <c r="G1579" s="454"/>
      <c r="H1579" s="454"/>
    </row>
    <row r="1580" spans="7:8" s="9" customFormat="1">
      <c r="G1580" s="454"/>
      <c r="H1580" s="454"/>
    </row>
    <row r="1581" spans="7:8" s="9" customFormat="1">
      <c r="G1581" s="454"/>
      <c r="H1581" s="454"/>
    </row>
    <row r="1582" spans="7:8" s="9" customFormat="1">
      <c r="G1582" s="454"/>
      <c r="H1582" s="454"/>
    </row>
    <row r="1583" spans="7:8" s="9" customFormat="1">
      <c r="G1583" s="454"/>
      <c r="H1583" s="454"/>
    </row>
    <row r="1584" spans="7:8" s="9" customFormat="1">
      <c r="G1584" s="454"/>
      <c r="H1584" s="454"/>
    </row>
    <row r="1585" spans="7:8" s="9" customFormat="1">
      <c r="G1585" s="454"/>
      <c r="H1585" s="454"/>
    </row>
    <row r="1586" spans="7:8" s="9" customFormat="1">
      <c r="G1586" s="454"/>
      <c r="H1586" s="454"/>
    </row>
    <row r="1587" spans="7:8" s="9" customFormat="1">
      <c r="G1587" s="454"/>
      <c r="H1587" s="454"/>
    </row>
    <row r="1588" spans="7:8" s="9" customFormat="1">
      <c r="G1588" s="454"/>
      <c r="H1588" s="454"/>
    </row>
    <row r="1589" spans="7:8" s="9" customFormat="1">
      <c r="G1589" s="454"/>
      <c r="H1589" s="454"/>
    </row>
    <row r="1590" spans="7:8" s="9" customFormat="1">
      <c r="G1590" s="454"/>
      <c r="H1590" s="454"/>
    </row>
    <row r="1591" spans="7:8" s="9" customFormat="1">
      <c r="G1591" s="454"/>
      <c r="H1591" s="454"/>
    </row>
    <row r="1592" spans="7:8" s="9" customFormat="1">
      <c r="G1592" s="454"/>
      <c r="H1592" s="454"/>
    </row>
    <row r="1593" spans="7:8" s="9" customFormat="1">
      <c r="G1593" s="454"/>
      <c r="H1593" s="454"/>
    </row>
    <row r="1594" spans="7:8" s="9" customFormat="1">
      <c r="G1594" s="454"/>
      <c r="H1594" s="454"/>
    </row>
    <row r="1595" spans="7:8" s="9" customFormat="1">
      <c r="G1595" s="454"/>
      <c r="H1595" s="454"/>
    </row>
    <row r="1596" spans="7:8" s="9" customFormat="1">
      <c r="G1596" s="454"/>
      <c r="H1596" s="454"/>
    </row>
    <row r="1597" spans="7:8" s="9" customFormat="1">
      <c r="G1597" s="454"/>
      <c r="H1597" s="454"/>
    </row>
    <row r="1598" spans="7:8" s="9" customFormat="1">
      <c r="G1598" s="454"/>
      <c r="H1598" s="454"/>
    </row>
    <row r="1599" spans="7:8" s="9" customFormat="1">
      <c r="G1599" s="454"/>
      <c r="H1599" s="454"/>
    </row>
    <row r="1600" spans="7:8" s="9" customFormat="1">
      <c r="G1600" s="454"/>
      <c r="H1600" s="454"/>
    </row>
    <row r="1601" spans="7:8" s="9" customFormat="1">
      <c r="G1601" s="454"/>
      <c r="H1601" s="454"/>
    </row>
    <row r="1602" spans="7:8" s="9" customFormat="1">
      <c r="G1602" s="454"/>
      <c r="H1602" s="454"/>
    </row>
    <row r="1603" spans="7:8" s="9" customFormat="1">
      <c r="G1603" s="454"/>
      <c r="H1603" s="454"/>
    </row>
    <row r="1604" spans="7:8" s="9" customFormat="1">
      <c r="G1604" s="454"/>
      <c r="H1604" s="454"/>
    </row>
    <row r="1605" spans="7:8" s="9" customFormat="1">
      <c r="G1605" s="454"/>
      <c r="H1605" s="454"/>
    </row>
    <row r="1606" spans="7:8" s="9" customFormat="1">
      <c r="G1606" s="454"/>
      <c r="H1606" s="454"/>
    </row>
    <row r="1607" spans="7:8" s="9" customFormat="1">
      <c r="G1607" s="454"/>
      <c r="H1607" s="454"/>
    </row>
    <row r="1608" spans="7:8" s="9" customFormat="1">
      <c r="G1608" s="454"/>
      <c r="H1608" s="454"/>
    </row>
    <row r="1609" spans="7:8" s="9" customFormat="1">
      <c r="G1609" s="454"/>
      <c r="H1609" s="454"/>
    </row>
    <row r="1610" spans="7:8" s="9" customFormat="1">
      <c r="G1610" s="454"/>
      <c r="H1610" s="454"/>
    </row>
    <row r="1611" spans="7:8" s="9" customFormat="1">
      <c r="G1611" s="454"/>
      <c r="H1611" s="454"/>
    </row>
    <row r="1612" spans="7:8" s="9" customFormat="1">
      <c r="G1612" s="454"/>
      <c r="H1612" s="454"/>
    </row>
    <row r="1613" spans="7:8" s="9" customFormat="1">
      <c r="G1613" s="454"/>
      <c r="H1613" s="454"/>
    </row>
    <row r="1614" spans="7:8" s="9" customFormat="1">
      <c r="G1614" s="454"/>
      <c r="H1614" s="454"/>
    </row>
    <row r="1615" spans="7:8" s="9" customFormat="1">
      <c r="G1615" s="454"/>
      <c r="H1615" s="454"/>
    </row>
    <row r="1616" spans="7:8" s="9" customFormat="1">
      <c r="G1616" s="454"/>
      <c r="H1616" s="454"/>
    </row>
    <row r="1617" spans="7:8" s="9" customFormat="1">
      <c r="G1617" s="454"/>
      <c r="H1617" s="454"/>
    </row>
    <row r="1618" spans="7:8" s="9" customFormat="1">
      <c r="G1618" s="454"/>
      <c r="H1618" s="454"/>
    </row>
    <row r="1619" spans="7:8" s="9" customFormat="1">
      <c r="G1619" s="454"/>
      <c r="H1619" s="454"/>
    </row>
    <row r="1620" spans="7:8" s="9" customFormat="1">
      <c r="G1620" s="454"/>
      <c r="H1620" s="454"/>
    </row>
    <row r="1621" spans="7:8" s="9" customFormat="1">
      <c r="G1621" s="454"/>
      <c r="H1621" s="454"/>
    </row>
    <row r="1622" spans="7:8" s="9" customFormat="1">
      <c r="G1622" s="454"/>
      <c r="H1622" s="454"/>
    </row>
    <row r="1623" spans="7:8" s="9" customFormat="1">
      <c r="G1623" s="454"/>
      <c r="H1623" s="454"/>
    </row>
    <row r="1624" spans="7:8" s="9" customFormat="1">
      <c r="G1624" s="454"/>
      <c r="H1624" s="454"/>
    </row>
    <row r="1625" spans="7:8" s="9" customFormat="1">
      <c r="G1625" s="454"/>
      <c r="H1625" s="454"/>
    </row>
    <row r="1626" spans="7:8" s="9" customFormat="1">
      <c r="G1626" s="454"/>
      <c r="H1626" s="454"/>
    </row>
    <row r="1627" spans="7:8" s="9" customFormat="1">
      <c r="G1627" s="454"/>
      <c r="H1627" s="454"/>
    </row>
    <row r="1628" spans="7:8" s="9" customFormat="1">
      <c r="G1628" s="454"/>
      <c r="H1628" s="454"/>
    </row>
    <row r="1629" spans="7:8" s="9" customFormat="1">
      <c r="G1629" s="454"/>
      <c r="H1629" s="454"/>
    </row>
    <row r="1630" spans="7:8" s="9" customFormat="1">
      <c r="G1630" s="454"/>
      <c r="H1630" s="454"/>
    </row>
    <row r="1631" spans="7:8" s="9" customFormat="1">
      <c r="G1631" s="454"/>
      <c r="H1631" s="454"/>
    </row>
    <row r="1632" spans="7:8" s="9" customFormat="1">
      <c r="G1632" s="454"/>
      <c r="H1632" s="454"/>
    </row>
    <row r="1633" spans="7:8" s="9" customFormat="1">
      <c r="G1633" s="454"/>
      <c r="H1633" s="454"/>
    </row>
    <row r="1634" spans="7:8" s="9" customFormat="1">
      <c r="G1634" s="454"/>
      <c r="H1634" s="454"/>
    </row>
    <row r="1635" spans="7:8" s="9" customFormat="1">
      <c r="G1635" s="454"/>
      <c r="H1635" s="454"/>
    </row>
    <row r="1636" spans="7:8" s="9" customFormat="1">
      <c r="G1636" s="454"/>
      <c r="H1636" s="454"/>
    </row>
    <row r="1637" spans="7:8" s="9" customFormat="1">
      <c r="G1637" s="454"/>
      <c r="H1637" s="454"/>
    </row>
    <row r="1638" spans="7:8" s="9" customFormat="1">
      <c r="G1638" s="454"/>
      <c r="H1638" s="454"/>
    </row>
    <row r="1639" spans="7:8" s="9" customFormat="1">
      <c r="G1639" s="454"/>
      <c r="H1639" s="454"/>
    </row>
    <row r="1640" spans="7:8" s="9" customFormat="1">
      <c r="G1640" s="454"/>
      <c r="H1640" s="454"/>
    </row>
    <row r="1641" spans="7:8" s="9" customFormat="1">
      <c r="G1641" s="454"/>
      <c r="H1641" s="454"/>
    </row>
    <row r="1642" spans="7:8" s="9" customFormat="1">
      <c r="G1642" s="454"/>
      <c r="H1642" s="454"/>
    </row>
    <row r="1643" spans="7:8" s="9" customFormat="1">
      <c r="G1643" s="454"/>
      <c r="H1643" s="454"/>
    </row>
    <row r="1644" spans="7:8" s="9" customFormat="1">
      <c r="G1644" s="454"/>
      <c r="H1644" s="454"/>
    </row>
    <row r="1645" spans="7:8" s="9" customFormat="1">
      <c r="G1645" s="454"/>
      <c r="H1645" s="454"/>
    </row>
    <row r="1646" spans="7:8" s="9" customFormat="1">
      <c r="G1646" s="454"/>
      <c r="H1646" s="454"/>
    </row>
    <row r="1647" spans="7:8" s="9" customFormat="1">
      <c r="G1647" s="454"/>
      <c r="H1647" s="454"/>
    </row>
    <row r="1648" spans="7:8" s="9" customFormat="1">
      <c r="G1648" s="454"/>
      <c r="H1648" s="454"/>
    </row>
    <row r="1649" spans="7:8" s="9" customFormat="1">
      <c r="G1649" s="454"/>
      <c r="H1649" s="454"/>
    </row>
    <row r="1650" spans="7:8" s="9" customFormat="1">
      <c r="G1650" s="454"/>
      <c r="H1650" s="454"/>
    </row>
    <row r="1651" spans="7:8" s="9" customFormat="1">
      <c r="G1651" s="454"/>
      <c r="H1651" s="454"/>
    </row>
    <row r="1652" spans="7:8" s="9" customFormat="1">
      <c r="G1652" s="454"/>
      <c r="H1652" s="454"/>
    </row>
    <row r="1653" spans="7:8" s="9" customFormat="1">
      <c r="G1653" s="454"/>
      <c r="H1653" s="454"/>
    </row>
    <row r="1654" spans="7:8" s="9" customFormat="1">
      <c r="G1654" s="454"/>
      <c r="H1654" s="454"/>
    </row>
    <row r="1655" spans="7:8" s="9" customFormat="1">
      <c r="G1655" s="454"/>
      <c r="H1655" s="454"/>
    </row>
    <row r="1656" spans="7:8" s="9" customFormat="1">
      <c r="G1656" s="454"/>
      <c r="H1656" s="454"/>
    </row>
    <row r="1657" spans="7:8" s="9" customFormat="1">
      <c r="G1657" s="454"/>
      <c r="H1657" s="454"/>
    </row>
    <row r="1658" spans="7:8" s="9" customFormat="1">
      <c r="G1658" s="454"/>
      <c r="H1658" s="454"/>
    </row>
    <row r="1659" spans="7:8" s="9" customFormat="1">
      <c r="G1659" s="454"/>
      <c r="H1659" s="454"/>
    </row>
    <row r="1660" spans="7:8" s="9" customFormat="1">
      <c r="G1660" s="454"/>
      <c r="H1660" s="454"/>
    </row>
    <row r="1661" spans="7:8" s="9" customFormat="1">
      <c r="G1661" s="454"/>
      <c r="H1661" s="454"/>
    </row>
    <row r="1662" spans="7:8" s="9" customFormat="1">
      <c r="G1662" s="454"/>
      <c r="H1662" s="454"/>
    </row>
    <row r="1663" spans="7:8" s="9" customFormat="1">
      <c r="G1663" s="454"/>
      <c r="H1663" s="454"/>
    </row>
    <row r="1664" spans="7:8" s="9" customFormat="1">
      <c r="G1664" s="454"/>
      <c r="H1664" s="454"/>
    </row>
    <row r="1665" spans="7:8" s="9" customFormat="1">
      <c r="G1665" s="454"/>
      <c r="H1665" s="454"/>
    </row>
    <row r="1666" spans="7:8" s="9" customFormat="1">
      <c r="G1666" s="454"/>
      <c r="H1666" s="454"/>
    </row>
    <row r="1667" spans="7:8" s="9" customFormat="1">
      <c r="G1667" s="454"/>
      <c r="H1667" s="454"/>
    </row>
    <row r="1668" spans="7:8" s="9" customFormat="1">
      <c r="G1668" s="454"/>
      <c r="H1668" s="454"/>
    </row>
    <row r="1669" spans="7:8" s="9" customFormat="1">
      <c r="G1669" s="454"/>
      <c r="H1669" s="454"/>
    </row>
    <row r="1670" spans="7:8" s="9" customFormat="1">
      <c r="G1670" s="454"/>
      <c r="H1670" s="454"/>
    </row>
    <row r="1671" spans="7:8" s="9" customFormat="1">
      <c r="G1671" s="454"/>
      <c r="H1671" s="454"/>
    </row>
    <row r="1672" spans="7:8" s="9" customFormat="1">
      <c r="G1672" s="454"/>
      <c r="H1672" s="454"/>
    </row>
    <row r="1673" spans="7:8" s="9" customFormat="1">
      <c r="G1673" s="454"/>
      <c r="H1673" s="454"/>
    </row>
    <row r="1674" spans="7:8" s="9" customFormat="1">
      <c r="G1674" s="454"/>
      <c r="H1674" s="454"/>
    </row>
    <row r="1675" spans="7:8" s="9" customFormat="1">
      <c r="G1675" s="454"/>
      <c r="H1675" s="454"/>
    </row>
    <row r="1676" spans="7:8" s="9" customFormat="1">
      <c r="G1676" s="454"/>
      <c r="H1676" s="454"/>
    </row>
    <row r="1677" spans="7:8" s="9" customFormat="1">
      <c r="G1677" s="454"/>
      <c r="H1677" s="454"/>
    </row>
    <row r="1678" spans="7:8" s="9" customFormat="1">
      <c r="G1678" s="454"/>
      <c r="H1678" s="454"/>
    </row>
    <row r="1679" spans="7:8" s="9" customFormat="1">
      <c r="G1679" s="454"/>
      <c r="H1679" s="454"/>
    </row>
    <row r="1680" spans="7:8" s="9" customFormat="1">
      <c r="G1680" s="454"/>
      <c r="H1680" s="454"/>
    </row>
    <row r="1681" spans="7:8" s="9" customFormat="1">
      <c r="G1681" s="454"/>
      <c r="H1681" s="454"/>
    </row>
    <row r="1682" spans="7:8" s="9" customFormat="1">
      <c r="G1682" s="454"/>
      <c r="H1682" s="454"/>
    </row>
    <row r="1683" spans="7:8" s="9" customFormat="1">
      <c r="G1683" s="454"/>
      <c r="H1683" s="454"/>
    </row>
    <row r="1684" spans="7:8" s="9" customFormat="1">
      <c r="G1684" s="454"/>
      <c r="H1684" s="454"/>
    </row>
    <row r="1685" spans="7:8" s="9" customFormat="1">
      <c r="G1685" s="454"/>
      <c r="H1685" s="454"/>
    </row>
    <row r="1686" spans="7:8" s="9" customFormat="1">
      <c r="G1686" s="454"/>
      <c r="H1686" s="454"/>
    </row>
    <row r="1687" spans="7:8" s="9" customFormat="1">
      <c r="G1687" s="454"/>
      <c r="H1687" s="454"/>
    </row>
    <row r="1688" spans="7:8" s="9" customFormat="1">
      <c r="G1688" s="454"/>
      <c r="H1688" s="454"/>
    </row>
    <row r="1689" spans="7:8" s="9" customFormat="1">
      <c r="G1689" s="454"/>
      <c r="H1689" s="454"/>
    </row>
    <row r="1690" spans="7:8" s="9" customFormat="1">
      <c r="G1690" s="454"/>
      <c r="H1690" s="454"/>
    </row>
    <row r="1691" spans="7:8" s="9" customFormat="1">
      <c r="G1691" s="454"/>
      <c r="H1691" s="454"/>
    </row>
    <row r="1692" spans="7:8" s="9" customFormat="1">
      <c r="G1692" s="454"/>
      <c r="H1692" s="454"/>
    </row>
    <row r="1693" spans="7:8" s="9" customFormat="1">
      <c r="G1693" s="454"/>
      <c r="H1693" s="454"/>
    </row>
    <row r="1694" spans="7:8" s="9" customFormat="1">
      <c r="G1694" s="454"/>
      <c r="H1694" s="454"/>
    </row>
    <row r="1695" spans="7:8" s="9" customFormat="1">
      <c r="G1695" s="454"/>
      <c r="H1695" s="454"/>
    </row>
    <row r="1696" spans="7:8" s="9" customFormat="1">
      <c r="G1696" s="454"/>
      <c r="H1696" s="454"/>
    </row>
    <row r="1697" spans="7:8" s="9" customFormat="1">
      <c r="G1697" s="454"/>
      <c r="H1697" s="454"/>
    </row>
    <row r="1698" spans="7:8" s="9" customFormat="1">
      <c r="G1698" s="454"/>
      <c r="H1698" s="454"/>
    </row>
    <row r="1699" spans="7:8" s="9" customFormat="1">
      <c r="G1699" s="454"/>
      <c r="H1699" s="454"/>
    </row>
    <row r="1700" spans="7:8" s="9" customFormat="1">
      <c r="G1700" s="454"/>
      <c r="H1700" s="454"/>
    </row>
    <row r="1701" spans="7:8" s="9" customFormat="1">
      <c r="G1701" s="454"/>
      <c r="H1701" s="454"/>
    </row>
    <row r="1702" spans="7:8" s="9" customFormat="1">
      <c r="G1702" s="454"/>
      <c r="H1702" s="454"/>
    </row>
    <row r="1703" spans="7:8" s="9" customFormat="1">
      <c r="G1703" s="454"/>
      <c r="H1703" s="454"/>
    </row>
    <row r="1704" spans="7:8" s="9" customFormat="1">
      <c r="G1704" s="454"/>
      <c r="H1704" s="454"/>
    </row>
    <row r="1705" spans="7:8" s="9" customFormat="1">
      <c r="G1705" s="454"/>
      <c r="H1705" s="454"/>
    </row>
    <row r="1706" spans="7:8" s="9" customFormat="1">
      <c r="G1706" s="454"/>
      <c r="H1706" s="454"/>
    </row>
    <row r="1707" spans="7:8" s="9" customFormat="1">
      <c r="G1707" s="454"/>
      <c r="H1707" s="454"/>
    </row>
    <row r="1708" spans="7:8" s="9" customFormat="1">
      <c r="G1708" s="454"/>
      <c r="H1708" s="454"/>
    </row>
    <row r="1709" spans="7:8" s="9" customFormat="1">
      <c r="G1709" s="454"/>
      <c r="H1709" s="454"/>
    </row>
    <row r="1710" spans="7:8" s="9" customFormat="1">
      <c r="G1710" s="454"/>
      <c r="H1710" s="454"/>
    </row>
    <row r="1711" spans="7:8" s="9" customFormat="1">
      <c r="G1711" s="454"/>
      <c r="H1711" s="454"/>
    </row>
    <row r="1712" spans="7:8" s="9" customFormat="1">
      <c r="G1712" s="454"/>
      <c r="H1712" s="454"/>
    </row>
    <row r="1713" spans="7:8" s="9" customFormat="1">
      <c r="G1713" s="454"/>
      <c r="H1713" s="454"/>
    </row>
    <row r="1714" spans="7:8" s="9" customFormat="1">
      <c r="G1714" s="454"/>
      <c r="H1714" s="454"/>
    </row>
    <row r="1715" spans="7:8" s="9" customFormat="1">
      <c r="G1715" s="454"/>
      <c r="H1715" s="454"/>
    </row>
    <row r="1716" spans="7:8" s="9" customFormat="1">
      <c r="G1716" s="454"/>
      <c r="H1716" s="454"/>
    </row>
    <row r="1717" spans="7:8" s="9" customFormat="1">
      <c r="G1717" s="454"/>
      <c r="H1717" s="454"/>
    </row>
    <row r="1718" spans="7:8" s="9" customFormat="1">
      <c r="G1718" s="454"/>
      <c r="H1718" s="454"/>
    </row>
    <row r="1719" spans="7:8" s="9" customFormat="1">
      <c r="G1719" s="454"/>
      <c r="H1719" s="454"/>
    </row>
    <row r="1720" spans="7:8" s="9" customFormat="1">
      <c r="G1720" s="454"/>
      <c r="H1720" s="454"/>
    </row>
    <row r="1721" spans="7:8" s="9" customFormat="1">
      <c r="G1721" s="454"/>
      <c r="H1721" s="454"/>
    </row>
    <row r="1722" spans="7:8" s="9" customFormat="1">
      <c r="G1722" s="454"/>
      <c r="H1722" s="454"/>
    </row>
    <row r="1723" spans="7:8" s="9" customFormat="1">
      <c r="G1723" s="454"/>
      <c r="H1723" s="454"/>
    </row>
    <row r="1724" spans="7:8" s="9" customFormat="1">
      <c r="G1724" s="454"/>
      <c r="H1724" s="454"/>
    </row>
    <row r="1725" spans="7:8" s="9" customFormat="1">
      <c r="G1725" s="454"/>
      <c r="H1725" s="454"/>
    </row>
    <row r="1726" spans="7:8" s="9" customFormat="1">
      <c r="G1726" s="454"/>
      <c r="H1726" s="454"/>
    </row>
    <row r="1727" spans="7:8" s="9" customFormat="1">
      <c r="G1727" s="454"/>
      <c r="H1727" s="454"/>
    </row>
    <row r="1728" spans="7:8" s="9" customFormat="1">
      <c r="G1728" s="454"/>
      <c r="H1728" s="454"/>
    </row>
    <row r="1729" spans="7:8" s="9" customFormat="1">
      <c r="G1729" s="454"/>
      <c r="H1729" s="454"/>
    </row>
    <row r="1730" spans="7:8" s="9" customFormat="1">
      <c r="G1730" s="454"/>
      <c r="H1730" s="454"/>
    </row>
    <row r="1731" spans="7:8" s="9" customFormat="1">
      <c r="G1731" s="454"/>
      <c r="H1731" s="454"/>
    </row>
    <row r="1732" spans="7:8" s="9" customFormat="1">
      <c r="G1732" s="454"/>
      <c r="H1732" s="454"/>
    </row>
    <row r="1733" spans="7:8" s="9" customFormat="1">
      <c r="G1733" s="454"/>
      <c r="H1733" s="454"/>
    </row>
    <row r="1734" spans="7:8" s="9" customFormat="1">
      <c r="G1734" s="454"/>
      <c r="H1734" s="454"/>
    </row>
    <row r="1735" spans="7:8" s="9" customFormat="1">
      <c r="G1735" s="454"/>
      <c r="H1735" s="454"/>
    </row>
    <row r="1736" spans="7:8" s="9" customFormat="1">
      <c r="G1736" s="454"/>
      <c r="H1736" s="454"/>
    </row>
    <row r="1737" spans="7:8" s="9" customFormat="1">
      <c r="G1737" s="454"/>
      <c r="H1737" s="454"/>
    </row>
    <row r="1738" spans="7:8" s="9" customFormat="1">
      <c r="G1738" s="454"/>
      <c r="H1738" s="454"/>
    </row>
    <row r="1739" spans="7:8" s="9" customFormat="1">
      <c r="G1739" s="454"/>
      <c r="H1739" s="454"/>
    </row>
    <row r="1740" spans="7:8" s="9" customFormat="1">
      <c r="G1740" s="454"/>
      <c r="H1740" s="454"/>
    </row>
    <row r="1741" spans="7:8" s="9" customFormat="1">
      <c r="G1741" s="454"/>
      <c r="H1741" s="454"/>
    </row>
    <row r="1742" spans="7:8" s="9" customFormat="1">
      <c r="G1742" s="454"/>
      <c r="H1742" s="454"/>
    </row>
    <row r="1743" spans="7:8" s="9" customFormat="1">
      <c r="G1743" s="454"/>
      <c r="H1743" s="454"/>
    </row>
    <row r="1744" spans="7:8" s="9" customFormat="1">
      <c r="G1744" s="454"/>
      <c r="H1744" s="454"/>
    </row>
    <row r="1745" spans="7:8" s="9" customFormat="1">
      <c r="G1745" s="454"/>
      <c r="H1745" s="454"/>
    </row>
    <row r="1746" spans="7:8" s="9" customFormat="1">
      <c r="G1746" s="454"/>
      <c r="H1746" s="454"/>
    </row>
    <row r="1747" spans="7:8" s="9" customFormat="1">
      <c r="G1747" s="454"/>
      <c r="H1747" s="454"/>
    </row>
    <row r="1748" spans="7:8" s="9" customFormat="1">
      <c r="G1748" s="454"/>
      <c r="H1748" s="454"/>
    </row>
    <row r="1749" spans="7:8" s="9" customFormat="1">
      <c r="G1749" s="454"/>
      <c r="H1749" s="454"/>
    </row>
    <row r="1750" spans="7:8" s="9" customFormat="1">
      <c r="G1750" s="454"/>
      <c r="H1750" s="454"/>
    </row>
    <row r="1751" spans="7:8" s="9" customFormat="1">
      <c r="G1751" s="454"/>
      <c r="H1751" s="454"/>
    </row>
    <row r="1752" spans="7:8" s="9" customFormat="1">
      <c r="G1752" s="454"/>
      <c r="H1752" s="454"/>
    </row>
    <row r="1753" spans="7:8" s="9" customFormat="1">
      <c r="G1753" s="454"/>
      <c r="H1753" s="454"/>
    </row>
    <row r="1754" spans="7:8" s="9" customFormat="1">
      <c r="G1754" s="454"/>
      <c r="H1754" s="454"/>
    </row>
    <row r="1755" spans="7:8" s="9" customFormat="1">
      <c r="G1755" s="454"/>
      <c r="H1755" s="454"/>
    </row>
    <row r="1756" spans="7:8" s="9" customFormat="1">
      <c r="G1756" s="454"/>
      <c r="H1756" s="454"/>
    </row>
    <row r="1757" spans="7:8" s="9" customFormat="1">
      <c r="G1757" s="454"/>
      <c r="H1757" s="454"/>
    </row>
    <row r="1758" spans="7:8" s="9" customFormat="1">
      <c r="G1758" s="454"/>
      <c r="H1758" s="454"/>
    </row>
    <row r="1759" spans="7:8" s="9" customFormat="1">
      <c r="G1759" s="454"/>
      <c r="H1759" s="454"/>
    </row>
    <row r="1760" spans="7:8" s="9" customFormat="1">
      <c r="G1760" s="454"/>
      <c r="H1760" s="454"/>
    </row>
    <row r="1761" spans="7:8" s="9" customFormat="1">
      <c r="G1761" s="454"/>
      <c r="H1761" s="454"/>
    </row>
    <row r="1762" spans="7:8" s="9" customFormat="1">
      <c r="G1762" s="454"/>
      <c r="H1762" s="454"/>
    </row>
    <row r="1763" spans="7:8" s="9" customFormat="1">
      <c r="G1763" s="454"/>
      <c r="H1763" s="454"/>
    </row>
    <row r="1764" spans="7:8" s="9" customFormat="1">
      <c r="G1764" s="454"/>
      <c r="H1764" s="454"/>
    </row>
    <row r="1765" spans="7:8" s="9" customFormat="1">
      <c r="G1765" s="454"/>
      <c r="H1765" s="454"/>
    </row>
    <row r="1766" spans="7:8" s="9" customFormat="1">
      <c r="G1766" s="454"/>
      <c r="H1766" s="454"/>
    </row>
    <row r="1767" spans="7:8" s="9" customFormat="1">
      <c r="G1767" s="454"/>
      <c r="H1767" s="454"/>
    </row>
    <row r="1768" spans="7:8" s="9" customFormat="1">
      <c r="G1768" s="454"/>
      <c r="H1768" s="454"/>
    </row>
    <row r="1769" spans="7:8" s="9" customFormat="1">
      <c r="G1769" s="454"/>
      <c r="H1769" s="454"/>
    </row>
    <row r="1770" spans="7:8" s="9" customFormat="1">
      <c r="G1770" s="454"/>
      <c r="H1770" s="454"/>
    </row>
    <row r="1771" spans="7:8" s="9" customFormat="1">
      <c r="G1771" s="454"/>
      <c r="H1771" s="454"/>
    </row>
    <row r="1772" spans="7:8" s="9" customFormat="1">
      <c r="G1772" s="454"/>
      <c r="H1772" s="454"/>
    </row>
    <row r="1773" spans="7:8" s="9" customFormat="1">
      <c r="G1773" s="454"/>
      <c r="H1773" s="454"/>
    </row>
    <row r="1774" spans="7:8" s="9" customFormat="1">
      <c r="G1774" s="454"/>
      <c r="H1774" s="454"/>
    </row>
    <row r="1775" spans="7:8" s="9" customFormat="1">
      <c r="G1775" s="454"/>
      <c r="H1775" s="454"/>
    </row>
    <row r="1776" spans="7:8" s="9" customFormat="1">
      <c r="G1776" s="454"/>
      <c r="H1776" s="454"/>
    </row>
    <row r="1777" spans="7:8" s="9" customFormat="1">
      <c r="G1777" s="454"/>
      <c r="H1777" s="454"/>
    </row>
    <row r="1778" spans="7:8" s="9" customFormat="1">
      <c r="G1778" s="454"/>
      <c r="H1778" s="454"/>
    </row>
    <row r="1779" spans="7:8" s="9" customFormat="1">
      <c r="G1779" s="454"/>
      <c r="H1779" s="454"/>
    </row>
    <row r="1780" spans="7:8" s="9" customFormat="1">
      <c r="G1780" s="454"/>
      <c r="H1780" s="454"/>
    </row>
    <row r="1781" spans="7:8" s="9" customFormat="1">
      <c r="G1781" s="454"/>
      <c r="H1781" s="454"/>
    </row>
    <row r="1782" spans="7:8" s="9" customFormat="1">
      <c r="G1782" s="454"/>
      <c r="H1782" s="454"/>
    </row>
    <row r="1783" spans="7:8" s="9" customFormat="1">
      <c r="G1783" s="454"/>
      <c r="H1783" s="454"/>
    </row>
    <row r="1784" spans="7:8" s="9" customFormat="1">
      <c r="G1784" s="454"/>
      <c r="H1784" s="454"/>
    </row>
    <row r="1785" spans="7:8" s="9" customFormat="1">
      <c r="G1785" s="454"/>
      <c r="H1785" s="454"/>
    </row>
    <row r="1786" spans="7:8" s="9" customFormat="1">
      <c r="G1786" s="454"/>
      <c r="H1786" s="454"/>
    </row>
    <row r="1787" spans="7:8" s="9" customFormat="1">
      <c r="G1787" s="454"/>
      <c r="H1787" s="454"/>
    </row>
    <row r="1788" spans="7:8" s="9" customFormat="1">
      <c r="G1788" s="454"/>
      <c r="H1788" s="454"/>
    </row>
    <row r="1789" spans="7:8" s="9" customFormat="1">
      <c r="G1789" s="454"/>
      <c r="H1789" s="454"/>
    </row>
    <row r="1790" spans="7:8" s="9" customFormat="1">
      <c r="G1790" s="454"/>
      <c r="H1790" s="454"/>
    </row>
    <row r="1791" spans="7:8" s="9" customFormat="1">
      <c r="G1791" s="454"/>
      <c r="H1791" s="454"/>
    </row>
    <row r="1792" spans="7:8" s="9" customFormat="1">
      <c r="G1792" s="454"/>
      <c r="H1792" s="454"/>
    </row>
    <row r="1793" spans="7:8" s="9" customFormat="1">
      <c r="G1793" s="454"/>
      <c r="H1793" s="454"/>
    </row>
    <row r="1794" spans="7:8" s="9" customFormat="1">
      <c r="G1794" s="454"/>
      <c r="H1794" s="454"/>
    </row>
    <row r="1795" spans="7:8" s="9" customFormat="1">
      <c r="G1795" s="454"/>
      <c r="H1795" s="454"/>
    </row>
    <row r="1796" spans="7:8" s="9" customFormat="1">
      <c r="G1796" s="454"/>
      <c r="H1796" s="454"/>
    </row>
    <row r="1797" spans="7:8" s="9" customFormat="1">
      <c r="G1797" s="454"/>
      <c r="H1797" s="454"/>
    </row>
    <row r="1798" spans="7:8" s="9" customFormat="1">
      <c r="G1798" s="454"/>
      <c r="H1798" s="454"/>
    </row>
    <row r="1799" spans="7:8" s="9" customFormat="1">
      <c r="G1799" s="454"/>
      <c r="H1799" s="454"/>
    </row>
    <row r="1800" spans="7:8" s="9" customFormat="1">
      <c r="G1800" s="454"/>
      <c r="H1800" s="454"/>
    </row>
    <row r="1801" spans="7:8" s="9" customFormat="1">
      <c r="G1801" s="454"/>
      <c r="H1801" s="454"/>
    </row>
    <row r="1802" spans="7:8" s="9" customFormat="1">
      <c r="G1802" s="454"/>
      <c r="H1802" s="454"/>
    </row>
    <row r="1803" spans="7:8" s="9" customFormat="1">
      <c r="G1803" s="454"/>
      <c r="H1803" s="454"/>
    </row>
    <row r="1804" spans="7:8" s="9" customFormat="1">
      <c r="G1804" s="454"/>
      <c r="H1804" s="454"/>
    </row>
    <row r="1805" spans="7:8" s="9" customFormat="1">
      <c r="G1805" s="454"/>
      <c r="H1805" s="454"/>
    </row>
    <row r="1806" spans="7:8" s="9" customFormat="1">
      <c r="G1806" s="454"/>
      <c r="H1806" s="454"/>
    </row>
    <row r="1807" spans="7:8" s="9" customFormat="1">
      <c r="G1807" s="454"/>
      <c r="H1807" s="454"/>
    </row>
    <row r="1808" spans="7:8" s="9" customFormat="1">
      <c r="G1808" s="454"/>
      <c r="H1808" s="454"/>
    </row>
    <row r="1809" spans="7:8" s="9" customFormat="1">
      <c r="G1809" s="454"/>
      <c r="H1809" s="454"/>
    </row>
    <row r="1810" spans="7:8" s="9" customFormat="1">
      <c r="G1810" s="454"/>
      <c r="H1810" s="454"/>
    </row>
    <row r="1811" spans="7:8" s="9" customFormat="1">
      <c r="G1811" s="454"/>
      <c r="H1811" s="454"/>
    </row>
    <row r="1812" spans="7:8" s="9" customFormat="1">
      <c r="G1812" s="454"/>
      <c r="H1812" s="454"/>
    </row>
    <row r="1813" spans="7:8" s="9" customFormat="1">
      <c r="G1813" s="454"/>
      <c r="H1813" s="454"/>
    </row>
    <row r="1814" spans="7:8" s="9" customFormat="1">
      <c r="G1814" s="454"/>
      <c r="H1814" s="454"/>
    </row>
    <row r="1815" spans="7:8" s="9" customFormat="1">
      <c r="G1815" s="454"/>
      <c r="H1815" s="454"/>
    </row>
    <row r="1816" spans="7:8" s="9" customFormat="1">
      <c r="G1816" s="454"/>
      <c r="H1816" s="454"/>
    </row>
    <row r="1817" spans="7:8" s="9" customFormat="1">
      <c r="G1817" s="454"/>
      <c r="H1817" s="454"/>
    </row>
    <row r="1818" spans="7:8" s="9" customFormat="1">
      <c r="G1818" s="454"/>
      <c r="H1818" s="454"/>
    </row>
    <row r="1819" spans="7:8" s="9" customFormat="1">
      <c r="G1819" s="454"/>
      <c r="H1819" s="454"/>
    </row>
    <row r="1820" spans="7:8" s="9" customFormat="1">
      <c r="G1820" s="454"/>
      <c r="H1820" s="454"/>
    </row>
    <row r="1821" spans="7:8" s="9" customFormat="1">
      <c r="G1821" s="454"/>
      <c r="H1821" s="454"/>
    </row>
    <row r="1822" spans="7:8" s="9" customFormat="1">
      <c r="G1822" s="454"/>
      <c r="H1822" s="454"/>
    </row>
    <row r="1823" spans="7:8" s="9" customFormat="1">
      <c r="G1823" s="454"/>
      <c r="H1823" s="454"/>
    </row>
    <row r="1824" spans="7:8" s="9" customFormat="1">
      <c r="G1824" s="454"/>
      <c r="H1824" s="454"/>
    </row>
    <row r="1825" spans="7:8" s="9" customFormat="1">
      <c r="G1825" s="454"/>
      <c r="H1825" s="454"/>
    </row>
    <row r="1826" spans="7:8" s="9" customFormat="1">
      <c r="G1826" s="454"/>
      <c r="H1826" s="454"/>
    </row>
    <row r="1827" spans="7:8" s="9" customFormat="1">
      <c r="G1827" s="454"/>
      <c r="H1827" s="454"/>
    </row>
    <row r="1828" spans="7:8" s="9" customFormat="1">
      <c r="G1828" s="454"/>
      <c r="H1828" s="454"/>
    </row>
    <row r="1829" spans="7:8" s="9" customFormat="1">
      <c r="G1829" s="454"/>
      <c r="H1829" s="454"/>
    </row>
    <row r="1830" spans="7:8" s="9" customFormat="1">
      <c r="G1830" s="454"/>
      <c r="H1830" s="454"/>
    </row>
    <row r="1831" spans="7:8" s="9" customFormat="1">
      <c r="G1831" s="454"/>
      <c r="H1831" s="454"/>
    </row>
    <row r="1832" spans="7:8" s="9" customFormat="1">
      <c r="G1832" s="454"/>
      <c r="H1832" s="454"/>
    </row>
    <row r="1833" spans="7:8" s="9" customFormat="1">
      <c r="G1833" s="454"/>
      <c r="H1833" s="454"/>
    </row>
    <row r="1834" spans="7:8" s="9" customFormat="1">
      <c r="G1834" s="454"/>
      <c r="H1834" s="454"/>
    </row>
    <row r="1835" spans="7:8" s="9" customFormat="1">
      <c r="G1835" s="454"/>
      <c r="H1835" s="454"/>
    </row>
    <row r="1836" spans="7:8" s="9" customFormat="1">
      <c r="G1836" s="454"/>
      <c r="H1836" s="454"/>
    </row>
    <row r="1837" spans="7:8" s="9" customFormat="1">
      <c r="G1837" s="454"/>
      <c r="H1837" s="454"/>
    </row>
    <row r="1838" spans="7:8" s="9" customFormat="1">
      <c r="G1838" s="454"/>
      <c r="H1838" s="454"/>
    </row>
    <row r="1839" spans="7:8" s="9" customFormat="1">
      <c r="G1839" s="454"/>
      <c r="H1839" s="454"/>
    </row>
    <row r="1840" spans="7:8" s="9" customFormat="1">
      <c r="G1840" s="454"/>
      <c r="H1840" s="454"/>
    </row>
    <row r="1841" spans="7:8" s="9" customFormat="1">
      <c r="G1841" s="454"/>
      <c r="H1841" s="454"/>
    </row>
    <row r="1842" spans="7:8" s="9" customFormat="1">
      <c r="G1842" s="454"/>
      <c r="H1842" s="454"/>
    </row>
    <row r="1843" spans="7:8" s="9" customFormat="1">
      <c r="G1843" s="454"/>
      <c r="H1843" s="454"/>
    </row>
    <row r="1844" spans="7:8" s="9" customFormat="1">
      <c r="G1844" s="454"/>
      <c r="H1844" s="454"/>
    </row>
    <row r="1845" spans="7:8" s="9" customFormat="1">
      <c r="G1845" s="454"/>
      <c r="H1845" s="454"/>
    </row>
    <row r="1846" spans="7:8" s="9" customFormat="1">
      <c r="G1846" s="454"/>
      <c r="H1846" s="454"/>
    </row>
    <row r="1847" spans="7:8" s="9" customFormat="1">
      <c r="G1847" s="454"/>
      <c r="H1847" s="454"/>
    </row>
    <row r="1848" spans="7:8" s="9" customFormat="1">
      <c r="G1848" s="454"/>
      <c r="H1848" s="454"/>
    </row>
    <row r="1849" spans="7:8" s="9" customFormat="1">
      <c r="G1849" s="454"/>
      <c r="H1849" s="454"/>
    </row>
    <row r="1850" spans="7:8" s="9" customFormat="1">
      <c r="G1850" s="454"/>
      <c r="H1850" s="454"/>
    </row>
    <row r="1851" spans="7:8" s="9" customFormat="1">
      <c r="G1851" s="454"/>
      <c r="H1851" s="454"/>
    </row>
    <row r="1852" spans="7:8" s="9" customFormat="1">
      <c r="G1852" s="454"/>
      <c r="H1852" s="454"/>
    </row>
    <row r="1853" spans="7:8" s="9" customFormat="1">
      <c r="G1853" s="454"/>
      <c r="H1853" s="454"/>
    </row>
    <row r="1854" spans="7:8" s="9" customFormat="1">
      <c r="G1854" s="454"/>
      <c r="H1854" s="454"/>
    </row>
    <row r="1855" spans="7:8" s="9" customFormat="1">
      <c r="G1855" s="454"/>
      <c r="H1855" s="454"/>
    </row>
    <row r="1856" spans="7:8" s="9" customFormat="1">
      <c r="G1856" s="454"/>
      <c r="H1856" s="454"/>
    </row>
    <row r="1857" spans="7:8" s="9" customFormat="1">
      <c r="G1857" s="454"/>
      <c r="H1857" s="454"/>
    </row>
    <row r="1858" spans="7:8" s="9" customFormat="1">
      <c r="G1858" s="454"/>
      <c r="H1858" s="454"/>
    </row>
    <row r="1859" spans="7:8" s="9" customFormat="1">
      <c r="G1859" s="454"/>
      <c r="H1859" s="454"/>
    </row>
    <row r="1860" spans="7:8" s="9" customFormat="1">
      <c r="G1860" s="454"/>
      <c r="H1860" s="454"/>
    </row>
    <row r="1861" spans="7:8" s="9" customFormat="1">
      <c r="G1861" s="454"/>
      <c r="H1861" s="454"/>
    </row>
    <row r="1862" spans="7:8" s="9" customFormat="1">
      <c r="G1862" s="454"/>
      <c r="H1862" s="454"/>
    </row>
    <row r="1863" spans="7:8" s="9" customFormat="1">
      <c r="G1863" s="454"/>
      <c r="H1863" s="454"/>
    </row>
    <row r="1864" spans="7:8" s="9" customFormat="1">
      <c r="G1864" s="454"/>
      <c r="H1864" s="454"/>
    </row>
    <row r="1865" spans="7:8" s="9" customFormat="1">
      <c r="G1865" s="454"/>
      <c r="H1865" s="454"/>
    </row>
    <row r="1866" spans="7:8" s="9" customFormat="1">
      <c r="G1866" s="454"/>
      <c r="H1866" s="454"/>
    </row>
    <row r="1867" spans="7:8" s="9" customFormat="1">
      <c r="G1867" s="454"/>
      <c r="H1867" s="454"/>
    </row>
    <row r="1868" spans="7:8" s="9" customFormat="1">
      <c r="G1868" s="454"/>
      <c r="H1868" s="454"/>
    </row>
    <row r="1869" spans="7:8" s="9" customFormat="1">
      <c r="G1869" s="454"/>
      <c r="H1869" s="454"/>
    </row>
    <row r="1870" spans="7:8" s="9" customFormat="1">
      <c r="G1870" s="454"/>
      <c r="H1870" s="454"/>
    </row>
    <row r="1871" spans="7:8" s="9" customFormat="1">
      <c r="G1871" s="454"/>
      <c r="H1871" s="454"/>
    </row>
    <row r="1872" spans="7:8" s="9" customFormat="1">
      <c r="G1872" s="454"/>
      <c r="H1872" s="454"/>
    </row>
    <row r="1873" spans="7:8" s="9" customFormat="1">
      <c r="G1873" s="454"/>
      <c r="H1873" s="454"/>
    </row>
    <row r="1874" spans="7:8" s="9" customFormat="1">
      <c r="G1874" s="454"/>
      <c r="H1874" s="454"/>
    </row>
    <row r="1875" spans="7:8" s="9" customFormat="1">
      <c r="G1875" s="454"/>
      <c r="H1875" s="454"/>
    </row>
    <row r="1876" spans="7:8" s="9" customFormat="1">
      <c r="G1876" s="454"/>
      <c r="H1876" s="454"/>
    </row>
    <row r="1877" spans="7:8" s="9" customFormat="1">
      <c r="G1877" s="454"/>
      <c r="H1877" s="454"/>
    </row>
    <row r="1878" spans="7:8" s="9" customFormat="1">
      <c r="G1878" s="454"/>
      <c r="H1878" s="454"/>
    </row>
    <row r="1879" spans="7:8" s="9" customFormat="1">
      <c r="G1879" s="454"/>
      <c r="H1879" s="454"/>
    </row>
    <row r="1880" spans="7:8" s="9" customFormat="1">
      <c r="G1880" s="454"/>
      <c r="H1880" s="454"/>
    </row>
    <row r="1881" spans="7:8" s="9" customFormat="1">
      <c r="G1881" s="454"/>
      <c r="H1881" s="454"/>
    </row>
    <row r="1882" spans="7:8" s="9" customFormat="1">
      <c r="G1882" s="454"/>
      <c r="H1882" s="454"/>
    </row>
    <row r="1883" spans="7:8" s="9" customFormat="1">
      <c r="G1883" s="454"/>
      <c r="H1883" s="454"/>
    </row>
    <row r="1884" spans="7:8" s="9" customFormat="1">
      <c r="G1884" s="454"/>
      <c r="H1884" s="454"/>
    </row>
    <row r="1885" spans="7:8" s="9" customFormat="1">
      <c r="G1885" s="454"/>
      <c r="H1885" s="454"/>
    </row>
    <row r="1886" spans="7:8" s="9" customFormat="1">
      <c r="G1886" s="454"/>
      <c r="H1886" s="454"/>
    </row>
    <row r="1887" spans="7:8" s="9" customFormat="1">
      <c r="G1887" s="454"/>
      <c r="H1887" s="454"/>
    </row>
    <row r="1888" spans="7:8" s="9" customFormat="1">
      <c r="G1888" s="454"/>
      <c r="H1888" s="454"/>
    </row>
    <row r="1889" spans="7:8" s="9" customFormat="1">
      <c r="G1889" s="454"/>
      <c r="H1889" s="454"/>
    </row>
    <row r="1890" spans="7:8" s="9" customFormat="1">
      <c r="G1890" s="454"/>
      <c r="H1890" s="454"/>
    </row>
    <row r="1891" spans="7:8" s="9" customFormat="1">
      <c r="G1891" s="454"/>
      <c r="H1891" s="454"/>
    </row>
    <row r="1892" spans="7:8" s="9" customFormat="1">
      <c r="G1892" s="454"/>
      <c r="H1892" s="454"/>
    </row>
    <row r="1893" spans="7:8" s="9" customFormat="1">
      <c r="G1893" s="454"/>
      <c r="H1893" s="454"/>
    </row>
    <row r="1894" spans="7:8" s="9" customFormat="1">
      <c r="G1894" s="454"/>
      <c r="H1894" s="454"/>
    </row>
    <row r="1895" spans="7:8" s="9" customFormat="1">
      <c r="G1895" s="454"/>
      <c r="H1895" s="454"/>
    </row>
    <row r="1896" spans="7:8" s="9" customFormat="1">
      <c r="G1896" s="454"/>
      <c r="H1896" s="454"/>
    </row>
    <row r="1897" spans="7:8" s="9" customFormat="1">
      <c r="G1897" s="454"/>
      <c r="H1897" s="454"/>
    </row>
    <row r="1898" spans="7:8" s="9" customFormat="1">
      <c r="G1898" s="454"/>
      <c r="H1898" s="454"/>
    </row>
    <row r="1899" spans="7:8" s="9" customFormat="1">
      <c r="G1899" s="454"/>
      <c r="H1899" s="454"/>
    </row>
    <row r="1900" spans="7:8" s="9" customFormat="1">
      <c r="G1900" s="454"/>
      <c r="H1900" s="454"/>
    </row>
    <row r="1901" spans="7:8" s="9" customFormat="1">
      <c r="G1901" s="454"/>
      <c r="H1901" s="454"/>
    </row>
    <row r="1902" spans="7:8" s="9" customFormat="1">
      <c r="G1902" s="454"/>
      <c r="H1902" s="454"/>
    </row>
    <row r="1903" spans="7:8" s="9" customFormat="1">
      <c r="G1903" s="454"/>
      <c r="H1903" s="454"/>
    </row>
    <row r="1904" spans="7:8" s="9" customFormat="1">
      <c r="G1904" s="454"/>
      <c r="H1904" s="454"/>
    </row>
    <row r="1905" spans="7:8" s="9" customFormat="1">
      <c r="G1905" s="454"/>
      <c r="H1905" s="454"/>
    </row>
    <row r="1906" spans="7:8" s="9" customFormat="1">
      <c r="G1906" s="454"/>
      <c r="H1906" s="454"/>
    </row>
    <row r="1907" spans="7:8" s="9" customFormat="1">
      <c r="G1907" s="454"/>
      <c r="H1907" s="454"/>
    </row>
    <row r="1908" spans="7:8" s="9" customFormat="1">
      <c r="G1908" s="454"/>
      <c r="H1908" s="454"/>
    </row>
    <row r="1909" spans="7:8" s="9" customFormat="1">
      <c r="G1909" s="454"/>
      <c r="H1909" s="454"/>
    </row>
    <row r="1910" spans="7:8" s="9" customFormat="1">
      <c r="G1910" s="454"/>
      <c r="H1910" s="454"/>
    </row>
    <row r="1911" spans="7:8" s="9" customFormat="1">
      <c r="G1911" s="454"/>
      <c r="H1911" s="454"/>
    </row>
    <row r="1912" spans="7:8" s="9" customFormat="1">
      <c r="G1912" s="454"/>
      <c r="H1912" s="454"/>
    </row>
    <row r="1913" spans="7:8" s="9" customFormat="1">
      <c r="G1913" s="454"/>
      <c r="H1913" s="454"/>
    </row>
    <row r="1914" spans="7:8" s="9" customFormat="1">
      <c r="G1914" s="454"/>
      <c r="H1914" s="454"/>
    </row>
    <row r="1915" spans="7:8" s="9" customFormat="1">
      <c r="G1915" s="454"/>
      <c r="H1915" s="454"/>
    </row>
    <row r="1916" spans="7:8" s="9" customFormat="1">
      <c r="G1916" s="454"/>
      <c r="H1916" s="454"/>
    </row>
    <row r="1917" spans="7:8" s="9" customFormat="1">
      <c r="G1917" s="454"/>
      <c r="H1917" s="454"/>
    </row>
    <row r="1918" spans="7:8" s="9" customFormat="1">
      <c r="G1918" s="454"/>
      <c r="H1918" s="454"/>
    </row>
    <row r="1919" spans="7:8" s="9" customFormat="1">
      <c r="G1919" s="454"/>
      <c r="H1919" s="454"/>
    </row>
    <row r="1920" spans="7:8" s="9" customFormat="1">
      <c r="G1920" s="454"/>
      <c r="H1920" s="454"/>
    </row>
    <row r="1921" spans="7:8" s="9" customFormat="1">
      <c r="G1921" s="454"/>
      <c r="H1921" s="454"/>
    </row>
    <row r="1922" spans="7:8" s="9" customFormat="1">
      <c r="G1922" s="454"/>
      <c r="H1922" s="454"/>
    </row>
    <row r="1923" spans="7:8" s="9" customFormat="1">
      <c r="G1923" s="454"/>
      <c r="H1923" s="454"/>
    </row>
    <row r="1924" spans="7:8" s="9" customFormat="1">
      <c r="G1924" s="454"/>
      <c r="H1924" s="454"/>
    </row>
    <row r="1925" spans="7:8" s="9" customFormat="1">
      <c r="G1925" s="454"/>
      <c r="H1925" s="454"/>
    </row>
    <row r="1926" spans="7:8" s="9" customFormat="1">
      <c r="G1926" s="454"/>
      <c r="H1926" s="454"/>
    </row>
    <row r="1927" spans="7:8" s="9" customFormat="1">
      <c r="G1927" s="454"/>
      <c r="H1927" s="454"/>
    </row>
    <row r="1928" spans="7:8" s="9" customFormat="1">
      <c r="G1928" s="454"/>
      <c r="H1928" s="454"/>
    </row>
    <row r="1929" spans="7:8" s="9" customFormat="1">
      <c r="G1929" s="454"/>
      <c r="H1929" s="454"/>
    </row>
    <row r="1930" spans="7:8" s="9" customFormat="1">
      <c r="G1930" s="454"/>
      <c r="H1930" s="454"/>
    </row>
    <row r="1931" spans="7:8" s="9" customFormat="1">
      <c r="G1931" s="454"/>
      <c r="H1931" s="454"/>
    </row>
    <row r="1932" spans="7:8" s="9" customFormat="1">
      <c r="G1932" s="454"/>
      <c r="H1932" s="454"/>
    </row>
    <row r="1933" spans="7:8" s="9" customFormat="1">
      <c r="G1933" s="454"/>
      <c r="H1933" s="454"/>
    </row>
    <row r="1934" spans="7:8" s="9" customFormat="1">
      <c r="G1934" s="454"/>
      <c r="H1934" s="454"/>
    </row>
    <row r="1935" spans="7:8" s="9" customFormat="1">
      <c r="G1935" s="454"/>
      <c r="H1935" s="454"/>
    </row>
    <row r="1936" spans="7:8" s="9" customFormat="1">
      <c r="G1936" s="454"/>
      <c r="H1936" s="454"/>
    </row>
    <row r="1937" spans="7:8" s="9" customFormat="1">
      <c r="G1937" s="454"/>
      <c r="H1937" s="454"/>
    </row>
    <row r="1938" spans="7:8" s="9" customFormat="1">
      <c r="G1938" s="454"/>
      <c r="H1938" s="454"/>
    </row>
    <row r="1939" spans="7:8" s="9" customFormat="1">
      <c r="G1939" s="454"/>
      <c r="H1939" s="454"/>
    </row>
    <row r="1940" spans="7:8" s="9" customFormat="1">
      <c r="G1940" s="454"/>
      <c r="H1940" s="454"/>
    </row>
    <row r="1941" spans="7:8" s="9" customFormat="1">
      <c r="G1941" s="454"/>
      <c r="H1941" s="454"/>
    </row>
    <row r="1942" spans="7:8" s="9" customFormat="1">
      <c r="G1942" s="454"/>
      <c r="H1942" s="454"/>
    </row>
    <row r="1943" spans="7:8" s="9" customFormat="1">
      <c r="G1943" s="454"/>
      <c r="H1943" s="454"/>
    </row>
    <row r="1944" spans="7:8" s="9" customFormat="1">
      <c r="G1944" s="454"/>
      <c r="H1944" s="454"/>
    </row>
    <row r="1945" spans="7:8" s="9" customFormat="1">
      <c r="G1945" s="454"/>
      <c r="H1945" s="454"/>
    </row>
    <row r="1946" spans="7:8" s="9" customFormat="1">
      <c r="G1946" s="454"/>
      <c r="H1946" s="454"/>
    </row>
    <row r="1947" spans="7:8" s="9" customFormat="1">
      <c r="G1947" s="454"/>
      <c r="H1947" s="454"/>
    </row>
    <row r="1948" spans="7:8" s="9" customFormat="1">
      <c r="G1948" s="454"/>
      <c r="H1948" s="454"/>
    </row>
    <row r="1949" spans="7:8" s="9" customFormat="1">
      <c r="G1949" s="454"/>
      <c r="H1949" s="454"/>
    </row>
    <row r="1950" spans="7:8" s="9" customFormat="1">
      <c r="G1950" s="454"/>
      <c r="H1950" s="454"/>
    </row>
    <row r="1951" spans="7:8" s="9" customFormat="1">
      <c r="G1951" s="454"/>
      <c r="H1951" s="454"/>
    </row>
    <row r="1952" spans="7:8" s="9" customFormat="1">
      <c r="G1952" s="454"/>
      <c r="H1952" s="454"/>
    </row>
    <row r="1953" spans="7:8" s="9" customFormat="1">
      <c r="G1953" s="454"/>
      <c r="H1953" s="454"/>
    </row>
    <row r="1954" spans="7:8" s="9" customFormat="1">
      <c r="G1954" s="454"/>
      <c r="H1954" s="454"/>
    </row>
    <row r="1955" spans="7:8" s="9" customFormat="1">
      <c r="G1955" s="454"/>
      <c r="H1955" s="454"/>
    </row>
    <row r="1956" spans="7:8" s="9" customFormat="1">
      <c r="G1956" s="454"/>
      <c r="H1956" s="454"/>
    </row>
    <row r="1957" spans="7:8" s="9" customFormat="1">
      <c r="G1957" s="454"/>
      <c r="H1957" s="454"/>
    </row>
    <row r="1958" spans="7:8" s="9" customFormat="1">
      <c r="G1958" s="454"/>
      <c r="H1958" s="454"/>
    </row>
    <row r="1959" spans="7:8" s="9" customFormat="1">
      <c r="G1959" s="454"/>
      <c r="H1959" s="454"/>
    </row>
    <row r="1960" spans="7:8" s="9" customFormat="1">
      <c r="G1960" s="454"/>
      <c r="H1960" s="454"/>
    </row>
    <row r="1961" spans="7:8" s="9" customFormat="1">
      <c r="G1961" s="454"/>
      <c r="H1961" s="454"/>
    </row>
    <row r="1962" spans="7:8" s="9" customFormat="1">
      <c r="G1962" s="454"/>
      <c r="H1962" s="454"/>
    </row>
    <row r="1963" spans="7:8" s="9" customFormat="1">
      <c r="G1963" s="454"/>
      <c r="H1963" s="454"/>
    </row>
    <row r="1964" spans="7:8" s="9" customFormat="1">
      <c r="G1964" s="454"/>
      <c r="H1964" s="454"/>
    </row>
    <row r="1965" spans="7:8" s="9" customFormat="1">
      <c r="G1965" s="454"/>
      <c r="H1965" s="454"/>
    </row>
    <row r="1966" spans="7:8" s="9" customFormat="1">
      <c r="G1966" s="454"/>
      <c r="H1966" s="454"/>
    </row>
    <row r="1967" spans="7:8" s="9" customFormat="1">
      <c r="G1967" s="454"/>
      <c r="H1967" s="454"/>
    </row>
    <row r="1968" spans="7:8" s="9" customFormat="1">
      <c r="G1968" s="454"/>
      <c r="H1968" s="454"/>
    </row>
    <row r="1969" spans="7:8" s="9" customFormat="1">
      <c r="G1969" s="454"/>
      <c r="H1969" s="454"/>
    </row>
    <row r="1970" spans="7:8" s="9" customFormat="1">
      <c r="G1970" s="454"/>
      <c r="H1970" s="454"/>
    </row>
    <row r="1971" spans="7:8" s="9" customFormat="1">
      <c r="G1971" s="454"/>
      <c r="H1971" s="454"/>
    </row>
    <row r="1972" spans="7:8" s="9" customFormat="1">
      <c r="G1972" s="454"/>
      <c r="H1972" s="454"/>
    </row>
    <row r="1973" spans="7:8" s="9" customFormat="1">
      <c r="G1973" s="454"/>
      <c r="H1973" s="454"/>
    </row>
    <row r="1974" spans="7:8" s="9" customFormat="1">
      <c r="G1974" s="454"/>
      <c r="H1974" s="454"/>
    </row>
    <row r="1975" spans="7:8" s="9" customFormat="1">
      <c r="G1975" s="454"/>
      <c r="H1975" s="454"/>
    </row>
    <row r="1976" spans="7:8" s="9" customFormat="1">
      <c r="G1976" s="454"/>
      <c r="H1976" s="454"/>
    </row>
    <row r="1977" spans="7:8" s="9" customFormat="1">
      <c r="G1977" s="454"/>
      <c r="H1977" s="454"/>
    </row>
    <row r="1978" spans="7:8" s="9" customFormat="1">
      <c r="G1978" s="454"/>
      <c r="H1978" s="454"/>
    </row>
    <row r="1979" spans="7:8" s="9" customFormat="1">
      <c r="G1979" s="454"/>
      <c r="H1979" s="454"/>
    </row>
    <row r="1980" spans="7:8" s="9" customFormat="1">
      <c r="G1980" s="454"/>
      <c r="H1980" s="454"/>
    </row>
    <row r="1981" spans="7:8" s="9" customFormat="1">
      <c r="G1981" s="454"/>
      <c r="H1981" s="454"/>
    </row>
    <row r="1982" spans="7:8" s="9" customFormat="1">
      <c r="G1982" s="454"/>
      <c r="H1982" s="454"/>
    </row>
    <row r="1983" spans="7:8" s="9" customFormat="1">
      <c r="G1983" s="454"/>
      <c r="H1983" s="454"/>
    </row>
    <row r="1984" spans="7:8" s="9" customFormat="1">
      <c r="G1984" s="454"/>
      <c r="H1984" s="454"/>
    </row>
    <row r="1985" spans="7:8" s="9" customFormat="1">
      <c r="G1985" s="454"/>
      <c r="H1985" s="454"/>
    </row>
    <row r="1986" spans="7:8" s="9" customFormat="1">
      <c r="G1986" s="454"/>
      <c r="H1986" s="454"/>
    </row>
    <row r="1987" spans="7:8" s="9" customFormat="1">
      <c r="G1987" s="454"/>
      <c r="H1987" s="454"/>
    </row>
    <row r="1988" spans="7:8" s="9" customFormat="1">
      <c r="G1988" s="454"/>
      <c r="H1988" s="454"/>
    </row>
    <row r="1989" spans="7:8" s="9" customFormat="1">
      <c r="G1989" s="454"/>
      <c r="H1989" s="454"/>
    </row>
    <row r="1990" spans="7:8" s="9" customFormat="1">
      <c r="G1990" s="454"/>
      <c r="H1990" s="454"/>
    </row>
    <row r="1991" spans="7:8" s="9" customFormat="1">
      <c r="G1991" s="454"/>
      <c r="H1991" s="454"/>
    </row>
    <row r="1992" spans="7:8" s="9" customFormat="1">
      <c r="G1992" s="454"/>
      <c r="H1992" s="454"/>
    </row>
    <row r="1993" spans="7:8" s="9" customFormat="1">
      <c r="G1993" s="454"/>
      <c r="H1993" s="454"/>
    </row>
    <row r="1994" spans="7:8" s="9" customFormat="1">
      <c r="G1994" s="454"/>
      <c r="H1994" s="454"/>
    </row>
    <row r="1995" spans="7:8" s="9" customFormat="1">
      <c r="G1995" s="454"/>
      <c r="H1995" s="454"/>
    </row>
    <row r="1996" spans="7:8" s="9" customFormat="1">
      <c r="G1996" s="454"/>
      <c r="H1996" s="454"/>
    </row>
    <row r="1997" spans="7:8" s="9" customFormat="1">
      <c r="G1997" s="454"/>
      <c r="H1997" s="454"/>
    </row>
    <row r="1998" spans="7:8" s="9" customFormat="1">
      <c r="G1998" s="454"/>
      <c r="H1998" s="454"/>
    </row>
    <row r="1999" spans="7:8" s="9" customFormat="1">
      <c r="G1999" s="454"/>
      <c r="H1999" s="454"/>
    </row>
    <row r="2000" spans="7:8" s="9" customFormat="1">
      <c r="G2000" s="454"/>
      <c r="H2000" s="454"/>
    </row>
    <row r="2001" spans="7:8" s="9" customFormat="1">
      <c r="G2001" s="454"/>
      <c r="H2001" s="454"/>
    </row>
    <row r="2002" spans="7:8" s="9" customFormat="1">
      <c r="G2002" s="454"/>
      <c r="H2002" s="454"/>
    </row>
    <row r="2003" spans="7:8" s="9" customFormat="1">
      <c r="G2003" s="454"/>
      <c r="H2003" s="454"/>
    </row>
    <row r="2004" spans="7:8" s="9" customFormat="1">
      <c r="G2004" s="454"/>
      <c r="H2004" s="454"/>
    </row>
    <row r="2005" spans="7:8" s="9" customFormat="1">
      <c r="G2005" s="454"/>
      <c r="H2005" s="454"/>
    </row>
    <row r="2006" spans="7:8" s="9" customFormat="1">
      <c r="G2006" s="454"/>
      <c r="H2006" s="454"/>
    </row>
    <row r="2007" spans="7:8" s="9" customFormat="1">
      <c r="G2007" s="454"/>
      <c r="H2007" s="454"/>
    </row>
    <row r="2008" spans="7:8" s="9" customFormat="1">
      <c r="G2008" s="454"/>
      <c r="H2008" s="454"/>
    </row>
    <row r="2009" spans="7:8" s="9" customFormat="1">
      <c r="G2009" s="454"/>
      <c r="H2009" s="454"/>
    </row>
    <row r="2010" spans="7:8" s="9" customFormat="1">
      <c r="G2010" s="454"/>
      <c r="H2010" s="454"/>
    </row>
    <row r="2011" spans="7:8" s="9" customFormat="1">
      <c r="G2011" s="454"/>
      <c r="H2011" s="454"/>
    </row>
    <row r="2012" spans="7:8" s="9" customFormat="1">
      <c r="G2012" s="454"/>
      <c r="H2012" s="454"/>
    </row>
    <row r="2013" spans="7:8" s="9" customFormat="1">
      <c r="G2013" s="454"/>
      <c r="H2013" s="454"/>
    </row>
    <row r="2014" spans="7:8" s="9" customFormat="1">
      <c r="G2014" s="454"/>
      <c r="H2014" s="454"/>
    </row>
    <row r="2015" spans="7:8" s="9" customFormat="1">
      <c r="G2015" s="454"/>
      <c r="H2015" s="454"/>
    </row>
    <row r="2016" spans="7:8" s="9" customFormat="1">
      <c r="G2016" s="454"/>
      <c r="H2016" s="454"/>
    </row>
    <row r="2017" spans="7:8" s="9" customFormat="1">
      <c r="G2017" s="454"/>
      <c r="H2017" s="454"/>
    </row>
    <row r="2018" spans="7:8" s="9" customFormat="1">
      <c r="G2018" s="454"/>
      <c r="H2018" s="454"/>
    </row>
    <row r="2019" spans="7:8" s="9" customFormat="1">
      <c r="G2019" s="454"/>
      <c r="H2019" s="454"/>
    </row>
    <row r="2020" spans="7:8" s="9" customFormat="1">
      <c r="G2020" s="454"/>
      <c r="H2020" s="454"/>
    </row>
    <row r="2021" spans="7:8" s="9" customFormat="1">
      <c r="G2021" s="454"/>
      <c r="H2021" s="454"/>
    </row>
    <row r="2022" spans="7:8" s="9" customFormat="1">
      <c r="G2022" s="454"/>
      <c r="H2022" s="454"/>
    </row>
    <row r="2023" spans="7:8" s="9" customFormat="1">
      <c r="G2023" s="454"/>
      <c r="H2023" s="454"/>
    </row>
    <row r="2024" spans="7:8" s="9" customFormat="1">
      <c r="G2024" s="454"/>
      <c r="H2024" s="454"/>
    </row>
    <row r="2025" spans="7:8" s="9" customFormat="1">
      <c r="G2025" s="454"/>
      <c r="H2025" s="454"/>
    </row>
    <row r="2026" spans="7:8" s="9" customFormat="1">
      <c r="G2026" s="454"/>
      <c r="H2026" s="454"/>
    </row>
    <row r="2027" spans="7:8" s="9" customFormat="1">
      <c r="G2027" s="454"/>
      <c r="H2027" s="454"/>
    </row>
    <row r="2028" spans="7:8" s="9" customFormat="1">
      <c r="G2028" s="454"/>
      <c r="H2028" s="454"/>
    </row>
    <row r="2029" spans="7:8" s="9" customFormat="1">
      <c r="G2029" s="454"/>
      <c r="H2029" s="454"/>
    </row>
    <row r="2030" spans="7:8" s="9" customFormat="1">
      <c r="G2030" s="454"/>
      <c r="H2030" s="454"/>
    </row>
    <row r="2031" spans="7:8" s="9" customFormat="1">
      <c r="G2031" s="454"/>
      <c r="H2031" s="454"/>
    </row>
    <row r="2032" spans="7:8" s="9" customFormat="1">
      <c r="G2032" s="454"/>
      <c r="H2032" s="454"/>
    </row>
    <row r="2033" spans="7:8" s="9" customFormat="1">
      <c r="G2033" s="454"/>
      <c r="H2033" s="454"/>
    </row>
    <row r="2034" spans="7:8" s="9" customFormat="1">
      <c r="G2034" s="454"/>
      <c r="H2034" s="454"/>
    </row>
    <row r="2035" spans="7:8" s="9" customFormat="1">
      <c r="G2035" s="454"/>
      <c r="H2035" s="454"/>
    </row>
    <row r="2036" spans="7:8" s="9" customFormat="1">
      <c r="G2036" s="454"/>
      <c r="H2036" s="454"/>
    </row>
    <row r="2037" spans="7:8" s="9" customFormat="1">
      <c r="G2037" s="454"/>
      <c r="H2037" s="454"/>
    </row>
    <row r="2038" spans="7:8" s="9" customFormat="1">
      <c r="G2038" s="454"/>
      <c r="H2038" s="454"/>
    </row>
    <row r="2039" spans="7:8" s="9" customFormat="1">
      <c r="G2039" s="454"/>
      <c r="H2039" s="454"/>
    </row>
    <row r="2040" spans="7:8" s="9" customFormat="1">
      <c r="G2040" s="454"/>
      <c r="H2040" s="454"/>
    </row>
    <row r="2041" spans="7:8" s="9" customFormat="1">
      <c r="G2041" s="454"/>
      <c r="H2041" s="454"/>
    </row>
    <row r="2042" spans="7:8" s="9" customFormat="1">
      <c r="G2042" s="454"/>
      <c r="H2042" s="454"/>
    </row>
    <row r="2043" spans="7:8" s="9" customFormat="1">
      <c r="G2043" s="454"/>
      <c r="H2043" s="454"/>
    </row>
    <row r="2044" spans="7:8" s="9" customFormat="1">
      <c r="G2044" s="454"/>
      <c r="H2044" s="454"/>
    </row>
    <row r="2045" spans="7:8" s="9" customFormat="1">
      <c r="G2045" s="454"/>
      <c r="H2045" s="454"/>
    </row>
    <row r="2046" spans="7:8" s="9" customFormat="1">
      <c r="G2046" s="454"/>
      <c r="H2046" s="454"/>
    </row>
    <row r="2047" spans="7:8" s="9" customFormat="1">
      <c r="G2047" s="454"/>
      <c r="H2047" s="454"/>
    </row>
    <row r="2048" spans="7:8" s="9" customFormat="1">
      <c r="G2048" s="454"/>
      <c r="H2048" s="454"/>
    </row>
    <row r="2049" spans="7:8" s="9" customFormat="1">
      <c r="G2049" s="454"/>
      <c r="H2049" s="454"/>
    </row>
    <row r="2050" spans="7:8" s="9" customFormat="1">
      <c r="G2050" s="454"/>
      <c r="H2050" s="454"/>
    </row>
    <row r="2051" spans="7:8" s="9" customFormat="1">
      <c r="G2051" s="454"/>
      <c r="H2051" s="454"/>
    </row>
    <row r="2052" spans="7:8" s="9" customFormat="1">
      <c r="G2052" s="454"/>
      <c r="H2052" s="454"/>
    </row>
    <row r="2053" spans="7:8" s="9" customFormat="1">
      <c r="G2053" s="454"/>
      <c r="H2053" s="454"/>
    </row>
    <row r="2054" spans="7:8" s="9" customFormat="1">
      <c r="G2054" s="454"/>
      <c r="H2054" s="454"/>
    </row>
    <row r="2055" spans="7:8" s="9" customFormat="1">
      <c r="G2055" s="454"/>
      <c r="H2055" s="454"/>
    </row>
    <row r="2056" spans="7:8" s="9" customFormat="1">
      <c r="G2056" s="454"/>
      <c r="H2056" s="454"/>
    </row>
    <row r="2057" spans="7:8" s="9" customFormat="1">
      <c r="G2057" s="454"/>
      <c r="H2057" s="454"/>
    </row>
    <row r="2058" spans="7:8" s="9" customFormat="1">
      <c r="G2058" s="454"/>
      <c r="H2058" s="454"/>
    </row>
    <row r="2059" spans="7:8" s="9" customFormat="1">
      <c r="G2059" s="454"/>
      <c r="H2059" s="454"/>
    </row>
    <row r="2060" spans="7:8" s="9" customFormat="1">
      <c r="G2060" s="454"/>
      <c r="H2060" s="454"/>
    </row>
    <row r="2061" spans="7:8" s="9" customFormat="1">
      <c r="G2061" s="454"/>
      <c r="H2061" s="454"/>
    </row>
    <row r="2062" spans="7:8" s="9" customFormat="1">
      <c r="G2062" s="454"/>
      <c r="H2062" s="454"/>
    </row>
    <row r="2063" spans="7:8" s="9" customFormat="1">
      <c r="G2063" s="454"/>
      <c r="H2063" s="454"/>
    </row>
    <row r="2064" spans="7:8" s="9" customFormat="1">
      <c r="G2064" s="454"/>
      <c r="H2064" s="454"/>
    </row>
    <row r="2065" spans="7:8" s="9" customFormat="1">
      <c r="G2065" s="454"/>
      <c r="H2065" s="454"/>
    </row>
    <row r="2066" spans="7:8" s="9" customFormat="1">
      <c r="G2066" s="454"/>
      <c r="H2066" s="454"/>
    </row>
    <row r="2067" spans="7:8" s="9" customFormat="1">
      <c r="G2067" s="454"/>
      <c r="H2067" s="454"/>
    </row>
    <row r="2068" spans="7:8" s="9" customFormat="1">
      <c r="G2068" s="454"/>
      <c r="H2068" s="454"/>
    </row>
    <row r="2069" spans="7:8" s="9" customFormat="1">
      <c r="G2069" s="454"/>
      <c r="H2069" s="454"/>
    </row>
    <row r="2070" spans="7:8" s="9" customFormat="1">
      <c r="G2070" s="454"/>
      <c r="H2070" s="454"/>
    </row>
    <row r="2071" spans="7:8" s="9" customFormat="1">
      <c r="G2071" s="454"/>
      <c r="H2071" s="454"/>
    </row>
    <row r="2072" spans="7:8" s="9" customFormat="1">
      <c r="G2072" s="454"/>
      <c r="H2072" s="454"/>
    </row>
    <row r="2073" spans="7:8" s="9" customFormat="1">
      <c r="G2073" s="454"/>
      <c r="H2073" s="454"/>
    </row>
    <row r="2074" spans="7:8" s="9" customFormat="1">
      <c r="G2074" s="454"/>
      <c r="H2074" s="454"/>
    </row>
    <row r="2075" spans="7:8" s="9" customFormat="1">
      <c r="G2075" s="454"/>
      <c r="H2075" s="454"/>
    </row>
    <row r="2076" spans="7:8" s="9" customFormat="1">
      <c r="G2076" s="454"/>
      <c r="H2076" s="454"/>
    </row>
    <row r="2077" spans="7:8" s="9" customFormat="1">
      <c r="G2077" s="454"/>
      <c r="H2077" s="454"/>
    </row>
    <row r="2078" spans="7:8" s="9" customFormat="1">
      <c r="G2078" s="454"/>
      <c r="H2078" s="454"/>
    </row>
    <row r="2079" spans="7:8" s="9" customFormat="1">
      <c r="G2079" s="454"/>
      <c r="H2079" s="454"/>
    </row>
    <row r="2080" spans="7:8" s="9" customFormat="1">
      <c r="G2080" s="454"/>
      <c r="H2080" s="454"/>
    </row>
    <row r="2081" spans="7:8" s="9" customFormat="1">
      <c r="G2081" s="454"/>
      <c r="H2081" s="454"/>
    </row>
    <row r="2082" spans="7:8" s="9" customFormat="1">
      <c r="G2082" s="454"/>
      <c r="H2082" s="454"/>
    </row>
    <row r="2083" spans="7:8" s="9" customFormat="1">
      <c r="G2083" s="454"/>
      <c r="H2083" s="454"/>
    </row>
    <row r="2084" spans="7:8" s="9" customFormat="1">
      <c r="G2084" s="454"/>
      <c r="H2084" s="454"/>
    </row>
    <row r="2085" spans="7:8" s="9" customFormat="1">
      <c r="G2085" s="454"/>
      <c r="H2085" s="454"/>
    </row>
    <row r="2086" spans="7:8" s="9" customFormat="1">
      <c r="G2086" s="454"/>
      <c r="H2086" s="454"/>
    </row>
    <row r="2087" spans="7:8" s="9" customFormat="1">
      <c r="G2087" s="454"/>
      <c r="H2087" s="454"/>
    </row>
    <row r="2088" spans="7:8" s="9" customFormat="1">
      <c r="G2088" s="454"/>
      <c r="H2088" s="454"/>
    </row>
    <row r="2089" spans="7:8" s="9" customFormat="1">
      <c r="G2089" s="454"/>
      <c r="H2089" s="454"/>
    </row>
    <row r="2090" spans="7:8" s="9" customFormat="1">
      <c r="G2090" s="454"/>
      <c r="H2090" s="454"/>
    </row>
    <row r="2091" spans="7:8" s="9" customFormat="1">
      <c r="G2091" s="454"/>
      <c r="H2091" s="454"/>
    </row>
    <row r="2092" spans="7:8" s="9" customFormat="1">
      <c r="G2092" s="454"/>
      <c r="H2092" s="454"/>
    </row>
    <row r="2093" spans="7:8" s="9" customFormat="1">
      <c r="G2093" s="454"/>
      <c r="H2093" s="454"/>
    </row>
    <row r="2094" spans="7:8" s="9" customFormat="1">
      <c r="G2094" s="454"/>
      <c r="H2094" s="454"/>
    </row>
    <row r="2095" spans="7:8" s="9" customFormat="1">
      <c r="G2095" s="454"/>
      <c r="H2095" s="454"/>
    </row>
    <row r="2096" spans="7:8" s="9" customFormat="1">
      <c r="G2096" s="454"/>
      <c r="H2096" s="454"/>
    </row>
    <row r="2097" spans="7:8" s="9" customFormat="1">
      <c r="G2097" s="454"/>
      <c r="H2097" s="454"/>
    </row>
    <row r="2098" spans="7:8" s="9" customFormat="1">
      <c r="G2098" s="454"/>
      <c r="H2098" s="454"/>
    </row>
    <row r="2099" spans="7:8" s="9" customFormat="1">
      <c r="G2099" s="454"/>
      <c r="H2099" s="454"/>
    </row>
    <row r="2100" spans="7:8" s="9" customFormat="1">
      <c r="G2100" s="454"/>
      <c r="H2100" s="454"/>
    </row>
    <row r="2101" spans="7:8" s="9" customFormat="1">
      <c r="G2101" s="454"/>
      <c r="H2101" s="454"/>
    </row>
    <row r="2102" spans="7:8" s="9" customFormat="1">
      <c r="G2102" s="454"/>
      <c r="H2102" s="454"/>
    </row>
    <row r="2103" spans="7:8" s="9" customFormat="1">
      <c r="G2103" s="454"/>
      <c r="H2103" s="454"/>
    </row>
    <row r="2104" spans="7:8" s="9" customFormat="1">
      <c r="G2104" s="454"/>
      <c r="H2104" s="454"/>
    </row>
    <row r="2105" spans="7:8" s="9" customFormat="1">
      <c r="G2105" s="454"/>
      <c r="H2105" s="454"/>
    </row>
    <row r="2106" spans="7:8" s="9" customFormat="1">
      <c r="G2106" s="454"/>
      <c r="H2106" s="454"/>
    </row>
    <row r="2107" spans="7:8" s="9" customFormat="1">
      <c r="G2107" s="454"/>
      <c r="H2107" s="454"/>
    </row>
    <row r="2108" spans="7:8" s="9" customFormat="1">
      <c r="G2108" s="454"/>
      <c r="H2108" s="454"/>
    </row>
    <row r="2109" spans="7:8" s="9" customFormat="1">
      <c r="G2109" s="454"/>
      <c r="H2109" s="454"/>
    </row>
    <row r="2110" spans="7:8" s="9" customFormat="1">
      <c r="G2110" s="454"/>
      <c r="H2110" s="454"/>
    </row>
    <row r="2111" spans="7:8" s="9" customFormat="1">
      <c r="G2111" s="454"/>
      <c r="H2111" s="454"/>
    </row>
    <row r="2112" spans="7:8" s="9" customFormat="1">
      <c r="G2112" s="454"/>
      <c r="H2112" s="454"/>
    </row>
    <row r="2113" spans="7:8" s="9" customFormat="1">
      <c r="G2113" s="454"/>
      <c r="H2113" s="454"/>
    </row>
    <row r="2114" spans="7:8" s="9" customFormat="1">
      <c r="G2114" s="454"/>
      <c r="H2114" s="454"/>
    </row>
    <row r="2115" spans="7:8" s="9" customFormat="1">
      <c r="G2115" s="454"/>
      <c r="H2115" s="454"/>
    </row>
    <row r="2116" spans="7:8" s="9" customFormat="1">
      <c r="G2116" s="454"/>
      <c r="H2116" s="454"/>
    </row>
    <row r="2117" spans="7:8" s="9" customFormat="1">
      <c r="G2117" s="454"/>
      <c r="H2117" s="454"/>
    </row>
    <row r="2118" spans="7:8" s="9" customFormat="1">
      <c r="G2118" s="454"/>
      <c r="H2118" s="454"/>
    </row>
    <row r="2119" spans="7:8" s="9" customFormat="1">
      <c r="G2119" s="454"/>
      <c r="H2119" s="454"/>
    </row>
    <row r="2120" spans="7:8" s="9" customFormat="1">
      <c r="G2120" s="454"/>
      <c r="H2120" s="454"/>
    </row>
    <row r="2121" spans="7:8" s="9" customFormat="1">
      <c r="G2121" s="454"/>
      <c r="H2121" s="454"/>
    </row>
    <row r="2122" spans="7:8" s="9" customFormat="1">
      <c r="G2122" s="454"/>
      <c r="H2122" s="454"/>
    </row>
    <row r="2123" spans="7:8" s="9" customFormat="1">
      <c r="G2123" s="454"/>
      <c r="H2123" s="454"/>
    </row>
    <row r="2124" spans="7:8" s="9" customFormat="1">
      <c r="G2124" s="454"/>
      <c r="H2124" s="454"/>
    </row>
    <row r="2125" spans="7:8" s="9" customFormat="1">
      <c r="G2125" s="454"/>
      <c r="H2125" s="454"/>
    </row>
    <row r="2126" spans="7:8" s="9" customFormat="1">
      <c r="G2126" s="454"/>
      <c r="H2126" s="454"/>
    </row>
    <row r="2127" spans="7:8" s="9" customFormat="1">
      <c r="G2127" s="454"/>
      <c r="H2127" s="454"/>
    </row>
    <row r="2128" spans="7:8" s="9" customFormat="1">
      <c r="G2128" s="454"/>
      <c r="H2128" s="454"/>
    </row>
    <row r="2129" spans="7:8" s="9" customFormat="1">
      <c r="G2129" s="454"/>
      <c r="H2129" s="454"/>
    </row>
    <row r="2130" spans="7:8" s="9" customFormat="1">
      <c r="G2130" s="454"/>
      <c r="H2130" s="454"/>
    </row>
    <row r="2131" spans="7:8" s="9" customFormat="1">
      <c r="G2131" s="454"/>
      <c r="H2131" s="454"/>
    </row>
    <row r="2132" spans="7:8" s="9" customFormat="1">
      <c r="G2132" s="454"/>
      <c r="H2132" s="454"/>
    </row>
    <row r="2133" spans="7:8" s="9" customFormat="1">
      <c r="G2133" s="454"/>
      <c r="H2133" s="454"/>
    </row>
    <row r="2134" spans="7:8" s="9" customFormat="1">
      <c r="G2134" s="454"/>
      <c r="H2134" s="454"/>
    </row>
    <row r="2135" spans="7:8" s="9" customFormat="1">
      <c r="G2135" s="454"/>
      <c r="H2135" s="454"/>
    </row>
    <row r="2136" spans="7:8" s="9" customFormat="1">
      <c r="G2136" s="454"/>
      <c r="H2136" s="454"/>
    </row>
    <row r="2137" spans="7:8" s="9" customFormat="1">
      <c r="G2137" s="454"/>
      <c r="H2137" s="454"/>
    </row>
    <row r="2138" spans="7:8" s="9" customFormat="1">
      <c r="G2138" s="454"/>
      <c r="H2138" s="454"/>
    </row>
    <row r="2139" spans="7:8" s="9" customFormat="1">
      <c r="G2139" s="454"/>
      <c r="H2139" s="454"/>
    </row>
    <row r="2140" spans="7:8" s="9" customFormat="1">
      <c r="G2140" s="454"/>
      <c r="H2140" s="454"/>
    </row>
    <row r="2141" spans="7:8" s="9" customFormat="1">
      <c r="G2141" s="454"/>
      <c r="H2141" s="454"/>
    </row>
    <row r="2142" spans="7:8" s="9" customFormat="1">
      <c r="G2142" s="454"/>
      <c r="H2142" s="454"/>
    </row>
    <row r="2143" spans="7:8" s="9" customFormat="1">
      <c r="G2143" s="454"/>
      <c r="H2143" s="454"/>
    </row>
    <row r="2144" spans="7:8" s="9" customFormat="1">
      <c r="G2144" s="454"/>
      <c r="H2144" s="454"/>
    </row>
    <row r="2145" spans="7:8" s="9" customFormat="1">
      <c r="G2145" s="454"/>
      <c r="H2145" s="454"/>
    </row>
    <row r="2146" spans="7:8" s="9" customFormat="1">
      <c r="G2146" s="454"/>
      <c r="H2146" s="454"/>
    </row>
    <row r="2147" spans="7:8" s="9" customFormat="1">
      <c r="G2147" s="454"/>
      <c r="H2147" s="454"/>
    </row>
    <row r="2148" spans="7:8" s="9" customFormat="1">
      <c r="G2148" s="454"/>
      <c r="H2148" s="454"/>
    </row>
    <row r="2149" spans="7:8" s="9" customFormat="1">
      <c r="G2149" s="454"/>
      <c r="H2149" s="454"/>
    </row>
    <row r="2150" spans="7:8" s="9" customFormat="1">
      <c r="G2150" s="454"/>
      <c r="H2150" s="454"/>
    </row>
    <row r="2151" spans="7:8" s="9" customFormat="1">
      <c r="G2151" s="454"/>
      <c r="H2151" s="454"/>
    </row>
    <row r="2152" spans="7:8" s="9" customFormat="1">
      <c r="G2152" s="454"/>
      <c r="H2152" s="454"/>
    </row>
    <row r="2153" spans="7:8" s="9" customFormat="1">
      <c r="G2153" s="454"/>
      <c r="H2153" s="454"/>
    </row>
    <row r="2154" spans="7:8" s="9" customFormat="1">
      <c r="G2154" s="454"/>
      <c r="H2154" s="454"/>
    </row>
    <row r="2155" spans="7:8" s="9" customFormat="1">
      <c r="G2155" s="454"/>
      <c r="H2155" s="454"/>
    </row>
    <row r="2156" spans="7:8" s="9" customFormat="1">
      <c r="G2156" s="454"/>
      <c r="H2156" s="454"/>
    </row>
    <row r="2157" spans="7:8" s="9" customFormat="1">
      <c r="G2157" s="454"/>
      <c r="H2157" s="454"/>
    </row>
    <row r="2158" spans="7:8" s="9" customFormat="1">
      <c r="G2158" s="454"/>
      <c r="H2158" s="454"/>
    </row>
    <row r="2159" spans="7:8" s="9" customFormat="1">
      <c r="G2159" s="454"/>
      <c r="H2159" s="454"/>
    </row>
    <row r="2160" spans="7:8" s="9" customFormat="1">
      <c r="G2160" s="454"/>
      <c r="H2160" s="454"/>
    </row>
    <row r="2161" spans="7:8" s="9" customFormat="1">
      <c r="G2161" s="454"/>
      <c r="H2161" s="454"/>
    </row>
    <row r="2162" spans="7:8" s="9" customFormat="1">
      <c r="G2162" s="454"/>
      <c r="H2162" s="454"/>
    </row>
    <row r="2163" spans="7:8" s="9" customFormat="1">
      <c r="G2163" s="454"/>
      <c r="H2163" s="454"/>
    </row>
    <row r="2164" spans="7:8" s="9" customFormat="1">
      <c r="G2164" s="454"/>
      <c r="H2164" s="454"/>
    </row>
    <row r="2165" spans="7:8" s="9" customFormat="1">
      <c r="G2165" s="454"/>
      <c r="H2165" s="454"/>
    </row>
    <row r="2166" spans="7:8" s="9" customFormat="1">
      <c r="G2166" s="454"/>
      <c r="H2166" s="454"/>
    </row>
    <row r="2167" spans="7:8" s="9" customFormat="1">
      <c r="G2167" s="454"/>
      <c r="H2167" s="454"/>
    </row>
    <row r="2168" spans="7:8" s="9" customFormat="1">
      <c r="G2168" s="454"/>
      <c r="H2168" s="454"/>
    </row>
    <row r="2169" spans="7:8" s="9" customFormat="1">
      <c r="G2169" s="454"/>
      <c r="H2169" s="454"/>
    </row>
    <row r="2170" spans="7:8" s="9" customFormat="1">
      <c r="G2170" s="454"/>
      <c r="H2170" s="454"/>
    </row>
    <row r="2171" spans="7:8" s="9" customFormat="1">
      <c r="G2171" s="454"/>
      <c r="H2171" s="454"/>
    </row>
    <row r="2172" spans="7:8" s="9" customFormat="1">
      <c r="G2172" s="454"/>
      <c r="H2172" s="454"/>
    </row>
    <row r="2173" spans="7:8" s="9" customFormat="1">
      <c r="G2173" s="454"/>
      <c r="H2173" s="454"/>
    </row>
    <row r="2174" spans="7:8" s="9" customFormat="1">
      <c r="G2174" s="454"/>
      <c r="H2174" s="454"/>
    </row>
    <row r="2175" spans="7:8" s="9" customFormat="1">
      <c r="G2175" s="454"/>
      <c r="H2175" s="454"/>
    </row>
    <row r="2176" spans="7:8" s="9" customFormat="1">
      <c r="G2176" s="454"/>
      <c r="H2176" s="454"/>
    </row>
    <row r="2177" spans="7:8" s="9" customFormat="1">
      <c r="G2177" s="454"/>
      <c r="H2177" s="454"/>
    </row>
    <row r="2178" spans="7:8" s="9" customFormat="1">
      <c r="G2178" s="454"/>
      <c r="H2178" s="454"/>
    </row>
    <row r="2179" spans="7:8" s="9" customFormat="1">
      <c r="G2179" s="454"/>
      <c r="H2179" s="454"/>
    </row>
    <row r="2180" spans="7:8" s="9" customFormat="1">
      <c r="G2180" s="454"/>
      <c r="H2180" s="454"/>
    </row>
    <row r="2181" spans="7:8" s="9" customFormat="1">
      <c r="G2181" s="454"/>
      <c r="H2181" s="454"/>
    </row>
    <row r="2182" spans="7:8" s="9" customFormat="1">
      <c r="G2182" s="454"/>
      <c r="H2182" s="454"/>
    </row>
    <row r="2183" spans="7:8" s="9" customFormat="1">
      <c r="G2183" s="454"/>
      <c r="H2183" s="454"/>
    </row>
    <row r="2184" spans="7:8" s="9" customFormat="1">
      <c r="G2184" s="454"/>
      <c r="H2184" s="454"/>
    </row>
    <row r="2185" spans="7:8" s="9" customFormat="1">
      <c r="G2185" s="454"/>
      <c r="H2185" s="454"/>
    </row>
    <row r="2186" spans="7:8" s="9" customFormat="1">
      <c r="G2186" s="454"/>
      <c r="H2186" s="454"/>
    </row>
    <row r="2187" spans="7:8" s="9" customFormat="1">
      <c r="G2187" s="454"/>
      <c r="H2187" s="454"/>
    </row>
    <row r="2188" spans="7:8" s="9" customFormat="1">
      <c r="G2188" s="454"/>
      <c r="H2188" s="454"/>
    </row>
    <row r="2189" spans="7:8" s="9" customFormat="1">
      <c r="G2189" s="454"/>
      <c r="H2189" s="454"/>
    </row>
    <row r="2190" spans="7:8" s="9" customFormat="1">
      <c r="G2190" s="454"/>
      <c r="H2190" s="454"/>
    </row>
    <row r="2191" spans="7:8" s="9" customFormat="1">
      <c r="G2191" s="454"/>
      <c r="H2191" s="454"/>
    </row>
    <row r="2192" spans="7:8" s="9" customFormat="1">
      <c r="G2192" s="454"/>
      <c r="H2192" s="454"/>
    </row>
    <row r="2193" spans="7:8" s="9" customFormat="1">
      <c r="G2193" s="454"/>
      <c r="H2193" s="454"/>
    </row>
    <row r="2194" spans="7:8" s="9" customFormat="1">
      <c r="G2194" s="454"/>
      <c r="H2194" s="454"/>
    </row>
    <row r="2195" spans="7:8" s="9" customFormat="1">
      <c r="G2195" s="454"/>
      <c r="H2195" s="454"/>
    </row>
    <row r="2196" spans="7:8" s="9" customFormat="1">
      <c r="G2196" s="454"/>
      <c r="H2196" s="454"/>
    </row>
    <row r="2197" spans="7:8" s="9" customFormat="1">
      <c r="G2197" s="454"/>
      <c r="H2197" s="454"/>
    </row>
    <row r="2198" spans="7:8" s="9" customFormat="1">
      <c r="G2198" s="454"/>
      <c r="H2198" s="454"/>
    </row>
    <row r="2199" spans="7:8" s="9" customFormat="1">
      <c r="G2199" s="454"/>
      <c r="H2199" s="454"/>
    </row>
    <row r="2200" spans="7:8" s="9" customFormat="1">
      <c r="G2200" s="454"/>
      <c r="H2200" s="454"/>
    </row>
    <row r="2201" spans="7:8" s="9" customFormat="1">
      <c r="G2201" s="454"/>
      <c r="H2201" s="454"/>
    </row>
    <row r="2202" spans="7:8" s="9" customFormat="1">
      <c r="G2202" s="454"/>
      <c r="H2202" s="454"/>
    </row>
    <row r="2203" spans="7:8" s="9" customFormat="1">
      <c r="G2203" s="454"/>
      <c r="H2203" s="454"/>
    </row>
    <row r="2204" spans="7:8" s="9" customFormat="1">
      <c r="G2204" s="454"/>
      <c r="H2204" s="454"/>
    </row>
    <row r="2205" spans="7:8" s="9" customFormat="1">
      <c r="G2205" s="454"/>
      <c r="H2205" s="454"/>
    </row>
    <row r="2206" spans="7:8" s="9" customFormat="1">
      <c r="G2206" s="454"/>
      <c r="H2206" s="454"/>
    </row>
    <row r="2207" spans="7:8" s="9" customFormat="1">
      <c r="G2207" s="454"/>
      <c r="H2207" s="454"/>
    </row>
    <row r="2208" spans="7:8" s="9" customFormat="1">
      <c r="G2208" s="454"/>
      <c r="H2208" s="454"/>
    </row>
    <row r="2209" spans="7:8" s="9" customFormat="1">
      <c r="G2209" s="454"/>
      <c r="H2209" s="454"/>
    </row>
    <row r="2210" spans="7:8" s="9" customFormat="1">
      <c r="G2210" s="454"/>
      <c r="H2210" s="454"/>
    </row>
    <row r="2211" spans="7:8" s="9" customFormat="1">
      <c r="G2211" s="454"/>
      <c r="H2211" s="454"/>
    </row>
    <row r="2212" spans="7:8" s="9" customFormat="1">
      <c r="G2212" s="454"/>
      <c r="H2212" s="454"/>
    </row>
    <row r="2213" spans="7:8" s="9" customFormat="1">
      <c r="G2213" s="454"/>
      <c r="H2213" s="454"/>
    </row>
    <row r="2214" spans="7:8" s="9" customFormat="1">
      <c r="G2214" s="454"/>
      <c r="H2214" s="454"/>
    </row>
    <row r="2215" spans="7:8" s="9" customFormat="1">
      <c r="G2215" s="454"/>
      <c r="H2215" s="454"/>
    </row>
    <row r="2216" spans="7:8" s="9" customFormat="1">
      <c r="G2216" s="454"/>
      <c r="H2216" s="454"/>
    </row>
    <row r="2217" spans="7:8" s="9" customFormat="1">
      <c r="G2217" s="454"/>
      <c r="H2217" s="454"/>
    </row>
    <row r="2218" spans="7:8" s="9" customFormat="1">
      <c r="G2218" s="454"/>
      <c r="H2218" s="454"/>
    </row>
    <row r="2219" spans="7:8" s="9" customFormat="1">
      <c r="G2219" s="454"/>
      <c r="H2219" s="454"/>
    </row>
    <row r="2220" spans="7:8" s="9" customFormat="1">
      <c r="G2220" s="454"/>
      <c r="H2220" s="454"/>
    </row>
    <row r="2221" spans="7:8" s="9" customFormat="1">
      <c r="G2221" s="454"/>
      <c r="H2221" s="454"/>
    </row>
    <row r="2222" spans="7:8" s="9" customFormat="1">
      <c r="G2222" s="454"/>
      <c r="H2222" s="454"/>
    </row>
    <row r="2223" spans="7:8" s="9" customFormat="1">
      <c r="G2223" s="454"/>
      <c r="H2223" s="454"/>
    </row>
    <row r="2224" spans="7:8" s="9" customFormat="1">
      <c r="G2224" s="454"/>
      <c r="H2224" s="454"/>
    </row>
    <row r="2225" spans="7:8" s="9" customFormat="1">
      <c r="G2225" s="454"/>
      <c r="H2225" s="454"/>
    </row>
    <row r="2226" spans="7:8" s="9" customFormat="1">
      <c r="G2226" s="454"/>
      <c r="H2226" s="454"/>
    </row>
    <row r="2227" spans="7:8" s="9" customFormat="1">
      <c r="G2227" s="454"/>
      <c r="H2227" s="454"/>
    </row>
    <row r="2228" spans="7:8" s="9" customFormat="1">
      <c r="G2228" s="454"/>
      <c r="H2228" s="454"/>
    </row>
    <row r="2229" spans="7:8" s="9" customFormat="1">
      <c r="G2229" s="454"/>
      <c r="H2229" s="454"/>
    </row>
    <row r="2230" spans="7:8" s="9" customFormat="1">
      <c r="G2230" s="454"/>
      <c r="H2230" s="454"/>
    </row>
    <row r="2231" spans="7:8" s="9" customFormat="1">
      <c r="G2231" s="454"/>
      <c r="H2231" s="454"/>
    </row>
    <row r="2232" spans="7:8" s="9" customFormat="1">
      <c r="G2232" s="454"/>
      <c r="H2232" s="454"/>
    </row>
    <row r="2233" spans="7:8" s="9" customFormat="1">
      <c r="G2233" s="454"/>
      <c r="H2233" s="454"/>
    </row>
    <row r="2234" spans="7:8" s="9" customFormat="1">
      <c r="G2234" s="454"/>
      <c r="H2234" s="454"/>
    </row>
    <row r="2235" spans="7:8" s="9" customFormat="1">
      <c r="G2235" s="454"/>
      <c r="H2235" s="454"/>
    </row>
    <row r="2236" spans="7:8" s="9" customFormat="1">
      <c r="G2236" s="454"/>
      <c r="H2236" s="454"/>
    </row>
    <row r="2237" spans="7:8" s="9" customFormat="1">
      <c r="G2237" s="454"/>
      <c r="H2237" s="454"/>
    </row>
    <row r="2238" spans="7:8" s="9" customFormat="1">
      <c r="G2238" s="454"/>
      <c r="H2238" s="454"/>
    </row>
    <row r="2239" spans="7:8" s="9" customFormat="1">
      <c r="G2239" s="454"/>
      <c r="H2239" s="454"/>
    </row>
    <row r="2240" spans="7:8" s="9" customFormat="1">
      <c r="G2240" s="454"/>
      <c r="H2240" s="454"/>
    </row>
    <row r="2241" spans="7:8" s="9" customFormat="1">
      <c r="G2241" s="454"/>
      <c r="H2241" s="454"/>
    </row>
    <row r="2242" spans="7:8" s="9" customFormat="1">
      <c r="G2242" s="454"/>
      <c r="H2242" s="454"/>
    </row>
    <row r="2243" spans="7:8" s="9" customFormat="1">
      <c r="G2243" s="454"/>
      <c r="H2243" s="454"/>
    </row>
    <row r="2244" spans="7:8" s="9" customFormat="1">
      <c r="G2244" s="454"/>
      <c r="H2244" s="454"/>
    </row>
    <row r="2245" spans="7:8" s="9" customFormat="1">
      <c r="G2245" s="454"/>
      <c r="H2245" s="454"/>
    </row>
    <row r="2246" spans="7:8" s="9" customFormat="1">
      <c r="G2246" s="454"/>
      <c r="H2246" s="454"/>
    </row>
    <row r="2247" spans="7:8" s="9" customFormat="1">
      <c r="G2247" s="454"/>
      <c r="H2247" s="454"/>
    </row>
    <row r="2248" spans="7:8" s="9" customFormat="1">
      <c r="G2248" s="454"/>
      <c r="H2248" s="454"/>
    </row>
    <row r="2249" spans="7:8" s="9" customFormat="1">
      <c r="G2249" s="454"/>
      <c r="H2249" s="454"/>
    </row>
    <row r="2250" spans="7:8" s="9" customFormat="1">
      <c r="G2250" s="454"/>
      <c r="H2250" s="454"/>
    </row>
    <row r="2251" spans="7:8" s="9" customFormat="1">
      <c r="G2251" s="454"/>
      <c r="H2251" s="454"/>
    </row>
    <row r="2252" spans="7:8" s="9" customFormat="1">
      <c r="G2252" s="454"/>
      <c r="H2252" s="454"/>
    </row>
    <row r="2253" spans="7:8" s="9" customFormat="1">
      <c r="G2253" s="454"/>
      <c r="H2253" s="454"/>
    </row>
    <row r="2254" spans="7:8" s="9" customFormat="1">
      <c r="G2254" s="454"/>
      <c r="H2254" s="454"/>
    </row>
    <row r="2255" spans="7:8" s="9" customFormat="1">
      <c r="G2255" s="454"/>
      <c r="H2255" s="454"/>
    </row>
    <row r="2256" spans="7:8" s="9" customFormat="1">
      <c r="G2256" s="454"/>
      <c r="H2256" s="454"/>
    </row>
    <row r="2257" spans="7:8" s="9" customFormat="1">
      <c r="G2257" s="454"/>
      <c r="H2257" s="454"/>
    </row>
    <row r="2258" spans="7:8" s="9" customFormat="1">
      <c r="G2258" s="454"/>
      <c r="H2258" s="454"/>
    </row>
    <row r="2259" spans="7:8" s="9" customFormat="1">
      <c r="G2259" s="454"/>
      <c r="H2259" s="454"/>
    </row>
    <row r="2260" spans="7:8" s="9" customFormat="1">
      <c r="G2260" s="454"/>
      <c r="H2260" s="454"/>
    </row>
    <row r="2261" spans="7:8" s="9" customFormat="1">
      <c r="G2261" s="454"/>
      <c r="H2261" s="454"/>
    </row>
    <row r="2262" spans="7:8" s="9" customFormat="1">
      <c r="G2262" s="454"/>
      <c r="H2262" s="454"/>
    </row>
    <row r="2263" spans="7:8" s="9" customFormat="1">
      <c r="G2263" s="454"/>
      <c r="H2263" s="454"/>
    </row>
    <row r="2264" spans="7:8" s="9" customFormat="1">
      <c r="G2264" s="454"/>
      <c r="H2264" s="454"/>
    </row>
    <row r="2265" spans="7:8" s="9" customFormat="1">
      <c r="G2265" s="454"/>
      <c r="H2265" s="454"/>
    </row>
    <row r="2266" spans="7:8" s="9" customFormat="1">
      <c r="G2266" s="454"/>
      <c r="H2266" s="454"/>
    </row>
    <row r="2267" spans="7:8" s="9" customFormat="1">
      <c r="G2267" s="454"/>
      <c r="H2267" s="454"/>
    </row>
    <row r="2268" spans="7:8" s="9" customFormat="1">
      <c r="G2268" s="454"/>
      <c r="H2268" s="454"/>
    </row>
    <row r="2269" spans="7:8" s="9" customFormat="1">
      <c r="G2269" s="454"/>
      <c r="H2269" s="454"/>
    </row>
    <row r="2270" spans="7:8" s="9" customFormat="1">
      <c r="G2270" s="454"/>
      <c r="H2270" s="454"/>
    </row>
    <row r="2271" spans="7:8" s="9" customFormat="1">
      <c r="G2271" s="454"/>
      <c r="H2271" s="454"/>
    </row>
    <row r="2272" spans="7:8" s="9" customFormat="1">
      <c r="G2272" s="454"/>
      <c r="H2272" s="454"/>
    </row>
    <row r="2273" spans="7:8" s="9" customFormat="1">
      <c r="G2273" s="454"/>
      <c r="H2273" s="454"/>
    </row>
    <row r="2274" spans="7:8" s="9" customFormat="1">
      <c r="G2274" s="454"/>
      <c r="H2274" s="454"/>
    </row>
    <row r="2275" spans="7:8" s="9" customFormat="1">
      <c r="G2275" s="454"/>
      <c r="H2275" s="454"/>
    </row>
    <row r="2276" spans="7:8" s="9" customFormat="1">
      <c r="G2276" s="454"/>
      <c r="H2276" s="454"/>
    </row>
    <row r="2277" spans="7:8" s="9" customFormat="1">
      <c r="G2277" s="454"/>
      <c r="H2277" s="454"/>
    </row>
    <row r="2278" spans="7:8" s="9" customFormat="1">
      <c r="G2278" s="454"/>
      <c r="H2278" s="454"/>
    </row>
    <row r="2279" spans="7:8" s="9" customFormat="1">
      <c r="G2279" s="454"/>
      <c r="H2279" s="454"/>
    </row>
    <row r="2280" spans="7:8" s="9" customFormat="1">
      <c r="G2280" s="454"/>
      <c r="H2280" s="454"/>
    </row>
    <row r="2281" spans="7:8" s="9" customFormat="1">
      <c r="G2281" s="454"/>
      <c r="H2281" s="454"/>
    </row>
    <row r="2282" spans="7:8" s="9" customFormat="1">
      <c r="G2282" s="454"/>
      <c r="H2282" s="454"/>
    </row>
    <row r="2283" spans="7:8" s="9" customFormat="1">
      <c r="G2283" s="454"/>
      <c r="H2283" s="454"/>
    </row>
    <row r="2284" spans="7:8" s="9" customFormat="1">
      <c r="G2284" s="454"/>
      <c r="H2284" s="454"/>
    </row>
    <row r="2285" spans="7:8" s="9" customFormat="1">
      <c r="G2285" s="454"/>
      <c r="H2285" s="454"/>
    </row>
    <row r="2286" spans="7:8" s="9" customFormat="1">
      <c r="G2286" s="454"/>
      <c r="H2286" s="454"/>
    </row>
    <row r="2287" spans="7:8" s="9" customFormat="1">
      <c r="G2287" s="454"/>
      <c r="H2287" s="454"/>
    </row>
    <row r="2288" spans="7:8" s="9" customFormat="1">
      <c r="G2288" s="454"/>
      <c r="H2288" s="454"/>
    </row>
    <row r="2289" spans="7:8" s="9" customFormat="1">
      <c r="G2289" s="454"/>
      <c r="H2289" s="454"/>
    </row>
    <row r="2290" spans="7:8" s="9" customFormat="1">
      <c r="G2290" s="454"/>
      <c r="H2290" s="454"/>
    </row>
    <row r="2291" spans="7:8" s="9" customFormat="1">
      <c r="G2291" s="454"/>
      <c r="H2291" s="454"/>
    </row>
    <row r="2292" spans="7:8" s="9" customFormat="1">
      <c r="G2292" s="454"/>
      <c r="H2292" s="454"/>
    </row>
    <row r="2293" spans="7:8" s="9" customFormat="1">
      <c r="G2293" s="454"/>
      <c r="H2293" s="454"/>
    </row>
    <row r="2294" spans="7:8" s="9" customFormat="1">
      <c r="G2294" s="454"/>
      <c r="H2294" s="454"/>
    </row>
    <row r="2295" spans="7:8" s="9" customFormat="1">
      <c r="G2295" s="454"/>
      <c r="H2295" s="454"/>
    </row>
    <row r="2296" spans="7:8" s="9" customFormat="1">
      <c r="G2296" s="454"/>
      <c r="H2296" s="454"/>
    </row>
    <row r="2297" spans="7:8" s="9" customFormat="1">
      <c r="G2297" s="454"/>
      <c r="H2297" s="454"/>
    </row>
    <row r="2298" spans="7:8" s="9" customFormat="1">
      <c r="G2298" s="454"/>
      <c r="H2298" s="454"/>
    </row>
    <row r="2299" spans="7:8" s="9" customFormat="1">
      <c r="G2299" s="454"/>
      <c r="H2299" s="454"/>
    </row>
    <row r="2300" spans="7:8" s="9" customFormat="1">
      <c r="G2300" s="454"/>
      <c r="H2300" s="454"/>
    </row>
    <row r="2301" spans="7:8" s="9" customFormat="1">
      <c r="G2301" s="454"/>
      <c r="H2301" s="454"/>
    </row>
    <row r="2302" spans="7:8" s="9" customFormat="1">
      <c r="G2302" s="454"/>
      <c r="H2302" s="454"/>
    </row>
    <row r="2303" spans="7:8" s="9" customFormat="1">
      <c r="G2303" s="454"/>
      <c r="H2303" s="454"/>
    </row>
    <row r="2304" spans="7:8" s="9" customFormat="1">
      <c r="G2304" s="454"/>
      <c r="H2304" s="454"/>
    </row>
    <row r="2305" spans="7:8" s="9" customFormat="1">
      <c r="G2305" s="454"/>
      <c r="H2305" s="454"/>
    </row>
    <row r="2306" spans="7:8" s="9" customFormat="1">
      <c r="G2306" s="454"/>
      <c r="H2306" s="454"/>
    </row>
    <row r="2307" spans="7:8" s="9" customFormat="1">
      <c r="G2307" s="454"/>
      <c r="H2307" s="454"/>
    </row>
    <row r="2308" spans="7:8" s="9" customFormat="1">
      <c r="G2308" s="454"/>
      <c r="H2308" s="454"/>
    </row>
    <row r="2309" spans="7:8" s="9" customFormat="1">
      <c r="G2309" s="454"/>
      <c r="H2309" s="454"/>
    </row>
    <row r="2310" spans="7:8" s="9" customFormat="1">
      <c r="G2310" s="454"/>
      <c r="H2310" s="454"/>
    </row>
    <row r="2311" spans="7:8" s="9" customFormat="1">
      <c r="G2311" s="454"/>
      <c r="H2311" s="454"/>
    </row>
    <row r="2312" spans="7:8" s="9" customFormat="1">
      <c r="G2312" s="454"/>
      <c r="H2312" s="454"/>
    </row>
    <row r="2313" spans="7:8" s="9" customFormat="1">
      <c r="G2313" s="454"/>
      <c r="H2313" s="454"/>
    </row>
    <row r="2314" spans="7:8" s="9" customFormat="1">
      <c r="G2314" s="454"/>
      <c r="H2314" s="454"/>
    </row>
    <row r="2315" spans="7:8" s="9" customFormat="1">
      <c r="G2315" s="454"/>
      <c r="H2315" s="454"/>
    </row>
    <row r="2316" spans="7:8" s="9" customFormat="1">
      <c r="G2316" s="454"/>
      <c r="H2316" s="454"/>
    </row>
    <row r="2317" spans="7:8" s="9" customFormat="1">
      <c r="G2317" s="454"/>
      <c r="H2317" s="454"/>
    </row>
    <row r="2318" spans="7:8" s="9" customFormat="1">
      <c r="G2318" s="454"/>
      <c r="H2318" s="454"/>
    </row>
    <row r="2319" spans="7:8" s="9" customFormat="1">
      <c r="G2319" s="454"/>
      <c r="H2319" s="454"/>
    </row>
    <row r="2320" spans="7:8" s="9" customFormat="1">
      <c r="G2320" s="454"/>
      <c r="H2320" s="454"/>
    </row>
    <row r="2321" spans="7:8" s="9" customFormat="1">
      <c r="G2321" s="454"/>
      <c r="H2321" s="454"/>
    </row>
    <row r="2322" spans="7:8" s="9" customFormat="1">
      <c r="G2322" s="454"/>
      <c r="H2322" s="454"/>
    </row>
    <row r="2323" spans="7:8" s="9" customFormat="1">
      <c r="G2323" s="454"/>
      <c r="H2323" s="454"/>
    </row>
    <row r="2324" spans="7:8" s="9" customFormat="1">
      <c r="G2324" s="454"/>
      <c r="H2324" s="454"/>
    </row>
    <row r="2325" spans="7:8" s="9" customFormat="1">
      <c r="G2325" s="454"/>
      <c r="H2325" s="454"/>
    </row>
    <row r="2326" spans="7:8" s="9" customFormat="1">
      <c r="G2326" s="454"/>
      <c r="H2326" s="454"/>
    </row>
    <row r="2327" spans="7:8" s="9" customFormat="1">
      <c r="G2327" s="454"/>
      <c r="H2327" s="454"/>
    </row>
    <row r="2328" spans="7:8" s="9" customFormat="1">
      <c r="G2328" s="454"/>
      <c r="H2328" s="454"/>
    </row>
    <row r="2329" spans="7:8" s="9" customFormat="1">
      <c r="G2329" s="454"/>
      <c r="H2329" s="454"/>
    </row>
    <row r="2330" spans="7:8" s="9" customFormat="1">
      <c r="G2330" s="454"/>
      <c r="H2330" s="454"/>
    </row>
    <row r="2331" spans="7:8" s="9" customFormat="1">
      <c r="G2331" s="454"/>
      <c r="H2331" s="454"/>
    </row>
    <row r="2332" spans="7:8" s="9" customFormat="1">
      <c r="G2332" s="454"/>
      <c r="H2332" s="454"/>
    </row>
    <row r="2333" spans="7:8" s="9" customFormat="1">
      <c r="G2333" s="454"/>
      <c r="H2333" s="454"/>
    </row>
    <row r="2334" spans="7:8" s="9" customFormat="1">
      <c r="G2334" s="454"/>
      <c r="H2334" s="454"/>
    </row>
    <row r="2335" spans="7:8" s="9" customFormat="1">
      <c r="G2335" s="454"/>
      <c r="H2335" s="454"/>
    </row>
    <row r="2336" spans="7:8" s="9" customFormat="1">
      <c r="G2336" s="454"/>
      <c r="H2336" s="454"/>
    </row>
    <row r="2337" spans="7:8" s="9" customFormat="1">
      <c r="G2337" s="454"/>
      <c r="H2337" s="454"/>
    </row>
    <row r="2338" spans="7:8" s="9" customFormat="1">
      <c r="G2338" s="454"/>
      <c r="H2338" s="454"/>
    </row>
    <row r="2339" spans="7:8" s="9" customFormat="1">
      <c r="G2339" s="454"/>
      <c r="H2339" s="454"/>
    </row>
    <row r="2340" spans="7:8" s="9" customFormat="1">
      <c r="G2340" s="454"/>
      <c r="H2340" s="454"/>
    </row>
    <row r="2341" spans="7:8" s="9" customFormat="1">
      <c r="G2341" s="454"/>
      <c r="H2341" s="454"/>
    </row>
    <row r="2342" spans="7:8" s="9" customFormat="1">
      <c r="G2342" s="454"/>
      <c r="H2342" s="454"/>
    </row>
    <row r="2343" spans="7:8" s="9" customFormat="1">
      <c r="G2343" s="454"/>
      <c r="H2343" s="454"/>
    </row>
    <row r="2344" spans="7:8" s="9" customFormat="1">
      <c r="G2344" s="454"/>
      <c r="H2344" s="454"/>
    </row>
    <row r="2345" spans="7:8" s="9" customFormat="1">
      <c r="G2345" s="454"/>
      <c r="H2345" s="454"/>
    </row>
    <row r="2346" spans="7:8" s="9" customFormat="1">
      <c r="G2346" s="454"/>
      <c r="H2346" s="454"/>
    </row>
    <row r="2347" spans="7:8" s="9" customFormat="1">
      <c r="G2347" s="454"/>
      <c r="H2347" s="454"/>
    </row>
    <row r="2348" spans="7:8" s="9" customFormat="1">
      <c r="G2348" s="454"/>
      <c r="H2348" s="454"/>
    </row>
    <row r="2349" spans="7:8" s="9" customFormat="1">
      <c r="G2349" s="454"/>
      <c r="H2349" s="454"/>
    </row>
    <row r="2350" spans="7:8" s="9" customFormat="1">
      <c r="G2350" s="454"/>
      <c r="H2350" s="454"/>
    </row>
    <row r="2351" spans="7:8" s="9" customFormat="1">
      <c r="G2351" s="454"/>
      <c r="H2351" s="454"/>
    </row>
    <row r="2352" spans="7:8" s="9" customFormat="1">
      <c r="G2352" s="454"/>
      <c r="H2352" s="454"/>
    </row>
    <row r="2353" spans="7:8" s="9" customFormat="1">
      <c r="G2353" s="454"/>
      <c r="H2353" s="454"/>
    </row>
    <row r="2354" spans="7:8" s="9" customFormat="1">
      <c r="G2354" s="454"/>
      <c r="H2354" s="454"/>
    </row>
    <row r="2355" spans="7:8" s="9" customFormat="1">
      <c r="G2355" s="454"/>
      <c r="H2355" s="454"/>
    </row>
    <row r="2356" spans="7:8" s="9" customFormat="1">
      <c r="G2356" s="454"/>
      <c r="H2356" s="454"/>
    </row>
    <row r="2357" spans="7:8" s="9" customFormat="1">
      <c r="G2357" s="454"/>
      <c r="H2357" s="454"/>
    </row>
    <row r="2358" spans="7:8" s="9" customFormat="1">
      <c r="G2358" s="454"/>
      <c r="H2358" s="454"/>
    </row>
    <row r="2359" spans="7:8" s="9" customFormat="1">
      <c r="G2359" s="454"/>
      <c r="H2359" s="454"/>
    </row>
    <row r="2360" spans="7:8" s="9" customFormat="1">
      <c r="G2360" s="454"/>
      <c r="H2360" s="454"/>
    </row>
    <row r="2361" spans="7:8" s="9" customFormat="1">
      <c r="G2361" s="454"/>
      <c r="H2361" s="454"/>
    </row>
    <row r="2362" spans="7:8" s="9" customFormat="1">
      <c r="G2362" s="454"/>
      <c r="H2362" s="454"/>
    </row>
    <row r="2363" spans="7:8" s="9" customFormat="1">
      <c r="G2363" s="454"/>
      <c r="H2363" s="454"/>
    </row>
    <row r="2364" spans="7:8" s="9" customFormat="1">
      <c r="G2364" s="454"/>
      <c r="H2364" s="454"/>
    </row>
    <row r="2365" spans="7:8" s="9" customFormat="1">
      <c r="G2365" s="454"/>
      <c r="H2365" s="454"/>
    </row>
    <row r="2366" spans="7:8" s="9" customFormat="1">
      <c r="G2366" s="454"/>
      <c r="H2366" s="454"/>
    </row>
    <row r="2367" spans="7:8" s="9" customFormat="1">
      <c r="G2367" s="454"/>
      <c r="H2367" s="454"/>
    </row>
    <row r="2368" spans="7:8" s="9" customFormat="1">
      <c r="G2368" s="454"/>
      <c r="H2368" s="454"/>
    </row>
    <row r="2369" spans="7:8" s="9" customFormat="1">
      <c r="G2369" s="454"/>
      <c r="H2369" s="454"/>
    </row>
    <row r="2370" spans="7:8" s="9" customFormat="1">
      <c r="G2370" s="454"/>
      <c r="H2370" s="454"/>
    </row>
    <row r="2371" spans="7:8" s="9" customFormat="1">
      <c r="G2371" s="454"/>
      <c r="H2371" s="454"/>
    </row>
    <row r="2372" spans="7:8" s="9" customFormat="1">
      <c r="G2372" s="454"/>
      <c r="H2372" s="454"/>
    </row>
    <row r="2373" spans="7:8" s="9" customFormat="1">
      <c r="G2373" s="454"/>
      <c r="H2373" s="454"/>
    </row>
    <row r="2374" spans="7:8" s="9" customFormat="1">
      <c r="G2374" s="454"/>
      <c r="H2374" s="454"/>
    </row>
    <row r="2375" spans="7:8" s="9" customFormat="1">
      <c r="G2375" s="454"/>
      <c r="H2375" s="454"/>
    </row>
    <row r="2376" spans="7:8" s="9" customFormat="1">
      <c r="G2376" s="454"/>
      <c r="H2376" s="454"/>
    </row>
    <row r="2377" spans="7:8" s="9" customFormat="1">
      <c r="G2377" s="454"/>
      <c r="H2377" s="454"/>
    </row>
    <row r="2378" spans="7:8" s="9" customFormat="1">
      <c r="G2378" s="454"/>
      <c r="H2378" s="454"/>
    </row>
    <row r="2379" spans="7:8" s="9" customFormat="1">
      <c r="G2379" s="454"/>
      <c r="H2379" s="454"/>
    </row>
    <row r="2380" spans="7:8" s="9" customFormat="1">
      <c r="G2380" s="454"/>
      <c r="H2380" s="454"/>
    </row>
    <row r="2381" spans="7:8" s="9" customFormat="1">
      <c r="G2381" s="454"/>
      <c r="H2381" s="454"/>
    </row>
    <row r="2382" spans="7:8" s="9" customFormat="1">
      <c r="G2382" s="454"/>
      <c r="H2382" s="454"/>
    </row>
    <row r="2383" spans="7:8" s="9" customFormat="1">
      <c r="G2383" s="454"/>
      <c r="H2383" s="454"/>
    </row>
    <row r="2384" spans="7:8" s="9" customFormat="1">
      <c r="G2384" s="454"/>
      <c r="H2384" s="454"/>
    </row>
    <row r="2385" spans="7:8" s="9" customFormat="1">
      <c r="G2385" s="454"/>
      <c r="H2385" s="454"/>
    </row>
    <row r="2386" spans="7:8" s="9" customFormat="1">
      <c r="G2386" s="454"/>
      <c r="H2386" s="454"/>
    </row>
    <row r="2387" spans="7:8" s="9" customFormat="1">
      <c r="G2387" s="454"/>
      <c r="H2387" s="454"/>
    </row>
    <row r="2388" spans="7:8" s="9" customFormat="1">
      <c r="G2388" s="454"/>
      <c r="H2388" s="454"/>
    </row>
    <row r="2389" spans="7:8" s="9" customFormat="1">
      <c r="G2389" s="454"/>
      <c r="H2389" s="454"/>
    </row>
    <row r="2390" spans="7:8" s="9" customFormat="1">
      <c r="G2390" s="454"/>
      <c r="H2390" s="454"/>
    </row>
    <row r="2391" spans="7:8" s="9" customFormat="1">
      <c r="G2391" s="454"/>
      <c r="H2391" s="454"/>
    </row>
    <row r="2392" spans="7:8" s="9" customFormat="1">
      <c r="G2392" s="454"/>
      <c r="H2392" s="454"/>
    </row>
    <row r="2393" spans="7:8" s="9" customFormat="1">
      <c r="G2393" s="454"/>
      <c r="H2393" s="454"/>
    </row>
    <row r="2394" spans="7:8" s="9" customFormat="1">
      <c r="G2394" s="454"/>
      <c r="H2394" s="454"/>
    </row>
    <row r="2395" spans="7:8" s="9" customFormat="1">
      <c r="G2395" s="454"/>
      <c r="H2395" s="454"/>
    </row>
    <row r="2396" spans="7:8" s="9" customFormat="1">
      <c r="G2396" s="454"/>
      <c r="H2396" s="454"/>
    </row>
    <row r="2397" spans="7:8" s="9" customFormat="1">
      <c r="G2397" s="454"/>
      <c r="H2397" s="454"/>
    </row>
    <row r="2398" spans="7:8" s="9" customFormat="1">
      <c r="G2398" s="454"/>
      <c r="H2398" s="454"/>
    </row>
    <row r="2399" spans="7:8" s="9" customFormat="1">
      <c r="G2399" s="454"/>
      <c r="H2399" s="454"/>
    </row>
    <row r="2400" spans="7:8" s="9" customFormat="1">
      <c r="G2400" s="454"/>
      <c r="H2400" s="454"/>
    </row>
    <row r="2401" spans="7:8" s="9" customFormat="1">
      <c r="G2401" s="454"/>
      <c r="H2401" s="454"/>
    </row>
    <row r="2402" spans="7:8" s="9" customFormat="1">
      <c r="G2402" s="454"/>
      <c r="H2402" s="454"/>
    </row>
    <row r="2403" spans="7:8" s="9" customFormat="1">
      <c r="G2403" s="454"/>
      <c r="H2403" s="454"/>
    </row>
    <row r="2404" spans="7:8" s="9" customFormat="1">
      <c r="G2404" s="454"/>
      <c r="H2404" s="454"/>
    </row>
    <row r="2405" spans="7:8" s="9" customFormat="1">
      <c r="G2405" s="454"/>
      <c r="H2405" s="454"/>
    </row>
    <row r="2406" spans="7:8" s="9" customFormat="1">
      <c r="G2406" s="454"/>
      <c r="H2406" s="454"/>
    </row>
    <row r="2407" spans="7:8" s="9" customFormat="1">
      <c r="G2407" s="454"/>
      <c r="H2407" s="454"/>
    </row>
    <row r="2408" spans="7:8" s="9" customFormat="1">
      <c r="G2408" s="454"/>
      <c r="H2408" s="454"/>
    </row>
    <row r="2409" spans="7:8" s="9" customFormat="1">
      <c r="G2409" s="454"/>
      <c r="H2409" s="454"/>
    </row>
    <row r="2410" spans="7:8" s="9" customFormat="1">
      <c r="G2410" s="454"/>
      <c r="H2410" s="454"/>
    </row>
    <row r="2411" spans="7:8" s="9" customFormat="1">
      <c r="G2411" s="454"/>
      <c r="H2411" s="454"/>
    </row>
    <row r="2412" spans="7:8" s="9" customFormat="1">
      <c r="G2412" s="454"/>
      <c r="H2412" s="454"/>
    </row>
    <row r="2413" spans="7:8" s="9" customFormat="1">
      <c r="G2413" s="454"/>
      <c r="H2413" s="454"/>
    </row>
    <row r="2414" spans="7:8" s="9" customFormat="1">
      <c r="G2414" s="454"/>
      <c r="H2414" s="454"/>
    </row>
    <row r="2415" spans="7:8" s="9" customFormat="1">
      <c r="G2415" s="454"/>
      <c r="H2415" s="454"/>
    </row>
    <row r="2416" spans="7:8" s="9" customFormat="1">
      <c r="G2416" s="454"/>
      <c r="H2416" s="454"/>
    </row>
    <row r="2417" spans="7:8" s="9" customFormat="1">
      <c r="G2417" s="454"/>
      <c r="H2417" s="454"/>
    </row>
    <row r="2418" spans="7:8" s="9" customFormat="1">
      <c r="G2418" s="454"/>
      <c r="H2418" s="454"/>
    </row>
    <row r="2419" spans="7:8" s="9" customFormat="1">
      <c r="G2419" s="454"/>
      <c r="H2419" s="454"/>
    </row>
    <row r="2420" spans="7:8" s="9" customFormat="1">
      <c r="G2420" s="454"/>
      <c r="H2420" s="454"/>
    </row>
    <row r="2421" spans="7:8" s="9" customFormat="1">
      <c r="G2421" s="454"/>
      <c r="H2421" s="454"/>
    </row>
    <row r="2422" spans="7:8" s="9" customFormat="1">
      <c r="G2422" s="454"/>
      <c r="H2422" s="454"/>
    </row>
    <row r="2423" spans="7:8" s="9" customFormat="1">
      <c r="G2423" s="454"/>
      <c r="H2423" s="454"/>
    </row>
    <row r="2424" spans="7:8" s="9" customFormat="1">
      <c r="G2424" s="454"/>
      <c r="H2424" s="454"/>
    </row>
    <row r="2425" spans="7:8" s="9" customFormat="1">
      <c r="G2425" s="454"/>
      <c r="H2425" s="454"/>
    </row>
    <row r="2426" spans="7:8" s="9" customFormat="1">
      <c r="G2426" s="454"/>
      <c r="H2426" s="454"/>
    </row>
    <row r="2427" spans="7:8" s="9" customFormat="1">
      <c r="G2427" s="454"/>
      <c r="H2427" s="454"/>
    </row>
    <row r="2428" spans="7:8" s="9" customFormat="1">
      <c r="G2428" s="454"/>
      <c r="H2428" s="454"/>
    </row>
    <row r="2429" spans="7:8" s="9" customFormat="1">
      <c r="G2429" s="454"/>
      <c r="H2429" s="454"/>
    </row>
    <row r="2430" spans="7:8" s="9" customFormat="1">
      <c r="G2430" s="454"/>
      <c r="H2430" s="454"/>
    </row>
    <row r="2431" spans="7:8" s="9" customFormat="1">
      <c r="G2431" s="454"/>
      <c r="H2431" s="454"/>
    </row>
    <row r="2432" spans="7:8" s="9" customFormat="1">
      <c r="G2432" s="454"/>
      <c r="H2432" s="454"/>
    </row>
    <row r="2433" spans="7:8" s="9" customFormat="1">
      <c r="G2433" s="454"/>
      <c r="H2433" s="454"/>
    </row>
    <row r="2434" spans="7:8" s="9" customFormat="1">
      <c r="G2434" s="454"/>
      <c r="H2434" s="454"/>
    </row>
    <row r="2435" spans="7:8" s="9" customFormat="1">
      <c r="G2435" s="454"/>
      <c r="H2435" s="454"/>
    </row>
    <row r="2436" spans="7:8" s="9" customFormat="1">
      <c r="G2436" s="454"/>
      <c r="H2436" s="454"/>
    </row>
    <row r="2437" spans="7:8" s="9" customFormat="1">
      <c r="G2437" s="454"/>
      <c r="H2437" s="454"/>
    </row>
    <row r="2438" spans="7:8" s="9" customFormat="1">
      <c r="G2438" s="454"/>
      <c r="H2438" s="454"/>
    </row>
    <row r="2439" spans="7:8" s="9" customFormat="1">
      <c r="G2439" s="454"/>
      <c r="H2439" s="454"/>
    </row>
    <row r="2440" spans="7:8" s="9" customFormat="1">
      <c r="G2440" s="454"/>
      <c r="H2440" s="454"/>
    </row>
    <row r="2441" spans="7:8" s="9" customFormat="1">
      <c r="G2441" s="454"/>
      <c r="H2441" s="454"/>
    </row>
    <row r="2442" spans="7:8" s="9" customFormat="1">
      <c r="G2442" s="454"/>
      <c r="H2442" s="454"/>
    </row>
    <row r="2443" spans="7:8" s="9" customFormat="1">
      <c r="G2443" s="454"/>
      <c r="H2443" s="454"/>
    </row>
    <row r="2444" spans="7:8" s="9" customFormat="1">
      <c r="G2444" s="454"/>
      <c r="H2444" s="454"/>
    </row>
    <row r="2445" spans="7:8" s="9" customFormat="1">
      <c r="G2445" s="454"/>
      <c r="H2445" s="454"/>
    </row>
    <row r="2446" spans="7:8" s="9" customFormat="1">
      <c r="G2446" s="454"/>
      <c r="H2446" s="454"/>
    </row>
    <row r="2447" spans="7:8" s="9" customFormat="1">
      <c r="G2447" s="454"/>
      <c r="H2447" s="454"/>
    </row>
    <row r="2448" spans="7:8" s="9" customFormat="1">
      <c r="G2448" s="454"/>
      <c r="H2448" s="454"/>
    </row>
    <row r="2449" spans="7:8" s="9" customFormat="1">
      <c r="G2449" s="454"/>
      <c r="H2449" s="454"/>
    </row>
    <row r="2450" spans="7:8" s="9" customFormat="1">
      <c r="G2450" s="454"/>
      <c r="H2450" s="454"/>
    </row>
    <row r="2451" spans="7:8" s="9" customFormat="1">
      <c r="G2451" s="454"/>
      <c r="H2451" s="454"/>
    </row>
    <row r="2452" spans="7:8" s="9" customFormat="1">
      <c r="G2452" s="454"/>
      <c r="H2452" s="454"/>
    </row>
    <row r="2453" spans="7:8" s="9" customFormat="1">
      <c r="G2453" s="454"/>
      <c r="H2453" s="454"/>
    </row>
    <row r="2454" spans="7:8" s="9" customFormat="1">
      <c r="G2454" s="454"/>
      <c r="H2454" s="454"/>
    </row>
    <row r="2455" spans="7:8" s="9" customFormat="1">
      <c r="G2455" s="454"/>
      <c r="H2455" s="454"/>
    </row>
    <row r="2456" spans="7:8" s="9" customFormat="1">
      <c r="G2456" s="454"/>
      <c r="H2456" s="454"/>
    </row>
    <row r="2457" spans="7:8" s="9" customFormat="1">
      <c r="G2457" s="454"/>
      <c r="H2457" s="454"/>
    </row>
    <row r="2458" spans="7:8" s="9" customFormat="1">
      <c r="G2458" s="454"/>
      <c r="H2458" s="454"/>
    </row>
    <row r="2459" spans="7:8" s="9" customFormat="1">
      <c r="G2459" s="454"/>
      <c r="H2459" s="454"/>
    </row>
    <row r="2460" spans="7:8" s="9" customFormat="1">
      <c r="G2460" s="454"/>
      <c r="H2460" s="454"/>
    </row>
    <row r="2461" spans="7:8" s="9" customFormat="1">
      <c r="G2461" s="454"/>
      <c r="H2461" s="454"/>
    </row>
    <row r="2462" spans="7:8" s="9" customFormat="1">
      <c r="G2462" s="454"/>
      <c r="H2462" s="454"/>
    </row>
    <row r="2463" spans="7:8" s="9" customFormat="1">
      <c r="G2463" s="454"/>
      <c r="H2463" s="454"/>
    </row>
    <row r="2464" spans="7:8" s="9" customFormat="1">
      <c r="G2464" s="454"/>
      <c r="H2464" s="454"/>
    </row>
    <row r="2465" spans="7:8" s="9" customFormat="1">
      <c r="G2465" s="454"/>
      <c r="H2465" s="454"/>
    </row>
    <row r="2466" spans="7:8" s="9" customFormat="1">
      <c r="G2466" s="454"/>
      <c r="H2466" s="454"/>
    </row>
    <row r="2467" spans="7:8" s="9" customFormat="1">
      <c r="G2467" s="454"/>
      <c r="H2467" s="454"/>
    </row>
    <row r="2468" spans="7:8" s="9" customFormat="1">
      <c r="G2468" s="454"/>
      <c r="H2468" s="454"/>
    </row>
    <row r="2469" spans="7:8" s="9" customFormat="1">
      <c r="G2469" s="454"/>
      <c r="H2469" s="454"/>
    </row>
    <row r="2470" spans="7:8" s="9" customFormat="1">
      <c r="G2470" s="454"/>
      <c r="H2470" s="454"/>
    </row>
    <row r="2471" spans="7:8" s="9" customFormat="1">
      <c r="G2471" s="454"/>
      <c r="H2471" s="454"/>
    </row>
    <row r="2472" spans="7:8" s="9" customFormat="1">
      <c r="G2472" s="454"/>
      <c r="H2472" s="454"/>
    </row>
    <row r="2473" spans="7:8" s="9" customFormat="1">
      <c r="G2473" s="454"/>
      <c r="H2473" s="454"/>
    </row>
    <row r="2474" spans="7:8" s="9" customFormat="1">
      <c r="G2474" s="454"/>
      <c r="H2474" s="454"/>
    </row>
    <row r="2475" spans="7:8" s="9" customFormat="1">
      <c r="G2475" s="454"/>
      <c r="H2475" s="454"/>
    </row>
    <row r="2476" spans="7:8" s="9" customFormat="1">
      <c r="G2476" s="454"/>
      <c r="H2476" s="454"/>
    </row>
    <row r="2477" spans="7:8" s="9" customFormat="1">
      <c r="G2477" s="454"/>
      <c r="H2477" s="454"/>
    </row>
    <row r="2478" spans="7:8" s="9" customFormat="1">
      <c r="G2478" s="454"/>
      <c r="H2478" s="454"/>
    </row>
    <row r="2479" spans="7:8" s="9" customFormat="1">
      <c r="G2479" s="454"/>
      <c r="H2479" s="454"/>
    </row>
    <row r="2480" spans="7:8" s="9" customFormat="1">
      <c r="G2480" s="454"/>
      <c r="H2480" s="454"/>
    </row>
    <row r="2481" spans="7:8" s="9" customFormat="1">
      <c r="G2481" s="454"/>
      <c r="H2481" s="454"/>
    </row>
    <row r="2482" spans="7:8" s="9" customFormat="1">
      <c r="G2482" s="454"/>
      <c r="H2482" s="454"/>
    </row>
    <row r="2483" spans="7:8" s="9" customFormat="1">
      <c r="G2483" s="454"/>
      <c r="H2483" s="454"/>
    </row>
    <row r="2484" spans="7:8" s="9" customFormat="1">
      <c r="G2484" s="454"/>
      <c r="H2484" s="454"/>
    </row>
    <row r="2485" spans="7:8" s="9" customFormat="1">
      <c r="G2485" s="454"/>
      <c r="H2485" s="454"/>
    </row>
    <row r="2486" spans="7:8" s="9" customFormat="1">
      <c r="G2486" s="454"/>
      <c r="H2486" s="454"/>
    </row>
    <row r="2487" spans="7:8" s="9" customFormat="1">
      <c r="G2487" s="454"/>
      <c r="H2487" s="454"/>
    </row>
    <row r="2488" spans="7:8" s="9" customFormat="1">
      <c r="G2488" s="454"/>
      <c r="H2488" s="454"/>
    </row>
    <row r="2489" spans="7:8" s="9" customFormat="1">
      <c r="G2489" s="454"/>
      <c r="H2489" s="454"/>
    </row>
    <row r="2490" spans="7:8" s="9" customFormat="1">
      <c r="G2490" s="454"/>
      <c r="H2490" s="454"/>
    </row>
    <row r="2491" spans="7:8" s="9" customFormat="1">
      <c r="G2491" s="454"/>
      <c r="H2491" s="454"/>
    </row>
    <row r="2492" spans="7:8" s="9" customFormat="1">
      <c r="G2492" s="454"/>
      <c r="H2492" s="454"/>
    </row>
    <row r="2493" spans="7:8" s="9" customFormat="1">
      <c r="G2493" s="454"/>
      <c r="H2493" s="454"/>
    </row>
    <row r="2494" spans="7:8" s="9" customFormat="1">
      <c r="G2494" s="454"/>
      <c r="H2494" s="454"/>
    </row>
    <row r="2495" spans="7:8" s="9" customFormat="1">
      <c r="G2495" s="454"/>
      <c r="H2495" s="454"/>
    </row>
    <row r="2496" spans="7:8" s="9" customFormat="1">
      <c r="G2496" s="454"/>
      <c r="H2496" s="454"/>
    </row>
    <row r="2497" spans="7:8" s="9" customFormat="1">
      <c r="G2497" s="454"/>
      <c r="H2497" s="454"/>
    </row>
    <row r="2498" spans="7:8" s="9" customFormat="1">
      <c r="G2498" s="454"/>
      <c r="H2498" s="454"/>
    </row>
    <row r="2499" spans="7:8" s="9" customFormat="1">
      <c r="G2499" s="454"/>
      <c r="H2499" s="454"/>
    </row>
    <row r="2500" spans="7:8" s="9" customFormat="1">
      <c r="G2500" s="454"/>
      <c r="H2500" s="454"/>
    </row>
    <row r="2501" spans="7:8" s="9" customFormat="1">
      <c r="G2501" s="454"/>
      <c r="H2501" s="454"/>
    </row>
    <row r="2502" spans="7:8" s="9" customFormat="1">
      <c r="G2502" s="454"/>
      <c r="H2502" s="454"/>
    </row>
    <row r="2503" spans="7:8" s="9" customFormat="1">
      <c r="G2503" s="454"/>
      <c r="H2503" s="454"/>
    </row>
    <row r="2504" spans="7:8" s="9" customFormat="1">
      <c r="G2504" s="454"/>
      <c r="H2504" s="454"/>
    </row>
    <row r="2505" spans="7:8" s="9" customFormat="1">
      <c r="G2505" s="454"/>
      <c r="H2505" s="454"/>
    </row>
    <row r="2506" spans="7:8" s="9" customFormat="1">
      <c r="G2506" s="454"/>
      <c r="H2506" s="454"/>
    </row>
    <row r="2507" spans="7:8" s="9" customFormat="1">
      <c r="G2507" s="454"/>
      <c r="H2507" s="454"/>
    </row>
    <row r="2508" spans="7:8" s="9" customFormat="1">
      <c r="G2508" s="454"/>
      <c r="H2508" s="454"/>
    </row>
    <row r="2509" spans="7:8" s="9" customFormat="1">
      <c r="G2509" s="454"/>
      <c r="H2509" s="454"/>
    </row>
    <row r="2510" spans="7:8" s="9" customFormat="1">
      <c r="G2510" s="454"/>
      <c r="H2510" s="454"/>
    </row>
    <row r="2511" spans="7:8" s="9" customFormat="1">
      <c r="G2511" s="454"/>
      <c r="H2511" s="454"/>
    </row>
    <row r="2512" spans="7:8" s="9" customFormat="1">
      <c r="G2512" s="454"/>
      <c r="H2512" s="454"/>
    </row>
    <row r="2513" spans="7:8" s="9" customFormat="1">
      <c r="G2513" s="454"/>
      <c r="H2513" s="454"/>
    </row>
    <row r="2514" spans="7:8" s="9" customFormat="1">
      <c r="G2514" s="454"/>
      <c r="H2514" s="454"/>
    </row>
    <row r="2515" spans="7:8" s="9" customFormat="1">
      <c r="G2515" s="454"/>
      <c r="H2515" s="454"/>
    </row>
    <row r="2516" spans="7:8" s="9" customFormat="1">
      <c r="G2516" s="454"/>
      <c r="H2516" s="454"/>
    </row>
    <row r="2517" spans="7:8" s="9" customFormat="1">
      <c r="G2517" s="454"/>
      <c r="H2517" s="454"/>
    </row>
    <row r="2518" spans="7:8" s="9" customFormat="1">
      <c r="G2518" s="454"/>
      <c r="H2518" s="454"/>
    </row>
    <row r="2519" spans="7:8" s="9" customFormat="1">
      <c r="G2519" s="454"/>
      <c r="H2519" s="454"/>
    </row>
    <row r="2520" spans="7:8" s="9" customFormat="1">
      <c r="G2520" s="454"/>
      <c r="H2520" s="454"/>
    </row>
    <row r="2521" spans="7:8" s="9" customFormat="1">
      <c r="G2521" s="454"/>
      <c r="H2521" s="454"/>
    </row>
    <row r="2522" spans="7:8" s="9" customFormat="1">
      <c r="G2522" s="454"/>
      <c r="H2522" s="454"/>
    </row>
    <row r="2523" spans="7:8" s="9" customFormat="1">
      <c r="G2523" s="454"/>
      <c r="H2523" s="454"/>
    </row>
    <row r="2524" spans="7:8" s="9" customFormat="1">
      <c r="G2524" s="454"/>
      <c r="H2524" s="454"/>
    </row>
    <row r="2525" spans="7:8" s="9" customFormat="1">
      <c r="G2525" s="454"/>
      <c r="H2525" s="454"/>
    </row>
    <row r="2526" spans="7:8" s="9" customFormat="1">
      <c r="G2526" s="454"/>
      <c r="H2526" s="454"/>
    </row>
    <row r="2527" spans="7:8" s="9" customFormat="1">
      <c r="G2527" s="454"/>
      <c r="H2527" s="454"/>
    </row>
    <row r="2528" spans="7:8" s="9" customFormat="1">
      <c r="G2528" s="454"/>
      <c r="H2528" s="454"/>
    </row>
    <row r="2529" spans="7:8" s="9" customFormat="1">
      <c r="G2529" s="454"/>
      <c r="H2529" s="454"/>
    </row>
    <row r="2530" spans="7:8" s="9" customFormat="1">
      <c r="G2530" s="454"/>
      <c r="H2530" s="454"/>
    </row>
    <row r="2531" spans="7:8" s="9" customFormat="1">
      <c r="G2531" s="454"/>
      <c r="H2531" s="454"/>
    </row>
    <row r="2532" spans="7:8" s="9" customFormat="1">
      <c r="G2532" s="454"/>
      <c r="H2532" s="454"/>
    </row>
    <row r="2533" spans="7:8" s="9" customFormat="1">
      <c r="G2533" s="454"/>
      <c r="H2533" s="454"/>
    </row>
    <row r="2534" spans="7:8" s="9" customFormat="1">
      <c r="G2534" s="454"/>
      <c r="H2534" s="454"/>
    </row>
    <row r="2535" spans="7:8" s="9" customFormat="1">
      <c r="G2535" s="454"/>
      <c r="H2535" s="454"/>
    </row>
    <row r="2536" spans="7:8" s="9" customFormat="1">
      <c r="G2536" s="454"/>
      <c r="H2536" s="454"/>
    </row>
    <row r="2537" spans="7:8" s="9" customFormat="1">
      <c r="G2537" s="454"/>
      <c r="H2537" s="454"/>
    </row>
    <row r="2538" spans="7:8" s="9" customFormat="1">
      <c r="G2538" s="454"/>
      <c r="H2538" s="454"/>
    </row>
    <row r="2539" spans="7:8" s="9" customFormat="1">
      <c r="G2539" s="454"/>
      <c r="H2539" s="454"/>
    </row>
    <row r="2540" spans="7:8" s="9" customFormat="1">
      <c r="G2540" s="454"/>
      <c r="H2540" s="454"/>
    </row>
    <row r="2541" spans="7:8" s="9" customFormat="1">
      <c r="G2541" s="454"/>
      <c r="H2541" s="454"/>
    </row>
    <row r="2542" spans="7:8" s="9" customFormat="1">
      <c r="G2542" s="454"/>
      <c r="H2542" s="454"/>
    </row>
    <row r="2543" spans="7:8" s="9" customFormat="1">
      <c r="G2543" s="454"/>
      <c r="H2543" s="454"/>
    </row>
    <row r="2544" spans="7:8" s="9" customFormat="1">
      <c r="G2544" s="454"/>
      <c r="H2544" s="454"/>
    </row>
    <row r="2545" spans="7:8" s="9" customFormat="1">
      <c r="G2545" s="454"/>
      <c r="H2545" s="454"/>
    </row>
    <row r="2546" spans="7:8" s="9" customFormat="1">
      <c r="G2546" s="454"/>
      <c r="H2546" s="454"/>
    </row>
    <row r="2547" spans="7:8" s="9" customFormat="1">
      <c r="G2547" s="454"/>
      <c r="H2547" s="454"/>
    </row>
    <row r="2548" spans="7:8" s="9" customFormat="1">
      <c r="G2548" s="454"/>
      <c r="H2548" s="454"/>
    </row>
    <row r="2549" spans="7:8" s="9" customFormat="1">
      <c r="G2549" s="454"/>
      <c r="H2549" s="454"/>
    </row>
    <row r="2550" spans="7:8" s="9" customFormat="1">
      <c r="G2550" s="454"/>
      <c r="H2550" s="454"/>
    </row>
    <row r="2551" spans="7:8" s="9" customFormat="1">
      <c r="G2551" s="454"/>
      <c r="H2551" s="454"/>
    </row>
    <row r="2552" spans="7:8" s="9" customFormat="1">
      <c r="G2552" s="454"/>
      <c r="H2552" s="454"/>
    </row>
    <row r="2553" spans="7:8" s="9" customFormat="1">
      <c r="G2553" s="454"/>
      <c r="H2553" s="454"/>
    </row>
    <row r="2554" spans="7:8" s="9" customFormat="1">
      <c r="G2554" s="454"/>
      <c r="H2554" s="454"/>
    </row>
    <row r="2555" spans="7:8" s="9" customFormat="1">
      <c r="G2555" s="454"/>
      <c r="H2555" s="454"/>
    </row>
    <row r="2556" spans="7:8" s="9" customFormat="1">
      <c r="G2556" s="454"/>
      <c r="H2556" s="454"/>
    </row>
    <row r="2557" spans="7:8" s="9" customFormat="1">
      <c r="G2557" s="454"/>
      <c r="H2557" s="454"/>
    </row>
    <row r="2558" spans="7:8" s="9" customFormat="1">
      <c r="G2558" s="454"/>
      <c r="H2558" s="454"/>
    </row>
    <row r="2559" spans="7:8" s="9" customFormat="1">
      <c r="G2559" s="454"/>
      <c r="H2559" s="454"/>
    </row>
    <row r="2560" spans="7:8" s="9" customFormat="1">
      <c r="G2560" s="454"/>
      <c r="H2560" s="454"/>
    </row>
    <row r="2561" spans="7:8" s="9" customFormat="1">
      <c r="G2561" s="454"/>
      <c r="H2561" s="454"/>
    </row>
    <row r="2562" spans="7:8" s="9" customFormat="1">
      <c r="G2562" s="454"/>
      <c r="H2562" s="454"/>
    </row>
    <row r="2563" spans="7:8" s="9" customFormat="1">
      <c r="G2563" s="454"/>
      <c r="H2563" s="454"/>
    </row>
    <row r="2564" spans="7:8" s="9" customFormat="1">
      <c r="G2564" s="454"/>
      <c r="H2564" s="454"/>
    </row>
    <row r="2565" spans="7:8" s="9" customFormat="1">
      <c r="G2565" s="454"/>
      <c r="H2565" s="454"/>
    </row>
    <row r="2566" spans="7:8" s="9" customFormat="1">
      <c r="G2566" s="454"/>
      <c r="H2566" s="454"/>
    </row>
    <row r="2567" spans="7:8" s="9" customFormat="1">
      <c r="G2567" s="454"/>
      <c r="H2567" s="454"/>
    </row>
    <row r="2568" spans="7:8" s="9" customFormat="1">
      <c r="G2568" s="454"/>
      <c r="H2568" s="454"/>
    </row>
    <row r="2569" spans="7:8" s="9" customFormat="1">
      <c r="G2569" s="454"/>
      <c r="H2569" s="454"/>
    </row>
    <row r="2570" spans="7:8" s="9" customFormat="1">
      <c r="G2570" s="454"/>
      <c r="H2570" s="454"/>
    </row>
    <row r="2571" spans="7:8" s="9" customFormat="1">
      <c r="G2571" s="454"/>
      <c r="H2571" s="454"/>
    </row>
    <row r="2572" spans="7:8" s="9" customFormat="1">
      <c r="G2572" s="454"/>
      <c r="H2572" s="454"/>
    </row>
    <row r="2573" spans="7:8" s="9" customFormat="1">
      <c r="G2573" s="454"/>
      <c r="H2573" s="454"/>
    </row>
    <row r="2574" spans="7:8" s="9" customFormat="1">
      <c r="G2574" s="454"/>
      <c r="H2574" s="454"/>
    </row>
    <row r="2575" spans="7:8" s="9" customFormat="1">
      <c r="G2575" s="454"/>
      <c r="H2575" s="454"/>
    </row>
    <row r="2576" spans="7:8" s="9" customFormat="1">
      <c r="G2576" s="454"/>
      <c r="H2576" s="454"/>
    </row>
    <row r="2577" spans="7:8" s="9" customFormat="1">
      <c r="G2577" s="454"/>
      <c r="H2577" s="454"/>
    </row>
    <row r="2578" spans="7:8" s="9" customFormat="1">
      <c r="G2578" s="454"/>
      <c r="H2578" s="454"/>
    </row>
    <row r="2579" spans="7:8" s="9" customFormat="1">
      <c r="G2579" s="454"/>
      <c r="H2579" s="454"/>
    </row>
    <row r="2580" spans="7:8" s="9" customFormat="1">
      <c r="G2580" s="454"/>
      <c r="H2580" s="454"/>
    </row>
    <row r="2581" spans="7:8" s="9" customFormat="1">
      <c r="G2581" s="454"/>
      <c r="H2581" s="454"/>
    </row>
    <row r="2582" spans="7:8" s="9" customFormat="1">
      <c r="G2582" s="454"/>
      <c r="H2582" s="454"/>
    </row>
    <row r="2583" spans="7:8" s="9" customFormat="1">
      <c r="G2583" s="454"/>
      <c r="H2583" s="454"/>
    </row>
    <row r="2584" spans="7:8" s="9" customFormat="1">
      <c r="G2584" s="454"/>
      <c r="H2584" s="454"/>
    </row>
    <row r="2585" spans="7:8" s="9" customFormat="1">
      <c r="G2585" s="454"/>
      <c r="H2585" s="454"/>
    </row>
    <row r="2586" spans="7:8" s="9" customFormat="1">
      <c r="G2586" s="454"/>
      <c r="H2586" s="454"/>
    </row>
    <row r="2587" spans="7:8" s="9" customFormat="1">
      <c r="G2587" s="454"/>
      <c r="H2587" s="454"/>
    </row>
    <row r="2588" spans="7:8" s="9" customFormat="1">
      <c r="G2588" s="454"/>
      <c r="H2588" s="454"/>
    </row>
    <row r="2589" spans="7:8" s="9" customFormat="1">
      <c r="G2589" s="454"/>
      <c r="H2589" s="454"/>
    </row>
    <row r="2590" spans="7:8" s="9" customFormat="1">
      <c r="G2590" s="454"/>
      <c r="H2590" s="454"/>
    </row>
    <row r="2591" spans="7:8" s="9" customFormat="1">
      <c r="G2591" s="454"/>
      <c r="H2591" s="454"/>
    </row>
    <row r="2592" spans="7:8" s="9" customFormat="1">
      <c r="G2592" s="454"/>
      <c r="H2592" s="454"/>
    </row>
    <row r="2593" spans="7:8" s="9" customFormat="1">
      <c r="G2593" s="454"/>
      <c r="H2593" s="454"/>
    </row>
    <row r="2594" spans="7:8" s="9" customFormat="1">
      <c r="G2594" s="454"/>
      <c r="H2594" s="454"/>
    </row>
    <row r="2595" spans="7:8" s="9" customFormat="1">
      <c r="G2595" s="454"/>
      <c r="H2595" s="454"/>
    </row>
    <row r="2596" spans="7:8" s="9" customFormat="1">
      <c r="G2596" s="454"/>
      <c r="H2596" s="454"/>
    </row>
    <row r="2597" spans="7:8" s="9" customFormat="1">
      <c r="G2597" s="454"/>
      <c r="H2597" s="454"/>
    </row>
    <row r="2598" spans="7:8" s="9" customFormat="1">
      <c r="G2598" s="454"/>
      <c r="H2598" s="454"/>
    </row>
    <row r="2599" spans="7:8" s="9" customFormat="1">
      <c r="G2599" s="454"/>
      <c r="H2599" s="454"/>
    </row>
    <row r="2600" spans="7:8" s="9" customFormat="1">
      <c r="G2600" s="454"/>
      <c r="H2600" s="454"/>
    </row>
    <row r="2601" spans="7:8" s="9" customFormat="1">
      <c r="G2601" s="454"/>
      <c r="H2601" s="454"/>
    </row>
    <row r="2602" spans="7:8" s="9" customFormat="1">
      <c r="G2602" s="454"/>
      <c r="H2602" s="454"/>
    </row>
    <row r="2603" spans="7:8" s="9" customFormat="1">
      <c r="G2603" s="454"/>
      <c r="H2603" s="454"/>
    </row>
    <row r="2604" spans="7:8" s="9" customFormat="1">
      <c r="G2604" s="454"/>
      <c r="H2604" s="454"/>
    </row>
    <row r="2605" spans="7:8" s="9" customFormat="1">
      <c r="G2605" s="454"/>
      <c r="H2605" s="454"/>
    </row>
    <row r="2606" spans="7:8" s="9" customFormat="1">
      <c r="G2606" s="454"/>
      <c r="H2606" s="454"/>
    </row>
    <row r="2607" spans="7:8" s="9" customFormat="1">
      <c r="G2607" s="454"/>
      <c r="H2607" s="454"/>
    </row>
    <row r="2608" spans="7:8" s="9" customFormat="1">
      <c r="G2608" s="454"/>
      <c r="H2608" s="454"/>
    </row>
    <row r="2609" spans="7:8" s="9" customFormat="1">
      <c r="G2609" s="454"/>
      <c r="H2609" s="454"/>
    </row>
    <row r="2610" spans="7:8" s="9" customFormat="1">
      <c r="G2610" s="454"/>
      <c r="H2610" s="454"/>
    </row>
    <row r="2611" spans="7:8" s="9" customFormat="1">
      <c r="G2611" s="454"/>
      <c r="H2611" s="454"/>
    </row>
    <row r="2612" spans="7:8" s="9" customFormat="1">
      <c r="G2612" s="454"/>
      <c r="H2612" s="454"/>
    </row>
    <row r="2613" spans="7:8" s="9" customFormat="1">
      <c r="G2613" s="454"/>
      <c r="H2613" s="454"/>
    </row>
    <row r="2614" spans="7:8" s="9" customFormat="1">
      <c r="G2614" s="454"/>
      <c r="H2614" s="454"/>
    </row>
    <row r="2615" spans="7:8" s="9" customFormat="1">
      <c r="G2615" s="454"/>
      <c r="H2615" s="454"/>
    </row>
    <row r="2616" spans="7:8" s="9" customFormat="1">
      <c r="G2616" s="454"/>
      <c r="H2616" s="454"/>
    </row>
    <row r="2617" spans="7:8" s="9" customFormat="1">
      <c r="G2617" s="454"/>
      <c r="H2617" s="454"/>
    </row>
    <row r="2618" spans="7:8" s="9" customFormat="1">
      <c r="G2618" s="454"/>
      <c r="H2618" s="454"/>
    </row>
    <row r="2619" spans="7:8" s="9" customFormat="1">
      <c r="G2619" s="454"/>
      <c r="H2619" s="454"/>
    </row>
    <row r="2620" spans="7:8" s="9" customFormat="1">
      <c r="G2620" s="454"/>
      <c r="H2620" s="454"/>
    </row>
    <row r="2621" spans="7:8" s="9" customFormat="1">
      <c r="G2621" s="454"/>
      <c r="H2621" s="454"/>
    </row>
    <row r="2622" spans="7:8" s="9" customFormat="1">
      <c r="G2622" s="454"/>
      <c r="H2622" s="454"/>
    </row>
    <row r="2623" spans="7:8" s="9" customFormat="1">
      <c r="G2623" s="454"/>
      <c r="H2623" s="454"/>
    </row>
    <row r="2624" spans="7:8" s="9" customFormat="1">
      <c r="G2624" s="454"/>
      <c r="H2624" s="454"/>
    </row>
    <row r="2625" spans="7:8" s="9" customFormat="1">
      <c r="G2625" s="454"/>
      <c r="H2625" s="454"/>
    </row>
    <row r="2626" spans="7:8" s="9" customFormat="1">
      <c r="G2626" s="454"/>
      <c r="H2626" s="454"/>
    </row>
    <row r="2627" spans="7:8" s="9" customFormat="1">
      <c r="G2627" s="454"/>
      <c r="H2627" s="454"/>
    </row>
    <row r="2628" spans="7:8" s="9" customFormat="1">
      <c r="G2628" s="454"/>
      <c r="H2628" s="454"/>
    </row>
    <row r="2629" spans="7:8" s="9" customFormat="1">
      <c r="G2629" s="454"/>
      <c r="H2629" s="454"/>
    </row>
    <row r="2630" spans="7:8" s="9" customFormat="1">
      <c r="G2630" s="454"/>
      <c r="H2630" s="454"/>
    </row>
    <row r="2631" spans="7:8" s="9" customFormat="1">
      <c r="G2631" s="454"/>
      <c r="H2631" s="454"/>
    </row>
    <row r="2632" spans="7:8" s="9" customFormat="1">
      <c r="G2632" s="454"/>
      <c r="H2632" s="454"/>
    </row>
    <row r="2633" spans="7:8" s="9" customFormat="1">
      <c r="G2633" s="454"/>
      <c r="H2633" s="454"/>
    </row>
    <row r="2634" spans="7:8" s="9" customFormat="1">
      <c r="G2634" s="454"/>
      <c r="H2634" s="454"/>
    </row>
    <row r="2635" spans="7:8" s="9" customFormat="1">
      <c r="G2635" s="454"/>
      <c r="H2635" s="454"/>
    </row>
    <row r="2636" spans="7:8" s="9" customFormat="1">
      <c r="G2636" s="454"/>
      <c r="H2636" s="454"/>
    </row>
    <row r="2637" spans="7:8" s="9" customFormat="1">
      <c r="G2637" s="454"/>
      <c r="H2637" s="454"/>
    </row>
    <row r="2638" spans="7:8" s="9" customFormat="1">
      <c r="G2638" s="454"/>
      <c r="H2638" s="454"/>
    </row>
    <row r="2639" spans="7:8" s="9" customFormat="1">
      <c r="G2639" s="454"/>
      <c r="H2639" s="454"/>
    </row>
    <row r="2640" spans="7:8" s="9" customFormat="1">
      <c r="G2640" s="454"/>
      <c r="H2640" s="454"/>
    </row>
    <row r="2641" spans="7:8" s="9" customFormat="1">
      <c r="G2641" s="454"/>
      <c r="H2641" s="454"/>
    </row>
    <row r="2642" spans="7:8" s="9" customFormat="1">
      <c r="G2642" s="454"/>
      <c r="H2642" s="454"/>
    </row>
    <row r="2643" spans="7:8" s="9" customFormat="1">
      <c r="G2643" s="454"/>
      <c r="H2643" s="454"/>
    </row>
    <row r="2644" spans="7:8" s="9" customFormat="1">
      <c r="G2644" s="454"/>
      <c r="H2644" s="454"/>
    </row>
    <row r="2645" spans="7:8" s="9" customFormat="1">
      <c r="G2645" s="454"/>
      <c r="H2645" s="454"/>
    </row>
    <row r="2646" spans="7:8" s="9" customFormat="1">
      <c r="G2646" s="454"/>
      <c r="H2646" s="454"/>
    </row>
    <row r="2647" spans="7:8" s="9" customFormat="1">
      <c r="G2647" s="454"/>
      <c r="H2647" s="454"/>
    </row>
    <row r="2648" spans="7:8" s="9" customFormat="1">
      <c r="G2648" s="454"/>
      <c r="H2648" s="454"/>
    </row>
    <row r="2649" spans="7:8" s="9" customFormat="1">
      <c r="G2649" s="454"/>
      <c r="H2649" s="454"/>
    </row>
    <row r="2650" spans="7:8" s="9" customFormat="1">
      <c r="G2650" s="454"/>
      <c r="H2650" s="454"/>
    </row>
    <row r="2651" spans="7:8" s="9" customFormat="1">
      <c r="G2651" s="454"/>
      <c r="H2651" s="454"/>
    </row>
    <row r="2652" spans="7:8" s="9" customFormat="1">
      <c r="G2652" s="454"/>
      <c r="H2652" s="454"/>
    </row>
    <row r="2653" spans="7:8" s="9" customFormat="1">
      <c r="G2653" s="454"/>
      <c r="H2653" s="454"/>
    </row>
    <row r="2654" spans="7:8" s="9" customFormat="1">
      <c r="G2654" s="454"/>
      <c r="H2654" s="454"/>
    </row>
    <row r="2655" spans="7:8" s="9" customFormat="1">
      <c r="G2655" s="454"/>
      <c r="H2655" s="454"/>
    </row>
    <row r="2656" spans="7:8" s="9" customFormat="1">
      <c r="G2656" s="454"/>
      <c r="H2656" s="454"/>
    </row>
    <row r="2657" spans="7:8" s="9" customFormat="1">
      <c r="G2657" s="454"/>
      <c r="H2657" s="454"/>
    </row>
    <row r="2658" spans="7:8" s="9" customFormat="1">
      <c r="G2658" s="454"/>
      <c r="H2658" s="454"/>
    </row>
    <row r="2659" spans="7:8" s="9" customFormat="1">
      <c r="G2659" s="454"/>
      <c r="H2659" s="454"/>
    </row>
    <row r="2660" spans="7:8" s="9" customFormat="1">
      <c r="G2660" s="454"/>
      <c r="H2660" s="454"/>
    </row>
    <row r="2661" spans="7:8" s="9" customFormat="1">
      <c r="G2661" s="454"/>
      <c r="H2661" s="454"/>
    </row>
    <row r="2662" spans="7:8" s="9" customFormat="1">
      <c r="G2662" s="454"/>
      <c r="H2662" s="454"/>
    </row>
    <row r="2663" spans="7:8" s="9" customFormat="1">
      <c r="G2663" s="454"/>
      <c r="H2663" s="454"/>
    </row>
    <row r="2664" spans="7:8" s="9" customFormat="1">
      <c r="G2664" s="454"/>
      <c r="H2664" s="454"/>
    </row>
    <row r="2665" spans="7:8" s="9" customFormat="1">
      <c r="G2665" s="454"/>
      <c r="H2665" s="454"/>
    </row>
    <row r="2666" spans="7:8" s="9" customFormat="1">
      <c r="G2666" s="454"/>
      <c r="H2666" s="454"/>
    </row>
    <row r="2667" spans="7:8" s="9" customFormat="1">
      <c r="G2667" s="454"/>
      <c r="H2667" s="454"/>
    </row>
    <row r="2668" spans="7:8" s="9" customFormat="1">
      <c r="G2668" s="454"/>
      <c r="H2668" s="454"/>
    </row>
    <row r="2669" spans="7:8" s="9" customFormat="1">
      <c r="G2669" s="454"/>
      <c r="H2669" s="454"/>
    </row>
    <row r="2670" spans="7:8" s="9" customFormat="1">
      <c r="G2670" s="454"/>
      <c r="H2670" s="454"/>
    </row>
    <row r="2671" spans="7:8" s="9" customFormat="1">
      <c r="G2671" s="454"/>
      <c r="H2671" s="454"/>
    </row>
    <row r="2672" spans="7:8" s="9" customFormat="1">
      <c r="G2672" s="454"/>
      <c r="H2672" s="454"/>
    </row>
    <row r="2673" spans="7:8" s="9" customFormat="1">
      <c r="G2673" s="454"/>
      <c r="H2673" s="454"/>
    </row>
    <row r="2674" spans="7:8" s="9" customFormat="1">
      <c r="G2674" s="454"/>
      <c r="H2674" s="454"/>
    </row>
    <row r="2675" spans="7:8" s="9" customFormat="1">
      <c r="G2675" s="454"/>
      <c r="H2675" s="454"/>
    </row>
    <row r="2676" spans="7:8" s="9" customFormat="1">
      <c r="G2676" s="454"/>
      <c r="H2676" s="454"/>
    </row>
    <row r="2677" spans="7:8" s="9" customFormat="1">
      <c r="G2677" s="454"/>
      <c r="H2677" s="454"/>
    </row>
    <row r="2678" spans="7:8" s="9" customFormat="1">
      <c r="G2678" s="454"/>
      <c r="H2678" s="454"/>
    </row>
    <row r="2679" spans="7:8" s="9" customFormat="1">
      <c r="G2679" s="454"/>
      <c r="H2679" s="454"/>
    </row>
    <row r="2680" spans="7:8" s="9" customFormat="1">
      <c r="G2680" s="454"/>
      <c r="H2680" s="454"/>
    </row>
    <row r="2681" spans="7:8" s="9" customFormat="1">
      <c r="G2681" s="454"/>
      <c r="H2681" s="454"/>
    </row>
    <row r="2682" spans="7:8" s="9" customFormat="1">
      <c r="G2682" s="454"/>
      <c r="H2682" s="454"/>
    </row>
    <row r="2683" spans="7:8" s="9" customFormat="1">
      <c r="G2683" s="454"/>
      <c r="H2683" s="454"/>
    </row>
    <row r="2684" spans="7:8" s="9" customFormat="1">
      <c r="G2684" s="454"/>
      <c r="H2684" s="454"/>
    </row>
    <row r="2685" spans="7:8" s="9" customFormat="1">
      <c r="G2685" s="454"/>
      <c r="H2685" s="454"/>
    </row>
    <row r="2686" spans="7:8" s="9" customFormat="1">
      <c r="G2686" s="454"/>
      <c r="H2686" s="454"/>
    </row>
    <row r="2687" spans="7:8" s="9" customFormat="1">
      <c r="G2687" s="454"/>
      <c r="H2687" s="454"/>
    </row>
    <row r="2688" spans="7:8" s="9" customFormat="1">
      <c r="G2688" s="454"/>
      <c r="H2688" s="454"/>
    </row>
    <row r="2689" spans="7:8" s="9" customFormat="1">
      <c r="G2689" s="454"/>
      <c r="H2689" s="454"/>
    </row>
    <row r="2690" spans="7:8" s="9" customFormat="1">
      <c r="G2690" s="454"/>
      <c r="H2690" s="454"/>
    </row>
    <row r="2691" spans="7:8" s="9" customFormat="1">
      <c r="G2691" s="454"/>
      <c r="H2691" s="454"/>
    </row>
    <row r="2692" spans="7:8" s="9" customFormat="1">
      <c r="G2692" s="454"/>
      <c r="H2692" s="454"/>
    </row>
    <row r="2693" spans="7:8" s="9" customFormat="1">
      <c r="G2693" s="454"/>
      <c r="H2693" s="454"/>
    </row>
    <row r="2694" spans="7:8" s="9" customFormat="1">
      <c r="G2694" s="454"/>
      <c r="H2694" s="454"/>
    </row>
    <row r="2695" spans="7:8" s="9" customFormat="1">
      <c r="G2695" s="454"/>
      <c r="H2695" s="454"/>
    </row>
    <row r="2696" spans="7:8" s="9" customFormat="1">
      <c r="G2696" s="454"/>
      <c r="H2696" s="454"/>
    </row>
    <row r="2697" spans="7:8" s="9" customFormat="1">
      <c r="G2697" s="454"/>
      <c r="H2697" s="454"/>
    </row>
    <row r="2698" spans="7:8" s="9" customFormat="1">
      <c r="G2698" s="454"/>
      <c r="H2698" s="454"/>
    </row>
    <row r="2699" spans="7:8" s="9" customFormat="1">
      <c r="G2699" s="454"/>
      <c r="H2699" s="454"/>
    </row>
    <row r="2700" spans="7:8" s="9" customFormat="1">
      <c r="G2700" s="454"/>
      <c r="H2700" s="454"/>
    </row>
    <row r="2701" spans="7:8" s="9" customFormat="1">
      <c r="G2701" s="454"/>
      <c r="H2701" s="454"/>
    </row>
    <row r="2702" spans="7:8" s="9" customFormat="1">
      <c r="G2702" s="454"/>
      <c r="H2702" s="454"/>
    </row>
    <row r="2703" spans="7:8" s="9" customFormat="1">
      <c r="G2703" s="454"/>
      <c r="H2703" s="454"/>
    </row>
    <row r="2704" spans="7:8" s="9" customFormat="1">
      <c r="G2704" s="454"/>
      <c r="H2704" s="454"/>
    </row>
    <row r="2705" spans="7:8" s="9" customFormat="1">
      <c r="G2705" s="454"/>
      <c r="H2705" s="454"/>
    </row>
    <row r="2706" spans="7:8" s="9" customFormat="1">
      <c r="G2706" s="454"/>
      <c r="H2706" s="454"/>
    </row>
    <row r="2707" spans="7:8" s="9" customFormat="1">
      <c r="G2707" s="454"/>
      <c r="H2707" s="454"/>
    </row>
    <row r="2708" spans="7:8" s="9" customFormat="1">
      <c r="G2708" s="454"/>
      <c r="H2708" s="454"/>
    </row>
    <row r="2709" spans="7:8" s="9" customFormat="1">
      <c r="G2709" s="454"/>
      <c r="H2709" s="454"/>
    </row>
    <row r="2710" spans="7:8" s="9" customFormat="1">
      <c r="G2710" s="454"/>
      <c r="H2710" s="454"/>
    </row>
    <row r="2711" spans="7:8" s="9" customFormat="1">
      <c r="G2711" s="454"/>
      <c r="H2711" s="454"/>
    </row>
    <row r="2712" spans="7:8" s="9" customFormat="1">
      <c r="G2712" s="454"/>
      <c r="H2712" s="454"/>
    </row>
    <row r="2713" spans="7:8" s="9" customFormat="1">
      <c r="G2713" s="454"/>
      <c r="H2713" s="454"/>
    </row>
    <row r="2714" spans="7:8" s="9" customFormat="1">
      <c r="G2714" s="454"/>
      <c r="H2714" s="454"/>
    </row>
    <row r="2715" spans="7:8" s="9" customFormat="1">
      <c r="G2715" s="454"/>
      <c r="H2715" s="454"/>
    </row>
    <row r="2716" spans="7:8" s="9" customFormat="1">
      <c r="G2716" s="454"/>
      <c r="H2716" s="454"/>
    </row>
    <row r="2717" spans="7:8" s="9" customFormat="1">
      <c r="G2717" s="454"/>
      <c r="H2717" s="454"/>
    </row>
    <row r="2718" spans="7:8" s="9" customFormat="1">
      <c r="G2718" s="454"/>
      <c r="H2718" s="454"/>
    </row>
    <row r="2719" spans="7:8" s="9" customFormat="1">
      <c r="G2719" s="454"/>
      <c r="H2719" s="454"/>
    </row>
    <row r="2720" spans="7:8" s="9" customFormat="1">
      <c r="G2720" s="454"/>
      <c r="H2720" s="454"/>
    </row>
    <row r="2721" spans="7:8" s="9" customFormat="1">
      <c r="G2721" s="454"/>
      <c r="H2721" s="454"/>
    </row>
    <row r="2722" spans="7:8" s="9" customFormat="1">
      <c r="G2722" s="454"/>
      <c r="H2722" s="454"/>
    </row>
    <row r="2723" spans="7:8" s="9" customFormat="1">
      <c r="G2723" s="454"/>
      <c r="H2723" s="454"/>
    </row>
    <row r="2724" spans="7:8" s="9" customFormat="1">
      <c r="G2724" s="454"/>
      <c r="H2724" s="454"/>
    </row>
    <row r="2725" spans="7:8" s="9" customFormat="1">
      <c r="G2725" s="454"/>
      <c r="H2725" s="454"/>
    </row>
    <row r="2726" spans="7:8" s="9" customFormat="1">
      <c r="G2726" s="454"/>
      <c r="H2726" s="454"/>
    </row>
    <row r="2727" spans="7:8" s="9" customFormat="1">
      <c r="G2727" s="454"/>
      <c r="H2727" s="454"/>
    </row>
    <row r="2728" spans="7:8" s="9" customFormat="1">
      <c r="G2728" s="454"/>
      <c r="H2728" s="454"/>
    </row>
    <row r="2729" spans="7:8" s="9" customFormat="1">
      <c r="G2729" s="454"/>
      <c r="H2729" s="454"/>
    </row>
    <row r="2730" spans="7:8" s="9" customFormat="1">
      <c r="G2730" s="454"/>
      <c r="H2730" s="454"/>
    </row>
    <row r="2731" spans="7:8" s="9" customFormat="1">
      <c r="G2731" s="454"/>
      <c r="H2731" s="454"/>
    </row>
    <row r="2732" spans="7:8" s="9" customFormat="1">
      <c r="G2732" s="454"/>
      <c r="H2732" s="454"/>
    </row>
    <row r="2733" spans="7:8" s="9" customFormat="1">
      <c r="G2733" s="454"/>
      <c r="H2733" s="454"/>
    </row>
    <row r="2734" spans="7:8" s="9" customFormat="1">
      <c r="G2734" s="454"/>
      <c r="H2734" s="454"/>
    </row>
    <row r="2735" spans="7:8" s="9" customFormat="1">
      <c r="G2735" s="454"/>
      <c r="H2735" s="454"/>
    </row>
    <row r="2736" spans="7:8" s="9" customFormat="1">
      <c r="G2736" s="454"/>
      <c r="H2736" s="454"/>
    </row>
    <row r="2737" spans="7:8" s="9" customFormat="1">
      <c r="G2737" s="454"/>
      <c r="H2737" s="454"/>
    </row>
    <row r="2738" spans="7:8" s="9" customFormat="1">
      <c r="G2738" s="454"/>
      <c r="H2738" s="454"/>
    </row>
    <row r="2739" spans="7:8" s="9" customFormat="1">
      <c r="G2739" s="454"/>
      <c r="H2739" s="454"/>
    </row>
    <row r="2740" spans="7:8" s="9" customFormat="1">
      <c r="G2740" s="454"/>
      <c r="H2740" s="454"/>
    </row>
    <row r="2741" spans="7:8" s="9" customFormat="1">
      <c r="G2741" s="454"/>
      <c r="H2741" s="454"/>
    </row>
    <row r="2742" spans="7:8" s="9" customFormat="1">
      <c r="G2742" s="454"/>
      <c r="H2742" s="454"/>
    </row>
    <row r="2743" spans="7:8" s="9" customFormat="1">
      <c r="G2743" s="454"/>
      <c r="H2743" s="454"/>
    </row>
    <row r="2744" spans="7:8" s="9" customFormat="1">
      <c r="G2744" s="454"/>
      <c r="H2744" s="454"/>
    </row>
    <row r="2745" spans="7:8" s="9" customFormat="1">
      <c r="G2745" s="454"/>
      <c r="H2745" s="454"/>
    </row>
    <row r="2746" spans="7:8" s="9" customFormat="1">
      <c r="G2746" s="454"/>
      <c r="H2746" s="454"/>
    </row>
    <row r="2747" spans="7:8" s="9" customFormat="1">
      <c r="G2747" s="454"/>
      <c r="H2747" s="454"/>
    </row>
    <row r="2748" spans="7:8" s="9" customFormat="1">
      <c r="G2748" s="454"/>
      <c r="H2748" s="454"/>
    </row>
    <row r="2749" spans="7:8" s="9" customFormat="1">
      <c r="G2749" s="454"/>
      <c r="H2749" s="454"/>
    </row>
    <row r="2750" spans="7:8" s="9" customFormat="1">
      <c r="G2750" s="454"/>
      <c r="H2750" s="454"/>
    </row>
    <row r="2751" spans="7:8" s="9" customFormat="1">
      <c r="G2751" s="454"/>
      <c r="H2751" s="454"/>
    </row>
    <row r="2752" spans="7:8" s="9" customFormat="1">
      <c r="G2752" s="454"/>
      <c r="H2752" s="454"/>
    </row>
    <row r="2753" spans="7:8" s="9" customFormat="1">
      <c r="G2753" s="454"/>
      <c r="H2753" s="454"/>
    </row>
    <row r="2754" spans="7:8" s="9" customFormat="1">
      <c r="G2754" s="454"/>
      <c r="H2754" s="454"/>
    </row>
    <row r="2755" spans="7:8" s="9" customFormat="1">
      <c r="G2755" s="454"/>
      <c r="H2755" s="454"/>
    </row>
    <row r="2756" spans="7:8" s="9" customFormat="1">
      <c r="G2756" s="454"/>
      <c r="H2756" s="454"/>
    </row>
    <row r="2757" spans="7:8" s="9" customFormat="1">
      <c r="G2757" s="454"/>
      <c r="H2757" s="454"/>
    </row>
    <row r="2758" spans="7:8" s="9" customFormat="1">
      <c r="G2758" s="454"/>
      <c r="H2758" s="454"/>
    </row>
    <row r="2759" spans="7:8" s="9" customFormat="1">
      <c r="G2759" s="454"/>
      <c r="H2759" s="454"/>
    </row>
    <row r="2760" spans="7:8" s="9" customFormat="1">
      <c r="G2760" s="454"/>
      <c r="H2760" s="454"/>
    </row>
    <row r="2761" spans="7:8" s="9" customFormat="1">
      <c r="G2761" s="454"/>
      <c r="H2761" s="454"/>
    </row>
    <row r="2762" spans="7:8" s="9" customFormat="1">
      <c r="G2762" s="454"/>
      <c r="H2762" s="454"/>
    </row>
    <row r="2763" spans="7:8" s="9" customFormat="1">
      <c r="G2763" s="454"/>
      <c r="H2763" s="454"/>
    </row>
    <row r="2764" spans="7:8" s="9" customFormat="1">
      <c r="G2764" s="454"/>
      <c r="H2764" s="454"/>
    </row>
    <row r="2765" spans="7:8" s="9" customFormat="1">
      <c r="G2765" s="454"/>
      <c r="H2765" s="454"/>
    </row>
    <row r="2766" spans="7:8" s="9" customFormat="1">
      <c r="G2766" s="454"/>
      <c r="H2766" s="454"/>
    </row>
    <row r="2767" spans="7:8" s="9" customFormat="1">
      <c r="G2767" s="454"/>
      <c r="H2767" s="454"/>
    </row>
    <row r="2768" spans="7:8" s="9" customFormat="1">
      <c r="G2768" s="454"/>
      <c r="H2768" s="454"/>
    </row>
    <row r="2769" spans="7:8" s="9" customFormat="1">
      <c r="G2769" s="454"/>
      <c r="H2769" s="454"/>
    </row>
    <row r="2770" spans="7:8" s="9" customFormat="1">
      <c r="G2770" s="454"/>
      <c r="H2770" s="454"/>
    </row>
    <row r="2771" spans="7:8" s="9" customFormat="1">
      <c r="G2771" s="454"/>
      <c r="H2771" s="454"/>
    </row>
    <row r="2772" spans="7:8" s="9" customFormat="1">
      <c r="G2772" s="454"/>
      <c r="H2772" s="454"/>
    </row>
    <row r="2773" spans="7:8" s="9" customFormat="1">
      <c r="G2773" s="454"/>
      <c r="H2773" s="454"/>
    </row>
    <row r="2774" spans="7:8" s="9" customFormat="1">
      <c r="G2774" s="454"/>
      <c r="H2774" s="454"/>
    </row>
    <row r="2775" spans="7:8" s="9" customFormat="1">
      <c r="G2775" s="454"/>
      <c r="H2775" s="454"/>
    </row>
    <row r="2776" spans="7:8" s="9" customFormat="1">
      <c r="G2776" s="454"/>
      <c r="H2776" s="454"/>
    </row>
    <row r="2777" spans="7:8" s="9" customFormat="1">
      <c r="G2777" s="454"/>
      <c r="H2777" s="454"/>
    </row>
    <row r="2778" spans="7:8" s="9" customFormat="1">
      <c r="G2778" s="454"/>
      <c r="H2778" s="454"/>
    </row>
    <row r="2779" spans="7:8" s="9" customFormat="1">
      <c r="G2779" s="454"/>
      <c r="H2779" s="454"/>
    </row>
    <row r="2780" spans="7:8" s="9" customFormat="1">
      <c r="G2780" s="454"/>
      <c r="H2780" s="454"/>
    </row>
    <row r="2781" spans="7:8" s="9" customFormat="1">
      <c r="G2781" s="454"/>
      <c r="H2781" s="454"/>
    </row>
    <row r="2782" spans="7:8" s="9" customFormat="1">
      <c r="G2782" s="454"/>
      <c r="H2782" s="454"/>
    </row>
    <row r="2783" spans="7:8" s="9" customFormat="1">
      <c r="G2783" s="454"/>
      <c r="H2783" s="454"/>
    </row>
    <row r="2784" spans="7:8" s="9" customFormat="1">
      <c r="G2784" s="454"/>
      <c r="H2784" s="454"/>
    </row>
    <row r="2785" spans="7:8" s="9" customFormat="1">
      <c r="G2785" s="454"/>
      <c r="H2785" s="454"/>
    </row>
    <row r="2786" spans="7:8" s="9" customFormat="1">
      <c r="G2786" s="454"/>
      <c r="H2786" s="454"/>
    </row>
    <row r="2787" spans="7:8" s="9" customFormat="1">
      <c r="G2787" s="454"/>
      <c r="H2787" s="454"/>
    </row>
    <row r="2788" spans="7:8" s="9" customFormat="1">
      <c r="G2788" s="454"/>
      <c r="H2788" s="454"/>
    </row>
    <row r="2789" spans="7:8" s="9" customFormat="1">
      <c r="G2789" s="454"/>
      <c r="H2789" s="454"/>
    </row>
    <row r="2790" spans="7:8" s="9" customFormat="1">
      <c r="G2790" s="454"/>
      <c r="H2790" s="454"/>
    </row>
    <row r="2791" spans="7:8" s="9" customFormat="1">
      <c r="G2791" s="454"/>
      <c r="H2791" s="454"/>
    </row>
    <row r="2792" spans="7:8" s="9" customFormat="1">
      <c r="G2792" s="454"/>
      <c r="H2792" s="454"/>
    </row>
    <row r="2793" spans="7:8" s="9" customFormat="1">
      <c r="G2793" s="454"/>
      <c r="H2793" s="454"/>
    </row>
    <row r="2794" spans="7:8" s="9" customFormat="1">
      <c r="G2794" s="454"/>
      <c r="H2794" s="454"/>
    </row>
    <row r="2795" spans="7:8" s="9" customFormat="1">
      <c r="G2795" s="454"/>
      <c r="H2795" s="454"/>
    </row>
    <row r="2796" spans="7:8" s="9" customFormat="1">
      <c r="G2796" s="454"/>
      <c r="H2796" s="454"/>
    </row>
    <row r="2797" spans="7:8" s="9" customFormat="1">
      <c r="G2797" s="454"/>
      <c r="H2797" s="454"/>
    </row>
    <row r="2798" spans="7:8" s="9" customFormat="1">
      <c r="G2798" s="454"/>
      <c r="H2798" s="454"/>
    </row>
    <row r="2799" spans="7:8" s="9" customFormat="1">
      <c r="G2799" s="454"/>
      <c r="H2799" s="454"/>
    </row>
    <row r="2800" spans="7:8" s="9" customFormat="1">
      <c r="G2800" s="454"/>
      <c r="H2800" s="454"/>
    </row>
    <row r="2801" spans="7:8" s="9" customFormat="1">
      <c r="G2801" s="454"/>
      <c r="H2801" s="454"/>
    </row>
    <row r="2802" spans="7:8" s="9" customFormat="1">
      <c r="G2802" s="454"/>
      <c r="H2802" s="454"/>
    </row>
    <row r="2803" spans="7:8" s="9" customFormat="1">
      <c r="G2803" s="454"/>
      <c r="H2803" s="454"/>
    </row>
    <row r="2804" spans="7:8" s="9" customFormat="1">
      <c r="G2804" s="454"/>
      <c r="H2804" s="454"/>
    </row>
    <row r="2805" spans="7:8" s="9" customFormat="1">
      <c r="G2805" s="454"/>
      <c r="H2805" s="454"/>
    </row>
    <row r="2806" spans="7:8" s="9" customFormat="1">
      <c r="G2806" s="454"/>
      <c r="H2806" s="454"/>
    </row>
    <row r="2807" spans="7:8" s="9" customFormat="1">
      <c r="G2807" s="454"/>
      <c r="H2807" s="454"/>
    </row>
    <row r="2808" spans="7:8" s="9" customFormat="1">
      <c r="G2808" s="454"/>
      <c r="H2808" s="454"/>
    </row>
    <row r="2809" spans="7:8" s="9" customFormat="1">
      <c r="G2809" s="454"/>
      <c r="H2809" s="454"/>
    </row>
    <row r="2810" spans="7:8" s="9" customFormat="1">
      <c r="G2810" s="454"/>
      <c r="H2810" s="454"/>
    </row>
    <row r="2811" spans="7:8" s="9" customFormat="1">
      <c r="G2811" s="454"/>
      <c r="H2811" s="454"/>
    </row>
    <row r="2812" spans="7:8" s="9" customFormat="1">
      <c r="G2812" s="454"/>
      <c r="H2812" s="454"/>
    </row>
    <row r="2813" spans="7:8" s="9" customFormat="1">
      <c r="G2813" s="454"/>
      <c r="H2813" s="454"/>
    </row>
    <row r="2814" spans="7:8" s="9" customFormat="1">
      <c r="G2814" s="454"/>
      <c r="H2814" s="454"/>
    </row>
    <row r="2815" spans="7:8" s="9" customFormat="1">
      <c r="G2815" s="454"/>
      <c r="H2815" s="454"/>
    </row>
    <row r="2816" spans="7:8" s="9" customFormat="1">
      <c r="G2816" s="454"/>
      <c r="H2816" s="454"/>
    </row>
    <row r="2817" spans="7:8" s="9" customFormat="1">
      <c r="G2817" s="454"/>
      <c r="H2817" s="454"/>
    </row>
    <row r="2818" spans="7:8" s="9" customFormat="1">
      <c r="G2818" s="454"/>
      <c r="H2818" s="454"/>
    </row>
    <row r="2819" spans="7:8" s="9" customFormat="1">
      <c r="G2819" s="454"/>
      <c r="H2819" s="454"/>
    </row>
    <row r="2820" spans="7:8" s="9" customFormat="1">
      <c r="G2820" s="454"/>
      <c r="H2820" s="454"/>
    </row>
    <row r="2821" spans="7:8" s="9" customFormat="1">
      <c r="G2821" s="454"/>
      <c r="H2821" s="454"/>
    </row>
    <row r="2822" spans="7:8" s="9" customFormat="1">
      <c r="G2822" s="454"/>
      <c r="H2822" s="454"/>
    </row>
    <row r="2823" spans="7:8" s="9" customFormat="1">
      <c r="G2823" s="454"/>
      <c r="H2823" s="454"/>
    </row>
    <row r="2824" spans="7:8" s="9" customFormat="1">
      <c r="G2824" s="454"/>
      <c r="H2824" s="454"/>
    </row>
    <row r="2825" spans="7:8" s="9" customFormat="1">
      <c r="G2825" s="454"/>
      <c r="H2825" s="454"/>
    </row>
    <row r="2826" spans="7:8" s="9" customFormat="1">
      <c r="G2826" s="454"/>
      <c r="H2826" s="454"/>
    </row>
    <row r="2827" spans="7:8" s="9" customFormat="1">
      <c r="G2827" s="454"/>
      <c r="H2827" s="454"/>
    </row>
    <row r="2828" spans="7:8" s="9" customFormat="1">
      <c r="G2828" s="454"/>
      <c r="H2828" s="454"/>
    </row>
    <row r="2829" spans="7:8" s="9" customFormat="1">
      <c r="G2829" s="454"/>
      <c r="H2829" s="454"/>
    </row>
    <row r="2830" spans="7:8" s="9" customFormat="1">
      <c r="G2830" s="454"/>
      <c r="H2830" s="454"/>
    </row>
    <row r="2831" spans="7:8" s="9" customFormat="1">
      <c r="G2831" s="454"/>
      <c r="H2831" s="454"/>
    </row>
    <row r="2832" spans="7:8" s="9" customFormat="1">
      <c r="G2832" s="454"/>
      <c r="H2832" s="454"/>
    </row>
    <row r="2833" spans="7:8" s="9" customFormat="1">
      <c r="G2833" s="454"/>
      <c r="H2833" s="454"/>
    </row>
    <row r="2834" spans="7:8" s="9" customFormat="1">
      <c r="G2834" s="454"/>
      <c r="H2834" s="454"/>
    </row>
    <row r="2835" spans="7:8" s="9" customFormat="1">
      <c r="G2835" s="454"/>
      <c r="H2835" s="454"/>
    </row>
    <row r="2836" spans="7:8" s="9" customFormat="1">
      <c r="G2836" s="454"/>
      <c r="H2836" s="454"/>
    </row>
    <row r="2837" spans="7:8" s="9" customFormat="1">
      <c r="G2837" s="454"/>
      <c r="H2837" s="454"/>
    </row>
    <row r="2838" spans="7:8" s="9" customFormat="1">
      <c r="G2838" s="454"/>
      <c r="H2838" s="454"/>
    </row>
    <row r="2839" spans="7:8" s="9" customFormat="1">
      <c r="G2839" s="454"/>
      <c r="H2839" s="454"/>
    </row>
    <row r="2840" spans="7:8" s="9" customFormat="1">
      <c r="G2840" s="454"/>
      <c r="H2840" s="454"/>
    </row>
    <row r="2841" spans="7:8" s="9" customFormat="1">
      <c r="G2841" s="454"/>
      <c r="H2841" s="454"/>
    </row>
    <row r="2842" spans="7:8" s="9" customFormat="1">
      <c r="G2842" s="454"/>
      <c r="H2842" s="454"/>
    </row>
    <row r="2843" spans="7:8" s="9" customFormat="1">
      <c r="G2843" s="454"/>
      <c r="H2843" s="454"/>
    </row>
    <row r="2844" spans="7:8" s="9" customFormat="1">
      <c r="G2844" s="454"/>
      <c r="H2844" s="454"/>
    </row>
    <row r="2845" spans="7:8" s="9" customFormat="1">
      <c r="G2845" s="454"/>
      <c r="H2845" s="454"/>
    </row>
    <row r="2846" spans="7:8" s="9" customFormat="1">
      <c r="G2846" s="454"/>
      <c r="H2846" s="454"/>
    </row>
    <row r="2847" spans="7:8" s="9" customFormat="1">
      <c r="G2847" s="454"/>
      <c r="H2847" s="454"/>
    </row>
    <row r="2848" spans="7:8" s="9" customFormat="1">
      <c r="G2848" s="454"/>
      <c r="H2848" s="454"/>
    </row>
    <row r="2849" spans="7:8" s="9" customFormat="1">
      <c r="G2849" s="454"/>
      <c r="H2849" s="454"/>
    </row>
    <row r="2850" spans="7:8" s="9" customFormat="1">
      <c r="G2850" s="454"/>
      <c r="H2850" s="454"/>
    </row>
    <row r="2851" spans="7:8" s="9" customFormat="1">
      <c r="G2851" s="454"/>
      <c r="H2851" s="454"/>
    </row>
    <row r="2852" spans="7:8" s="9" customFormat="1">
      <c r="G2852" s="454"/>
      <c r="H2852" s="454"/>
    </row>
    <row r="2853" spans="7:8" s="9" customFormat="1">
      <c r="G2853" s="454"/>
      <c r="H2853" s="454"/>
    </row>
    <row r="2854" spans="7:8" s="9" customFormat="1">
      <c r="G2854" s="454"/>
      <c r="H2854" s="454"/>
    </row>
    <row r="2855" spans="7:8" s="9" customFormat="1">
      <c r="G2855" s="454"/>
      <c r="H2855" s="454"/>
    </row>
    <row r="2856" spans="7:8" s="9" customFormat="1">
      <c r="G2856" s="454"/>
      <c r="H2856" s="454"/>
    </row>
    <row r="2857" spans="7:8" s="9" customFormat="1">
      <c r="G2857" s="454"/>
      <c r="H2857" s="454"/>
    </row>
    <row r="2858" spans="7:8" s="9" customFormat="1">
      <c r="G2858" s="454"/>
      <c r="H2858" s="454"/>
    </row>
    <row r="2859" spans="7:8" s="9" customFormat="1">
      <c r="G2859" s="454"/>
      <c r="H2859" s="454"/>
    </row>
    <row r="2860" spans="7:8" s="9" customFormat="1">
      <c r="G2860" s="454"/>
      <c r="H2860" s="454"/>
    </row>
    <row r="2861" spans="7:8" s="9" customFormat="1">
      <c r="G2861" s="454"/>
      <c r="H2861" s="454"/>
    </row>
    <row r="2862" spans="7:8" s="9" customFormat="1">
      <c r="G2862" s="454"/>
      <c r="H2862" s="454"/>
    </row>
    <row r="2863" spans="7:8" s="9" customFormat="1">
      <c r="G2863" s="454"/>
      <c r="H2863" s="454"/>
    </row>
    <row r="2864" spans="7:8" s="9" customFormat="1">
      <c r="G2864" s="454"/>
      <c r="H2864" s="454"/>
    </row>
    <row r="2865" spans="7:8" s="9" customFormat="1">
      <c r="G2865" s="454"/>
      <c r="H2865" s="454"/>
    </row>
    <row r="2866" spans="7:8" s="9" customFormat="1">
      <c r="G2866" s="454"/>
      <c r="H2866" s="454"/>
    </row>
    <row r="2867" spans="7:8" s="9" customFormat="1">
      <c r="G2867" s="454"/>
      <c r="H2867" s="454"/>
    </row>
    <row r="2868" spans="7:8" s="9" customFormat="1">
      <c r="G2868" s="454"/>
      <c r="H2868" s="454"/>
    </row>
    <row r="2869" spans="7:8" s="9" customFormat="1">
      <c r="G2869" s="454"/>
      <c r="H2869" s="454"/>
    </row>
    <row r="2870" spans="7:8" s="9" customFormat="1">
      <c r="G2870" s="454"/>
      <c r="H2870" s="454"/>
    </row>
    <row r="2871" spans="7:8" s="9" customFormat="1">
      <c r="G2871" s="454"/>
      <c r="H2871" s="454"/>
    </row>
    <row r="2872" spans="7:8" s="9" customFormat="1">
      <c r="G2872" s="454"/>
      <c r="H2872" s="454"/>
    </row>
    <row r="2873" spans="7:8" s="9" customFormat="1">
      <c r="G2873" s="454"/>
      <c r="H2873" s="454"/>
    </row>
    <row r="2874" spans="7:8" s="9" customFormat="1">
      <c r="G2874" s="454"/>
      <c r="H2874" s="454"/>
    </row>
    <row r="2875" spans="7:8" s="9" customFormat="1">
      <c r="G2875" s="454"/>
      <c r="H2875" s="454"/>
    </row>
    <row r="2876" spans="7:8" s="9" customFormat="1">
      <c r="G2876" s="454"/>
      <c r="H2876" s="454"/>
    </row>
    <row r="2877" spans="7:8" s="9" customFormat="1">
      <c r="G2877" s="454"/>
      <c r="H2877" s="454"/>
    </row>
    <row r="2878" spans="7:8" s="9" customFormat="1">
      <c r="G2878" s="454"/>
      <c r="H2878" s="454"/>
    </row>
    <row r="2879" spans="7:8" s="9" customFormat="1">
      <c r="G2879" s="454"/>
      <c r="H2879" s="454"/>
    </row>
    <row r="2880" spans="7:8" s="9" customFormat="1">
      <c r="G2880" s="454"/>
      <c r="H2880" s="454"/>
    </row>
    <row r="2881" spans="7:8" s="9" customFormat="1">
      <c r="G2881" s="454"/>
      <c r="H2881" s="454"/>
    </row>
    <row r="2882" spans="7:8" s="9" customFormat="1">
      <c r="G2882" s="454"/>
      <c r="H2882" s="454"/>
    </row>
    <row r="2883" spans="7:8" s="9" customFormat="1">
      <c r="G2883" s="454"/>
      <c r="H2883" s="454"/>
    </row>
    <row r="2884" spans="7:8" s="9" customFormat="1">
      <c r="G2884" s="454"/>
      <c r="H2884" s="454"/>
    </row>
    <row r="2885" spans="7:8" s="9" customFormat="1">
      <c r="G2885" s="454"/>
      <c r="H2885" s="454"/>
    </row>
    <row r="2886" spans="7:8" s="9" customFormat="1">
      <c r="G2886" s="454"/>
      <c r="H2886" s="454"/>
    </row>
    <row r="2887" spans="7:8" s="9" customFormat="1">
      <c r="G2887" s="454"/>
      <c r="H2887" s="454"/>
    </row>
    <row r="2888" spans="7:8" s="9" customFormat="1">
      <c r="G2888" s="454"/>
      <c r="H2888" s="454"/>
    </row>
    <row r="2889" spans="7:8" s="9" customFormat="1">
      <c r="G2889" s="454"/>
      <c r="H2889" s="454"/>
    </row>
    <row r="2890" spans="7:8" s="9" customFormat="1">
      <c r="G2890" s="454"/>
      <c r="H2890" s="454"/>
    </row>
    <row r="2891" spans="7:8" s="9" customFormat="1">
      <c r="G2891" s="454"/>
      <c r="H2891" s="454"/>
    </row>
    <row r="2892" spans="7:8" s="9" customFormat="1">
      <c r="G2892" s="454"/>
      <c r="H2892" s="454"/>
    </row>
    <row r="2893" spans="7:8" s="9" customFormat="1">
      <c r="G2893" s="454"/>
      <c r="H2893" s="454"/>
    </row>
    <row r="2894" spans="7:8" s="9" customFormat="1">
      <c r="G2894" s="454"/>
      <c r="H2894" s="454"/>
    </row>
    <row r="2895" spans="7:8" s="9" customFormat="1">
      <c r="G2895" s="454"/>
      <c r="H2895" s="454"/>
    </row>
    <row r="2896" spans="7:8" s="9" customFormat="1">
      <c r="G2896" s="454"/>
      <c r="H2896" s="454"/>
    </row>
    <row r="2897" spans="7:8" s="9" customFormat="1">
      <c r="G2897" s="454"/>
      <c r="H2897" s="454"/>
    </row>
    <row r="2898" spans="7:8" s="9" customFormat="1">
      <c r="G2898" s="454"/>
      <c r="H2898" s="454"/>
    </row>
    <row r="2899" spans="7:8" s="9" customFormat="1">
      <c r="G2899" s="454"/>
      <c r="H2899" s="454"/>
    </row>
    <row r="2900" spans="7:8" s="9" customFormat="1">
      <c r="G2900" s="454"/>
      <c r="H2900" s="454"/>
    </row>
    <row r="2901" spans="7:8" s="9" customFormat="1">
      <c r="G2901" s="454"/>
      <c r="H2901" s="454"/>
    </row>
    <row r="2902" spans="7:8" s="9" customFormat="1">
      <c r="G2902" s="454"/>
      <c r="H2902" s="454"/>
    </row>
    <row r="2903" spans="7:8" s="9" customFormat="1">
      <c r="G2903" s="454"/>
      <c r="H2903" s="454"/>
    </row>
    <row r="2904" spans="7:8" s="9" customFormat="1">
      <c r="G2904" s="454"/>
      <c r="H2904" s="454"/>
    </row>
    <row r="2905" spans="7:8" s="9" customFormat="1">
      <c r="G2905" s="454"/>
      <c r="H2905" s="454"/>
    </row>
    <row r="2906" spans="7:8" s="9" customFormat="1">
      <c r="G2906" s="454"/>
      <c r="H2906" s="454"/>
    </row>
    <row r="2907" spans="7:8" s="9" customFormat="1">
      <c r="G2907" s="454"/>
      <c r="H2907" s="454"/>
    </row>
    <row r="2908" spans="7:8" s="9" customFormat="1">
      <c r="G2908" s="454"/>
      <c r="H2908" s="454"/>
    </row>
    <row r="2909" spans="7:8" s="9" customFormat="1">
      <c r="G2909" s="454"/>
      <c r="H2909" s="454"/>
    </row>
    <row r="2910" spans="7:8" s="9" customFormat="1">
      <c r="G2910" s="454"/>
      <c r="H2910" s="454"/>
    </row>
    <row r="2911" spans="7:8" s="9" customFormat="1">
      <c r="G2911" s="454"/>
      <c r="H2911" s="454"/>
    </row>
    <row r="2912" spans="7:8" s="9" customFormat="1">
      <c r="G2912" s="454"/>
      <c r="H2912" s="454"/>
    </row>
    <row r="2913" spans="7:8" s="9" customFormat="1">
      <c r="G2913" s="454"/>
      <c r="H2913" s="454"/>
    </row>
    <row r="2914" spans="7:8" s="9" customFormat="1">
      <c r="G2914" s="454"/>
      <c r="H2914" s="454"/>
    </row>
    <row r="2915" spans="7:8" s="9" customFormat="1">
      <c r="G2915" s="454"/>
      <c r="H2915" s="454"/>
    </row>
    <row r="2916" spans="7:8" s="9" customFormat="1">
      <c r="G2916" s="454"/>
      <c r="H2916" s="454"/>
    </row>
    <row r="2917" spans="7:8" s="9" customFormat="1">
      <c r="G2917" s="454"/>
      <c r="H2917" s="454"/>
    </row>
    <row r="2918" spans="7:8" s="9" customFormat="1">
      <c r="G2918" s="454"/>
      <c r="H2918" s="454"/>
    </row>
    <row r="2919" spans="7:8" s="9" customFormat="1">
      <c r="G2919" s="454"/>
      <c r="H2919" s="454"/>
    </row>
    <row r="2920" spans="7:8" s="9" customFormat="1">
      <c r="G2920" s="454"/>
      <c r="H2920" s="454"/>
    </row>
    <row r="2921" spans="7:8" s="9" customFormat="1">
      <c r="G2921" s="454"/>
      <c r="H2921" s="454"/>
    </row>
    <row r="2922" spans="7:8" s="9" customFormat="1">
      <c r="G2922" s="454"/>
      <c r="H2922" s="454"/>
    </row>
    <row r="2923" spans="7:8" s="9" customFormat="1">
      <c r="G2923" s="454"/>
      <c r="H2923" s="454"/>
    </row>
    <row r="2924" spans="7:8" s="9" customFormat="1">
      <c r="G2924" s="454"/>
      <c r="H2924" s="454"/>
    </row>
    <row r="2925" spans="7:8" s="9" customFormat="1">
      <c r="G2925" s="454"/>
      <c r="H2925" s="454"/>
    </row>
    <row r="2926" spans="7:8" s="9" customFormat="1">
      <c r="G2926" s="454"/>
      <c r="H2926" s="454"/>
    </row>
    <row r="2927" spans="7:8" s="9" customFormat="1">
      <c r="G2927" s="454"/>
      <c r="H2927" s="454"/>
    </row>
    <row r="2928" spans="7:8" s="9" customFormat="1">
      <c r="G2928" s="454"/>
      <c r="H2928" s="454"/>
    </row>
    <row r="2929" spans="7:8" s="9" customFormat="1">
      <c r="G2929" s="454"/>
      <c r="H2929" s="454"/>
    </row>
    <row r="2930" spans="7:8" s="9" customFormat="1">
      <c r="G2930" s="454"/>
      <c r="H2930" s="454"/>
    </row>
    <row r="2931" spans="7:8" s="9" customFormat="1">
      <c r="G2931" s="454"/>
      <c r="H2931" s="454"/>
    </row>
    <row r="2932" spans="7:8" s="9" customFormat="1">
      <c r="G2932" s="454"/>
      <c r="H2932" s="454"/>
    </row>
    <row r="2933" spans="7:8" s="9" customFormat="1">
      <c r="G2933" s="454"/>
      <c r="H2933" s="454"/>
    </row>
    <row r="2934" spans="7:8" s="9" customFormat="1">
      <c r="G2934" s="454"/>
      <c r="H2934" s="454"/>
    </row>
    <row r="2935" spans="7:8" s="9" customFormat="1">
      <c r="G2935" s="454"/>
      <c r="H2935" s="454"/>
    </row>
    <row r="2936" spans="7:8" s="9" customFormat="1">
      <c r="G2936" s="454"/>
      <c r="H2936" s="454"/>
    </row>
    <row r="2937" spans="7:8" s="9" customFormat="1">
      <c r="G2937" s="454"/>
      <c r="H2937" s="454"/>
    </row>
    <row r="2938" spans="7:8" s="9" customFormat="1">
      <c r="G2938" s="454"/>
      <c r="H2938" s="454"/>
    </row>
    <row r="2939" spans="7:8" s="9" customFormat="1">
      <c r="G2939" s="454"/>
      <c r="H2939" s="454"/>
    </row>
    <row r="2940" spans="7:8" s="9" customFormat="1">
      <c r="G2940" s="454"/>
      <c r="H2940" s="454"/>
    </row>
    <row r="2941" spans="7:8" s="9" customFormat="1">
      <c r="G2941" s="454"/>
      <c r="H2941" s="454"/>
    </row>
    <row r="2942" spans="7:8" s="9" customFormat="1">
      <c r="G2942" s="454"/>
      <c r="H2942" s="454"/>
    </row>
    <row r="2943" spans="7:8" s="9" customFormat="1">
      <c r="G2943" s="454"/>
      <c r="H2943" s="454"/>
    </row>
    <row r="2944" spans="7:8" s="9" customFormat="1">
      <c r="G2944" s="454"/>
      <c r="H2944" s="454"/>
    </row>
    <row r="2945" spans="7:8" s="9" customFormat="1">
      <c r="G2945" s="454"/>
      <c r="H2945" s="454"/>
    </row>
    <row r="2946" spans="7:8" s="9" customFormat="1">
      <c r="G2946" s="454"/>
      <c r="H2946" s="454"/>
    </row>
    <row r="2947" spans="7:8" s="9" customFormat="1">
      <c r="G2947" s="454"/>
      <c r="H2947" s="454"/>
    </row>
    <row r="2948" spans="7:8" s="9" customFormat="1">
      <c r="G2948" s="454"/>
      <c r="H2948" s="454"/>
    </row>
    <row r="2949" spans="7:8" s="9" customFormat="1">
      <c r="G2949" s="454"/>
      <c r="H2949" s="454"/>
    </row>
    <row r="2950" spans="7:8" s="9" customFormat="1">
      <c r="G2950" s="454"/>
      <c r="H2950" s="454"/>
    </row>
    <row r="2951" spans="7:8" s="9" customFormat="1">
      <c r="G2951" s="454"/>
      <c r="H2951" s="454"/>
    </row>
    <row r="2952" spans="7:8" s="9" customFormat="1">
      <c r="G2952" s="454"/>
      <c r="H2952" s="454"/>
    </row>
    <row r="2953" spans="7:8" s="9" customFormat="1">
      <c r="G2953" s="454"/>
      <c r="H2953" s="454"/>
    </row>
    <row r="2954" spans="7:8" s="9" customFormat="1">
      <c r="G2954" s="454"/>
      <c r="H2954" s="454"/>
    </row>
    <row r="2955" spans="7:8" s="9" customFormat="1">
      <c r="G2955" s="454"/>
      <c r="H2955" s="454"/>
    </row>
    <row r="2956" spans="7:8" s="9" customFormat="1">
      <c r="G2956" s="454"/>
      <c r="H2956" s="454"/>
    </row>
    <row r="2957" spans="7:8" s="9" customFormat="1">
      <c r="G2957" s="454"/>
      <c r="H2957" s="454"/>
    </row>
    <row r="2958" spans="7:8" s="9" customFormat="1">
      <c r="G2958" s="454"/>
      <c r="H2958" s="454"/>
    </row>
    <row r="2959" spans="7:8" s="9" customFormat="1">
      <c r="G2959" s="454"/>
      <c r="H2959" s="454"/>
    </row>
    <row r="2960" spans="7:8" s="9" customFormat="1">
      <c r="G2960" s="454"/>
      <c r="H2960" s="454"/>
    </row>
    <row r="2961" spans="7:8" s="9" customFormat="1">
      <c r="G2961" s="454"/>
      <c r="H2961" s="454"/>
    </row>
    <row r="2962" spans="7:8" s="9" customFormat="1">
      <c r="G2962" s="454"/>
      <c r="H2962" s="454"/>
    </row>
    <row r="2963" spans="7:8" s="9" customFormat="1">
      <c r="G2963" s="454"/>
      <c r="H2963" s="454"/>
    </row>
    <row r="2964" spans="7:8" s="9" customFormat="1">
      <c r="G2964" s="454"/>
      <c r="H2964" s="454"/>
    </row>
    <row r="2965" spans="7:8" s="9" customFormat="1">
      <c r="G2965" s="454"/>
      <c r="H2965" s="454"/>
    </row>
    <row r="2966" spans="7:8" s="9" customFormat="1">
      <c r="G2966" s="454"/>
      <c r="H2966" s="454"/>
    </row>
    <row r="2967" spans="7:8" s="9" customFormat="1">
      <c r="G2967" s="454"/>
      <c r="H2967" s="454"/>
    </row>
    <row r="2968" spans="7:8" s="9" customFormat="1">
      <c r="G2968" s="454"/>
      <c r="H2968" s="454"/>
    </row>
    <row r="2969" spans="7:8" s="9" customFormat="1">
      <c r="G2969" s="454"/>
      <c r="H2969" s="454"/>
    </row>
    <row r="2970" spans="7:8" s="9" customFormat="1">
      <c r="G2970" s="454"/>
      <c r="H2970" s="454"/>
    </row>
    <row r="2971" spans="7:8" s="9" customFormat="1">
      <c r="G2971" s="454"/>
      <c r="H2971" s="454"/>
    </row>
    <row r="2972" spans="7:8" s="9" customFormat="1">
      <c r="G2972" s="454"/>
      <c r="H2972" s="454"/>
    </row>
    <row r="2973" spans="7:8" s="9" customFormat="1">
      <c r="G2973" s="454"/>
      <c r="H2973" s="454"/>
    </row>
    <row r="2974" spans="7:8" s="9" customFormat="1">
      <c r="G2974" s="454"/>
      <c r="H2974" s="454"/>
    </row>
    <row r="2975" spans="7:8" s="9" customFormat="1">
      <c r="G2975" s="454"/>
      <c r="H2975" s="454"/>
    </row>
    <row r="2976" spans="7:8" s="9" customFormat="1">
      <c r="G2976" s="454"/>
      <c r="H2976" s="454"/>
    </row>
    <row r="2977" spans="7:8" s="9" customFormat="1">
      <c r="G2977" s="454"/>
      <c r="H2977" s="454"/>
    </row>
    <row r="2978" spans="7:8" s="9" customFormat="1">
      <c r="G2978" s="454"/>
      <c r="H2978" s="454"/>
    </row>
    <row r="2979" spans="7:8" s="9" customFormat="1">
      <c r="G2979" s="454"/>
      <c r="H2979" s="454"/>
    </row>
    <row r="2980" spans="7:8" s="9" customFormat="1">
      <c r="G2980" s="454"/>
      <c r="H2980" s="454"/>
    </row>
    <row r="2981" spans="7:8" s="9" customFormat="1">
      <c r="G2981" s="454"/>
      <c r="H2981" s="454"/>
    </row>
    <row r="2982" spans="7:8" s="9" customFormat="1">
      <c r="G2982" s="454"/>
      <c r="H2982" s="454"/>
    </row>
    <row r="2983" spans="7:8" s="9" customFormat="1">
      <c r="G2983" s="454"/>
      <c r="H2983" s="454"/>
    </row>
    <row r="2984" spans="7:8" s="9" customFormat="1">
      <c r="G2984" s="454"/>
      <c r="H2984" s="454"/>
    </row>
    <row r="2985" spans="7:8" s="9" customFormat="1">
      <c r="G2985" s="454"/>
      <c r="H2985" s="454"/>
    </row>
    <row r="2986" spans="7:8" s="9" customFormat="1">
      <c r="G2986" s="454"/>
      <c r="H2986" s="454"/>
    </row>
    <row r="2987" spans="7:8" s="9" customFormat="1">
      <c r="G2987" s="454"/>
      <c r="H2987" s="454"/>
    </row>
    <row r="2988" spans="7:8" s="9" customFormat="1">
      <c r="G2988" s="454"/>
      <c r="H2988" s="454"/>
    </row>
    <row r="2989" spans="7:8" s="9" customFormat="1">
      <c r="G2989" s="454"/>
      <c r="H2989" s="454"/>
    </row>
    <row r="2990" spans="7:8" s="9" customFormat="1">
      <c r="G2990" s="454"/>
      <c r="H2990" s="454"/>
    </row>
    <row r="2991" spans="7:8" s="9" customFormat="1">
      <c r="G2991" s="454"/>
      <c r="H2991" s="454"/>
    </row>
    <row r="2992" spans="7:8" s="9" customFormat="1">
      <c r="G2992" s="454"/>
      <c r="H2992" s="454"/>
    </row>
    <row r="2993" spans="7:8" s="9" customFormat="1">
      <c r="G2993" s="454"/>
      <c r="H2993" s="454"/>
    </row>
    <row r="2994" spans="7:8" s="9" customFormat="1">
      <c r="G2994" s="454"/>
      <c r="H2994" s="454"/>
    </row>
    <row r="2995" spans="7:8" s="9" customFormat="1">
      <c r="G2995" s="454"/>
      <c r="H2995" s="454"/>
    </row>
    <row r="2996" spans="7:8" s="9" customFormat="1">
      <c r="G2996" s="454"/>
      <c r="H2996" s="454"/>
    </row>
    <row r="2997" spans="7:8" s="9" customFormat="1">
      <c r="G2997" s="454"/>
      <c r="H2997" s="454"/>
    </row>
    <row r="2998" spans="7:8" s="9" customFormat="1">
      <c r="G2998" s="454"/>
      <c r="H2998" s="454"/>
    </row>
    <row r="2999" spans="7:8" s="9" customFormat="1">
      <c r="G2999" s="454"/>
      <c r="H2999" s="454"/>
    </row>
    <row r="3000" spans="7:8" s="9" customFormat="1">
      <c r="G3000" s="454"/>
      <c r="H3000" s="454"/>
    </row>
    <row r="3001" spans="7:8" s="9" customFormat="1">
      <c r="G3001" s="454"/>
      <c r="H3001" s="454"/>
    </row>
    <row r="3002" spans="7:8" s="9" customFormat="1">
      <c r="G3002" s="454"/>
      <c r="H3002" s="454"/>
    </row>
    <row r="3003" spans="7:8" s="9" customFormat="1">
      <c r="G3003" s="454"/>
      <c r="H3003" s="454"/>
    </row>
    <row r="3004" spans="7:8" s="9" customFormat="1">
      <c r="G3004" s="454"/>
      <c r="H3004" s="454"/>
    </row>
    <row r="3005" spans="7:8" s="9" customFormat="1">
      <c r="G3005" s="454"/>
      <c r="H3005" s="454"/>
    </row>
    <row r="3006" spans="7:8" s="9" customFormat="1">
      <c r="G3006" s="454"/>
      <c r="H3006" s="454"/>
    </row>
    <row r="3007" spans="7:8" s="9" customFormat="1">
      <c r="G3007" s="454"/>
      <c r="H3007" s="454"/>
    </row>
    <row r="3008" spans="7:8" s="9" customFormat="1">
      <c r="G3008" s="454"/>
      <c r="H3008" s="454"/>
    </row>
    <row r="3009" spans="7:8" s="9" customFormat="1">
      <c r="G3009" s="454"/>
      <c r="H3009" s="454"/>
    </row>
    <row r="3010" spans="7:8" s="9" customFormat="1">
      <c r="G3010" s="454"/>
      <c r="H3010" s="454"/>
    </row>
    <row r="3011" spans="7:8" s="9" customFormat="1">
      <c r="G3011" s="454"/>
      <c r="H3011" s="454"/>
    </row>
    <row r="3012" spans="7:8" s="9" customFormat="1">
      <c r="G3012" s="454"/>
      <c r="H3012" s="454"/>
    </row>
    <row r="3013" spans="7:8" s="9" customFormat="1">
      <c r="G3013" s="454"/>
      <c r="H3013" s="454"/>
    </row>
    <row r="3014" spans="7:8" s="9" customFormat="1">
      <c r="G3014" s="454"/>
      <c r="H3014" s="454"/>
    </row>
    <row r="3015" spans="7:8" s="9" customFormat="1">
      <c r="G3015" s="454"/>
      <c r="H3015" s="454"/>
    </row>
    <row r="3016" spans="7:8" s="9" customFormat="1">
      <c r="G3016" s="454"/>
      <c r="H3016" s="454"/>
    </row>
    <row r="3017" spans="7:8" s="9" customFormat="1">
      <c r="G3017" s="454"/>
      <c r="H3017" s="454"/>
    </row>
    <row r="3018" spans="7:8" s="9" customFormat="1">
      <c r="G3018" s="454"/>
      <c r="H3018" s="454"/>
    </row>
    <row r="3019" spans="7:8" s="9" customFormat="1">
      <c r="G3019" s="454"/>
      <c r="H3019" s="454"/>
    </row>
    <row r="3020" spans="7:8" s="9" customFormat="1">
      <c r="G3020" s="454"/>
      <c r="H3020" s="454"/>
    </row>
    <row r="3021" spans="7:8" s="9" customFormat="1">
      <c r="G3021" s="454"/>
      <c r="H3021" s="454"/>
    </row>
    <row r="3022" spans="7:8" s="9" customFormat="1">
      <c r="G3022" s="454"/>
      <c r="H3022" s="454"/>
    </row>
    <row r="3023" spans="7:8" s="9" customFormat="1">
      <c r="G3023" s="454"/>
      <c r="H3023" s="454"/>
    </row>
    <row r="3024" spans="7:8" s="9" customFormat="1">
      <c r="G3024" s="454"/>
      <c r="H3024" s="454"/>
    </row>
    <row r="3025" spans="7:8" s="9" customFormat="1">
      <c r="G3025" s="454"/>
      <c r="H3025" s="454"/>
    </row>
    <row r="3026" spans="7:8" s="9" customFormat="1">
      <c r="G3026" s="454"/>
      <c r="H3026" s="454"/>
    </row>
    <row r="3027" spans="7:8" s="9" customFormat="1">
      <c r="G3027" s="454"/>
      <c r="H3027" s="454"/>
    </row>
    <row r="3028" spans="7:8" s="9" customFormat="1">
      <c r="G3028" s="454"/>
      <c r="H3028" s="454"/>
    </row>
    <row r="3029" spans="7:8" s="9" customFormat="1">
      <c r="G3029" s="454"/>
      <c r="H3029" s="454"/>
    </row>
    <row r="3030" spans="7:8" s="9" customFormat="1">
      <c r="G3030" s="454"/>
      <c r="H3030" s="454"/>
    </row>
    <row r="3031" spans="7:8" s="9" customFormat="1">
      <c r="G3031" s="454"/>
      <c r="H3031" s="454"/>
    </row>
    <row r="3032" spans="7:8" s="9" customFormat="1">
      <c r="G3032" s="454"/>
      <c r="H3032" s="454"/>
    </row>
    <row r="3033" spans="7:8" s="9" customFormat="1">
      <c r="G3033" s="454"/>
      <c r="H3033" s="454"/>
    </row>
    <row r="3034" spans="7:8" s="9" customFormat="1">
      <c r="G3034" s="454"/>
      <c r="H3034" s="454"/>
    </row>
    <row r="3035" spans="7:8" s="9" customFormat="1">
      <c r="G3035" s="454"/>
      <c r="H3035" s="454"/>
    </row>
    <row r="3036" spans="7:8" s="9" customFormat="1">
      <c r="G3036" s="454"/>
      <c r="H3036" s="454"/>
    </row>
    <row r="3037" spans="7:8" s="9" customFormat="1">
      <c r="G3037" s="454"/>
      <c r="H3037" s="454"/>
    </row>
    <row r="3038" spans="7:8" s="9" customFormat="1">
      <c r="G3038" s="454"/>
      <c r="H3038" s="454"/>
    </row>
    <row r="3039" spans="7:8" s="9" customFormat="1">
      <c r="G3039" s="454"/>
      <c r="H3039" s="454"/>
    </row>
    <row r="3040" spans="7:8" s="9" customFormat="1">
      <c r="G3040" s="454"/>
      <c r="H3040" s="454"/>
    </row>
    <row r="3041" spans="7:8" s="9" customFormat="1">
      <c r="G3041" s="454"/>
      <c r="H3041" s="454"/>
    </row>
    <row r="3042" spans="7:8" s="9" customFormat="1">
      <c r="G3042" s="454"/>
      <c r="H3042" s="454"/>
    </row>
    <row r="3043" spans="7:8" s="9" customFormat="1">
      <c r="G3043" s="454"/>
      <c r="H3043" s="454"/>
    </row>
    <row r="3044" spans="7:8" s="9" customFormat="1">
      <c r="G3044" s="454"/>
      <c r="H3044" s="454"/>
    </row>
    <row r="3045" spans="7:8" s="9" customFormat="1">
      <c r="G3045" s="454"/>
      <c r="H3045" s="454"/>
    </row>
    <row r="3046" spans="7:8" s="9" customFormat="1">
      <c r="G3046" s="454"/>
      <c r="H3046" s="454"/>
    </row>
    <row r="3047" spans="7:8" s="9" customFormat="1">
      <c r="G3047" s="454"/>
      <c r="H3047" s="454"/>
    </row>
    <row r="3048" spans="7:8" s="9" customFormat="1">
      <c r="G3048" s="454"/>
      <c r="H3048" s="454"/>
    </row>
    <row r="3049" spans="7:8" s="9" customFormat="1">
      <c r="G3049" s="454"/>
      <c r="H3049" s="454"/>
    </row>
    <row r="3050" spans="7:8" s="9" customFormat="1">
      <c r="G3050" s="454"/>
      <c r="H3050" s="454"/>
    </row>
    <row r="3051" spans="7:8" s="9" customFormat="1">
      <c r="G3051" s="454"/>
      <c r="H3051" s="454"/>
    </row>
    <row r="3052" spans="7:8" s="9" customFormat="1">
      <c r="G3052" s="454"/>
      <c r="H3052" s="454"/>
    </row>
    <row r="3053" spans="7:8" s="9" customFormat="1">
      <c r="G3053" s="454"/>
      <c r="H3053" s="454"/>
    </row>
    <row r="3054" spans="7:8" s="9" customFormat="1">
      <c r="G3054" s="454"/>
      <c r="H3054" s="454"/>
    </row>
    <row r="3055" spans="7:8" s="9" customFormat="1">
      <c r="G3055" s="454"/>
      <c r="H3055" s="454"/>
    </row>
    <row r="3056" spans="7:8" s="9" customFormat="1">
      <c r="G3056" s="454"/>
      <c r="H3056" s="454"/>
    </row>
    <row r="3057" spans="7:8" s="9" customFormat="1">
      <c r="G3057" s="454"/>
      <c r="H3057" s="454"/>
    </row>
    <row r="3058" spans="7:8" s="9" customFormat="1">
      <c r="G3058" s="454"/>
      <c r="H3058" s="454"/>
    </row>
    <row r="3059" spans="7:8" s="9" customFormat="1">
      <c r="G3059" s="454"/>
      <c r="H3059" s="454"/>
    </row>
    <row r="3060" spans="7:8" s="9" customFormat="1">
      <c r="G3060" s="454"/>
      <c r="H3060" s="454"/>
    </row>
    <row r="3061" spans="7:8" s="9" customFormat="1">
      <c r="G3061" s="454"/>
      <c r="H3061" s="454"/>
    </row>
    <row r="3062" spans="7:8" s="9" customFormat="1">
      <c r="G3062" s="454"/>
      <c r="H3062" s="454"/>
    </row>
    <row r="3063" spans="7:8" s="9" customFormat="1">
      <c r="G3063" s="454"/>
      <c r="H3063" s="454"/>
    </row>
    <row r="3064" spans="7:8" s="9" customFormat="1">
      <c r="G3064" s="454"/>
      <c r="H3064" s="454"/>
    </row>
    <row r="3065" spans="7:8" s="9" customFormat="1">
      <c r="G3065" s="454"/>
      <c r="H3065" s="454"/>
    </row>
    <row r="3066" spans="7:8" s="9" customFormat="1">
      <c r="G3066" s="454"/>
      <c r="H3066" s="454"/>
    </row>
    <row r="3067" spans="7:8" s="9" customFormat="1">
      <c r="G3067" s="454"/>
      <c r="H3067" s="454"/>
    </row>
    <row r="3068" spans="7:8" s="9" customFormat="1">
      <c r="G3068" s="454"/>
      <c r="H3068" s="454"/>
    </row>
    <row r="3069" spans="7:8" s="9" customFormat="1">
      <c r="G3069" s="454"/>
      <c r="H3069" s="454"/>
    </row>
    <row r="3070" spans="7:8" s="9" customFormat="1">
      <c r="G3070" s="454"/>
      <c r="H3070" s="454"/>
    </row>
    <row r="3071" spans="7:8" s="9" customFormat="1">
      <c r="G3071" s="454"/>
      <c r="H3071" s="454"/>
    </row>
    <row r="3072" spans="7:8" s="9" customFormat="1">
      <c r="G3072" s="454"/>
      <c r="H3072" s="454"/>
    </row>
    <row r="3073" spans="7:8" s="9" customFormat="1">
      <c r="G3073" s="454"/>
      <c r="H3073" s="454"/>
    </row>
    <row r="3074" spans="7:8" s="9" customFormat="1">
      <c r="G3074" s="454"/>
      <c r="H3074" s="454"/>
    </row>
    <row r="3075" spans="7:8" s="9" customFormat="1">
      <c r="G3075" s="454"/>
      <c r="H3075" s="454"/>
    </row>
    <row r="3076" spans="7:8" s="9" customFormat="1">
      <c r="G3076" s="454"/>
      <c r="H3076" s="454"/>
    </row>
    <row r="3077" spans="7:8" s="9" customFormat="1">
      <c r="G3077" s="454"/>
      <c r="H3077" s="454"/>
    </row>
    <row r="3078" spans="7:8" s="9" customFormat="1">
      <c r="G3078" s="454"/>
      <c r="H3078" s="454"/>
    </row>
    <row r="3079" spans="7:8" s="9" customFormat="1">
      <c r="G3079" s="454"/>
      <c r="H3079" s="454"/>
    </row>
    <row r="3080" spans="7:8" s="9" customFormat="1">
      <c r="G3080" s="454"/>
      <c r="H3080" s="454"/>
    </row>
    <row r="3081" spans="7:8" s="9" customFormat="1">
      <c r="G3081" s="454"/>
      <c r="H3081" s="454"/>
    </row>
    <row r="3082" spans="7:8" s="9" customFormat="1">
      <c r="G3082" s="454"/>
      <c r="H3082" s="454"/>
    </row>
    <row r="3083" spans="7:8" s="9" customFormat="1">
      <c r="G3083" s="454"/>
      <c r="H3083" s="454"/>
    </row>
    <row r="3084" spans="7:8" s="9" customFormat="1">
      <c r="G3084" s="454"/>
      <c r="H3084" s="454"/>
    </row>
    <row r="3085" spans="7:8" s="9" customFormat="1">
      <c r="G3085" s="454"/>
      <c r="H3085" s="454"/>
    </row>
    <row r="3086" spans="7:8" s="9" customFormat="1">
      <c r="G3086" s="454"/>
      <c r="H3086" s="454"/>
    </row>
    <row r="3087" spans="7:8" s="9" customFormat="1">
      <c r="G3087" s="454"/>
      <c r="H3087" s="454"/>
    </row>
    <row r="3088" spans="7:8" s="9" customFormat="1">
      <c r="G3088" s="454"/>
      <c r="H3088" s="454"/>
    </row>
    <row r="3089" spans="7:8" s="9" customFormat="1">
      <c r="G3089" s="454"/>
      <c r="H3089" s="454"/>
    </row>
    <row r="3090" spans="7:8" s="9" customFormat="1">
      <c r="G3090" s="454"/>
      <c r="H3090" s="454"/>
    </row>
    <row r="3091" spans="7:8" s="9" customFormat="1">
      <c r="G3091" s="454"/>
      <c r="H3091" s="454"/>
    </row>
    <row r="3092" spans="7:8" s="9" customFormat="1">
      <c r="G3092" s="454"/>
      <c r="H3092" s="454"/>
    </row>
    <row r="3093" spans="7:8" s="9" customFormat="1">
      <c r="G3093" s="454"/>
      <c r="H3093" s="454"/>
    </row>
    <row r="3094" spans="7:8" s="9" customFormat="1">
      <c r="G3094" s="454"/>
      <c r="H3094" s="454"/>
    </row>
    <row r="3095" spans="7:8" s="9" customFormat="1">
      <c r="G3095" s="454"/>
      <c r="H3095" s="454"/>
    </row>
    <row r="3096" spans="7:8" s="9" customFormat="1">
      <c r="G3096" s="454"/>
      <c r="H3096" s="454"/>
    </row>
    <row r="3097" spans="7:8" s="9" customFormat="1">
      <c r="G3097" s="454"/>
      <c r="H3097" s="454"/>
    </row>
    <row r="3098" spans="7:8" s="9" customFormat="1">
      <c r="G3098" s="454"/>
      <c r="H3098" s="454"/>
    </row>
    <row r="3099" spans="7:8" s="9" customFormat="1">
      <c r="G3099" s="454"/>
      <c r="H3099" s="454"/>
    </row>
    <row r="3100" spans="7:8" s="9" customFormat="1">
      <c r="G3100" s="454"/>
      <c r="H3100" s="454"/>
    </row>
    <row r="3101" spans="7:8" s="9" customFormat="1">
      <c r="G3101" s="454"/>
      <c r="H3101" s="454"/>
    </row>
    <row r="3102" spans="7:8" s="9" customFormat="1">
      <c r="G3102" s="454"/>
      <c r="H3102" s="454"/>
    </row>
    <row r="3103" spans="7:8" s="9" customFormat="1">
      <c r="G3103" s="454"/>
      <c r="H3103" s="454"/>
    </row>
    <row r="3104" spans="7:8" s="9" customFormat="1">
      <c r="G3104" s="454"/>
      <c r="H3104" s="454"/>
    </row>
    <row r="3105" spans="7:8" s="9" customFormat="1">
      <c r="G3105" s="454"/>
      <c r="H3105" s="454"/>
    </row>
    <row r="3106" spans="7:8" s="9" customFormat="1">
      <c r="G3106" s="454"/>
      <c r="H3106" s="454"/>
    </row>
    <row r="3107" spans="7:8" s="9" customFormat="1">
      <c r="G3107" s="454"/>
      <c r="H3107" s="454"/>
    </row>
    <row r="3108" spans="7:8" s="9" customFormat="1">
      <c r="G3108" s="454"/>
      <c r="H3108" s="454"/>
    </row>
    <row r="3109" spans="7:8" s="9" customFormat="1">
      <c r="G3109" s="454"/>
      <c r="H3109" s="454"/>
    </row>
    <row r="3110" spans="7:8" s="9" customFormat="1">
      <c r="G3110" s="454"/>
      <c r="H3110" s="454"/>
    </row>
    <row r="3111" spans="7:8" s="9" customFormat="1">
      <c r="G3111" s="454"/>
      <c r="H3111" s="454"/>
    </row>
    <row r="3112" spans="7:8" s="9" customFormat="1">
      <c r="G3112" s="454"/>
      <c r="H3112" s="454"/>
    </row>
    <row r="3113" spans="7:8" s="9" customFormat="1">
      <c r="G3113" s="454"/>
      <c r="H3113" s="454"/>
    </row>
    <row r="3114" spans="7:8" s="9" customFormat="1">
      <c r="G3114" s="454"/>
      <c r="H3114" s="454"/>
    </row>
    <row r="3115" spans="7:8" s="9" customFormat="1">
      <c r="G3115" s="454"/>
      <c r="H3115" s="454"/>
    </row>
    <row r="3116" spans="7:8" s="9" customFormat="1">
      <c r="G3116" s="454"/>
      <c r="H3116" s="454"/>
    </row>
    <row r="3117" spans="7:8" s="9" customFormat="1">
      <c r="G3117" s="454"/>
      <c r="H3117" s="454"/>
    </row>
    <row r="3118" spans="7:8" s="9" customFormat="1">
      <c r="G3118" s="454"/>
      <c r="H3118" s="454"/>
    </row>
    <row r="3119" spans="7:8" s="9" customFormat="1">
      <c r="G3119" s="454"/>
      <c r="H3119" s="454"/>
    </row>
    <row r="3120" spans="7:8" s="9" customFormat="1">
      <c r="G3120" s="454"/>
      <c r="H3120" s="454"/>
    </row>
    <row r="3121" spans="7:8" s="9" customFormat="1">
      <c r="G3121" s="454"/>
      <c r="H3121" s="454"/>
    </row>
    <row r="3122" spans="7:8" s="9" customFormat="1">
      <c r="G3122" s="454"/>
      <c r="H3122" s="454"/>
    </row>
    <row r="3123" spans="7:8" s="9" customFormat="1">
      <c r="G3123" s="454"/>
      <c r="H3123" s="454"/>
    </row>
    <row r="3124" spans="7:8" s="9" customFormat="1">
      <c r="G3124" s="454"/>
      <c r="H3124" s="454"/>
    </row>
    <row r="3125" spans="7:8" s="9" customFormat="1">
      <c r="G3125" s="454"/>
      <c r="H3125" s="454"/>
    </row>
    <row r="3126" spans="7:8" s="9" customFormat="1">
      <c r="G3126" s="454"/>
      <c r="H3126" s="454"/>
    </row>
    <row r="3127" spans="7:8" s="9" customFormat="1">
      <c r="G3127" s="454"/>
      <c r="H3127" s="454"/>
    </row>
    <row r="3128" spans="7:8" s="9" customFormat="1">
      <c r="G3128" s="454"/>
      <c r="H3128" s="454"/>
    </row>
    <row r="3129" spans="7:8" s="9" customFormat="1">
      <c r="G3129" s="454"/>
      <c r="H3129" s="454"/>
    </row>
    <row r="3130" spans="7:8" s="9" customFormat="1">
      <c r="G3130" s="454"/>
      <c r="H3130" s="454"/>
    </row>
    <row r="3131" spans="7:8" s="9" customFormat="1">
      <c r="G3131" s="454"/>
      <c r="H3131" s="454"/>
    </row>
    <row r="3132" spans="7:8" s="9" customFormat="1">
      <c r="G3132" s="454"/>
      <c r="H3132" s="454"/>
    </row>
    <row r="3133" spans="7:8" s="9" customFormat="1">
      <c r="G3133" s="454"/>
      <c r="H3133" s="454"/>
    </row>
    <row r="3134" spans="7:8" s="9" customFormat="1">
      <c r="G3134" s="454"/>
      <c r="H3134" s="454"/>
    </row>
    <row r="3135" spans="7:8" s="9" customFormat="1">
      <c r="G3135" s="454"/>
      <c r="H3135" s="454"/>
    </row>
    <row r="3136" spans="7:8" s="9" customFormat="1">
      <c r="G3136" s="454"/>
      <c r="H3136" s="454"/>
    </row>
    <row r="3137" spans="7:8" s="9" customFormat="1">
      <c r="G3137" s="454"/>
      <c r="H3137" s="454"/>
    </row>
    <row r="3138" spans="7:8" s="9" customFormat="1">
      <c r="G3138" s="454"/>
      <c r="H3138" s="454"/>
    </row>
    <row r="3139" spans="7:8" s="9" customFormat="1">
      <c r="G3139" s="454"/>
      <c r="H3139" s="454"/>
    </row>
    <row r="3140" spans="7:8" s="9" customFormat="1">
      <c r="G3140" s="454"/>
      <c r="H3140" s="454"/>
    </row>
    <row r="3141" spans="7:8" s="9" customFormat="1">
      <c r="G3141" s="454"/>
      <c r="H3141" s="454"/>
    </row>
    <row r="3142" spans="7:8" s="9" customFormat="1">
      <c r="G3142" s="454"/>
      <c r="H3142" s="454"/>
    </row>
    <row r="3143" spans="7:8" s="9" customFormat="1">
      <c r="G3143" s="454"/>
      <c r="H3143" s="454"/>
    </row>
    <row r="3144" spans="7:8" s="9" customFormat="1">
      <c r="G3144" s="454"/>
      <c r="H3144" s="454"/>
    </row>
    <row r="3145" spans="7:8" s="9" customFormat="1">
      <c r="G3145" s="454"/>
      <c r="H3145" s="454"/>
    </row>
    <row r="3146" spans="7:8" s="9" customFormat="1">
      <c r="G3146" s="454"/>
      <c r="H3146" s="454"/>
    </row>
    <row r="3147" spans="7:8" s="9" customFormat="1">
      <c r="G3147" s="454"/>
      <c r="H3147" s="454"/>
    </row>
    <row r="3148" spans="7:8" s="9" customFormat="1">
      <c r="G3148" s="454"/>
      <c r="H3148" s="454"/>
    </row>
    <row r="3149" spans="7:8" s="9" customFormat="1">
      <c r="G3149" s="454"/>
      <c r="H3149" s="454"/>
    </row>
    <row r="3150" spans="7:8" s="9" customFormat="1">
      <c r="G3150" s="454"/>
      <c r="H3150" s="454"/>
    </row>
    <row r="3151" spans="7:8" s="9" customFormat="1">
      <c r="G3151" s="454"/>
      <c r="H3151" s="454"/>
    </row>
    <row r="3152" spans="7:8" s="9" customFormat="1">
      <c r="G3152" s="454"/>
      <c r="H3152" s="454"/>
    </row>
    <row r="3153" spans="7:8" s="9" customFormat="1">
      <c r="G3153" s="454"/>
      <c r="H3153" s="454"/>
    </row>
    <row r="3154" spans="7:8" s="9" customFormat="1">
      <c r="G3154" s="454"/>
      <c r="H3154" s="454"/>
    </row>
    <row r="3155" spans="7:8" s="9" customFormat="1">
      <c r="G3155" s="454"/>
      <c r="H3155" s="454"/>
    </row>
    <row r="3156" spans="7:8" s="9" customFormat="1">
      <c r="G3156" s="454"/>
      <c r="H3156" s="454"/>
    </row>
    <row r="3157" spans="7:8" s="9" customFormat="1">
      <c r="G3157" s="454"/>
      <c r="H3157" s="454"/>
    </row>
    <row r="3158" spans="7:8" s="9" customFormat="1">
      <c r="G3158" s="454"/>
      <c r="H3158" s="454"/>
    </row>
    <row r="3159" spans="7:8" s="9" customFormat="1">
      <c r="G3159" s="454"/>
      <c r="H3159" s="454"/>
    </row>
    <row r="3160" spans="7:8" s="9" customFormat="1">
      <c r="G3160" s="454"/>
      <c r="H3160" s="454"/>
    </row>
    <row r="3161" spans="7:8" s="9" customFormat="1">
      <c r="G3161" s="454"/>
      <c r="H3161" s="454"/>
    </row>
    <row r="3162" spans="7:8" s="9" customFormat="1">
      <c r="G3162" s="454"/>
      <c r="H3162" s="454"/>
    </row>
    <row r="3163" spans="7:8" s="9" customFormat="1">
      <c r="G3163" s="454"/>
      <c r="H3163" s="454"/>
    </row>
    <row r="3164" spans="7:8" s="9" customFormat="1">
      <c r="G3164" s="454"/>
      <c r="H3164" s="454"/>
    </row>
    <row r="3165" spans="7:8" s="9" customFormat="1">
      <c r="G3165" s="454"/>
      <c r="H3165" s="454"/>
    </row>
    <row r="3166" spans="7:8" s="9" customFormat="1">
      <c r="G3166" s="454"/>
      <c r="H3166" s="454"/>
    </row>
    <row r="3167" spans="7:8" s="9" customFormat="1">
      <c r="G3167" s="454"/>
      <c r="H3167" s="454"/>
    </row>
    <row r="3168" spans="7:8" s="9" customFormat="1">
      <c r="G3168" s="454"/>
      <c r="H3168" s="454"/>
    </row>
    <row r="3169" spans="7:8" s="9" customFormat="1">
      <c r="G3169" s="454"/>
      <c r="H3169" s="454"/>
    </row>
    <row r="3170" spans="7:8" s="9" customFormat="1">
      <c r="G3170" s="454"/>
      <c r="H3170" s="454"/>
    </row>
    <row r="3171" spans="7:8" s="9" customFormat="1">
      <c r="G3171" s="454"/>
      <c r="H3171" s="454"/>
    </row>
    <row r="3172" spans="7:8" s="9" customFormat="1">
      <c r="G3172" s="454"/>
      <c r="H3172" s="454"/>
    </row>
    <row r="3173" spans="7:8" s="9" customFormat="1">
      <c r="G3173" s="454"/>
      <c r="H3173" s="454"/>
    </row>
    <row r="3174" spans="7:8" s="9" customFormat="1">
      <c r="G3174" s="454"/>
      <c r="H3174" s="454"/>
    </row>
    <row r="3175" spans="7:8" s="9" customFormat="1">
      <c r="G3175" s="454"/>
      <c r="H3175" s="454"/>
    </row>
    <row r="3176" spans="7:8" s="9" customFormat="1">
      <c r="G3176" s="454"/>
      <c r="H3176" s="454"/>
    </row>
    <row r="3177" spans="7:8" s="9" customFormat="1">
      <c r="G3177" s="454"/>
      <c r="H3177" s="454"/>
    </row>
    <row r="3178" spans="7:8" s="9" customFormat="1">
      <c r="G3178" s="454"/>
      <c r="H3178" s="454"/>
    </row>
    <row r="3179" spans="7:8" s="9" customFormat="1">
      <c r="G3179" s="454"/>
      <c r="H3179" s="454"/>
    </row>
    <row r="3180" spans="7:8" s="9" customFormat="1">
      <c r="G3180" s="454"/>
      <c r="H3180" s="454"/>
    </row>
    <row r="3181" spans="7:8" s="9" customFormat="1">
      <c r="G3181" s="454"/>
      <c r="H3181" s="454"/>
    </row>
    <row r="3182" spans="7:8" s="9" customFormat="1">
      <c r="G3182" s="454"/>
      <c r="H3182" s="454"/>
    </row>
    <row r="3183" spans="7:8" s="9" customFormat="1">
      <c r="G3183" s="454"/>
      <c r="H3183" s="454"/>
    </row>
    <row r="3184" spans="7:8" s="9" customFormat="1">
      <c r="G3184" s="454"/>
      <c r="H3184" s="454"/>
    </row>
    <row r="3185" spans="7:8" s="9" customFormat="1">
      <c r="G3185" s="454"/>
      <c r="H3185" s="454"/>
    </row>
    <row r="3186" spans="7:8" s="9" customFormat="1">
      <c r="G3186" s="454"/>
      <c r="H3186" s="454"/>
    </row>
    <row r="3187" spans="7:8" s="9" customFormat="1">
      <c r="G3187" s="454"/>
      <c r="H3187" s="454"/>
    </row>
    <row r="3188" spans="7:8" s="9" customFormat="1">
      <c r="G3188" s="454"/>
      <c r="H3188" s="454"/>
    </row>
    <row r="3189" spans="7:8" s="9" customFormat="1">
      <c r="G3189" s="454"/>
      <c r="H3189" s="454"/>
    </row>
    <row r="3190" spans="7:8" s="9" customFormat="1">
      <c r="G3190" s="454"/>
      <c r="H3190" s="454"/>
    </row>
    <row r="3191" spans="7:8" s="9" customFormat="1">
      <c r="G3191" s="454"/>
      <c r="H3191" s="454"/>
    </row>
    <row r="3192" spans="7:8" s="9" customFormat="1">
      <c r="G3192" s="454"/>
      <c r="H3192" s="454"/>
    </row>
    <row r="3193" spans="7:8" s="9" customFormat="1">
      <c r="G3193" s="454"/>
      <c r="H3193" s="454"/>
    </row>
    <row r="3194" spans="7:8" s="9" customFormat="1">
      <c r="G3194" s="454"/>
      <c r="H3194" s="454"/>
    </row>
    <row r="3195" spans="7:8" s="9" customFormat="1">
      <c r="G3195" s="454"/>
      <c r="H3195" s="454"/>
    </row>
    <row r="3196" spans="7:8" s="9" customFormat="1">
      <c r="G3196" s="454"/>
      <c r="H3196" s="454"/>
    </row>
    <row r="3197" spans="7:8" s="9" customFormat="1">
      <c r="G3197" s="454"/>
      <c r="H3197" s="454"/>
    </row>
    <row r="3198" spans="7:8" s="9" customFormat="1">
      <c r="G3198" s="454"/>
      <c r="H3198" s="454"/>
    </row>
    <row r="3199" spans="7:8" s="9" customFormat="1">
      <c r="G3199" s="454"/>
      <c r="H3199" s="454"/>
    </row>
    <row r="3200" spans="7:8" s="9" customFormat="1">
      <c r="G3200" s="454"/>
      <c r="H3200" s="454"/>
    </row>
    <row r="3201" spans="7:8" s="9" customFormat="1">
      <c r="G3201" s="454"/>
      <c r="H3201" s="454"/>
    </row>
    <row r="3202" spans="7:8" s="9" customFormat="1">
      <c r="G3202" s="454"/>
      <c r="H3202" s="454"/>
    </row>
    <row r="3203" spans="7:8" s="9" customFormat="1">
      <c r="G3203" s="454"/>
      <c r="H3203" s="454"/>
    </row>
    <row r="3204" spans="7:8" s="9" customFormat="1">
      <c r="G3204" s="454"/>
      <c r="H3204" s="454"/>
    </row>
    <row r="3205" spans="7:8" s="9" customFormat="1">
      <c r="G3205" s="454"/>
      <c r="H3205" s="454"/>
    </row>
    <row r="3206" spans="7:8" s="9" customFormat="1">
      <c r="G3206" s="454"/>
      <c r="H3206" s="454"/>
    </row>
    <row r="3207" spans="7:8" s="9" customFormat="1">
      <c r="G3207" s="454"/>
      <c r="H3207" s="454"/>
    </row>
    <row r="3208" spans="7:8" s="9" customFormat="1">
      <c r="G3208" s="454"/>
      <c r="H3208" s="454"/>
    </row>
    <row r="3209" spans="7:8" s="9" customFormat="1">
      <c r="G3209" s="454"/>
      <c r="H3209" s="454"/>
    </row>
    <row r="3210" spans="7:8" s="9" customFormat="1">
      <c r="G3210" s="454"/>
      <c r="H3210" s="454"/>
    </row>
    <row r="3211" spans="7:8" s="9" customFormat="1">
      <c r="G3211" s="454"/>
      <c r="H3211" s="454"/>
    </row>
    <row r="3212" spans="7:8" s="9" customFormat="1">
      <c r="G3212" s="454"/>
      <c r="H3212" s="454"/>
    </row>
    <row r="3213" spans="7:8" s="9" customFormat="1">
      <c r="G3213" s="454"/>
      <c r="H3213" s="454"/>
    </row>
    <row r="3214" spans="7:8" s="9" customFormat="1">
      <c r="G3214" s="454"/>
      <c r="H3214" s="454"/>
    </row>
    <row r="3215" spans="7:8" s="9" customFormat="1">
      <c r="G3215" s="454"/>
      <c r="H3215" s="454"/>
    </row>
    <row r="3216" spans="7:8" s="9" customFormat="1">
      <c r="G3216" s="454"/>
      <c r="H3216" s="454"/>
    </row>
    <row r="3217" spans="7:8" s="9" customFormat="1">
      <c r="G3217" s="454"/>
      <c r="H3217" s="454"/>
    </row>
    <row r="3218" spans="7:8" s="9" customFormat="1">
      <c r="G3218" s="454"/>
      <c r="H3218" s="454"/>
    </row>
    <row r="3219" spans="7:8" s="9" customFormat="1">
      <c r="G3219" s="454"/>
      <c r="H3219" s="454"/>
    </row>
    <row r="3220" spans="7:8" s="9" customFormat="1">
      <c r="G3220" s="454"/>
      <c r="H3220" s="454"/>
    </row>
    <row r="3221" spans="7:8" s="9" customFormat="1">
      <c r="G3221" s="454"/>
      <c r="H3221" s="454"/>
    </row>
    <row r="3222" spans="7:8" s="9" customFormat="1">
      <c r="G3222" s="454"/>
      <c r="H3222" s="454"/>
    </row>
    <row r="3223" spans="7:8" s="9" customFormat="1">
      <c r="G3223" s="454"/>
      <c r="H3223" s="454"/>
    </row>
    <row r="3224" spans="7:8" s="9" customFormat="1">
      <c r="G3224" s="454"/>
      <c r="H3224" s="454"/>
    </row>
    <row r="3225" spans="7:8" s="9" customFormat="1">
      <c r="G3225" s="454"/>
      <c r="H3225" s="454"/>
    </row>
    <row r="3226" spans="7:8" s="9" customFormat="1">
      <c r="G3226" s="454"/>
      <c r="H3226" s="454"/>
    </row>
    <row r="3227" spans="7:8" s="9" customFormat="1">
      <c r="G3227" s="454"/>
      <c r="H3227" s="454"/>
    </row>
    <row r="3228" spans="7:8" s="9" customFormat="1">
      <c r="G3228" s="454"/>
      <c r="H3228" s="454"/>
    </row>
    <row r="3229" spans="7:8" s="9" customFormat="1">
      <c r="G3229" s="454"/>
      <c r="H3229" s="454"/>
    </row>
    <row r="3230" spans="7:8" s="9" customFormat="1">
      <c r="G3230" s="454"/>
      <c r="H3230" s="454"/>
    </row>
    <row r="3231" spans="7:8" s="9" customFormat="1">
      <c r="G3231" s="454"/>
      <c r="H3231" s="454"/>
    </row>
    <row r="3232" spans="7:8" s="9" customFormat="1">
      <c r="G3232" s="454"/>
      <c r="H3232" s="454"/>
    </row>
    <row r="3233" spans="7:8" s="9" customFormat="1">
      <c r="G3233" s="454"/>
      <c r="H3233" s="454"/>
    </row>
    <row r="3234" spans="7:8" s="9" customFormat="1">
      <c r="G3234" s="454"/>
      <c r="H3234" s="454"/>
    </row>
    <row r="3235" spans="7:8" s="9" customFormat="1">
      <c r="G3235" s="454"/>
      <c r="H3235" s="454"/>
    </row>
    <row r="3236" spans="7:8" s="9" customFormat="1">
      <c r="G3236" s="454"/>
      <c r="H3236" s="454"/>
    </row>
    <row r="3237" spans="7:8" s="9" customFormat="1">
      <c r="G3237" s="454"/>
      <c r="H3237" s="454"/>
    </row>
    <row r="3238" spans="7:8" s="9" customFormat="1">
      <c r="G3238" s="454"/>
      <c r="H3238" s="454"/>
    </row>
    <row r="3239" spans="7:8" s="9" customFormat="1">
      <c r="G3239" s="454"/>
      <c r="H3239" s="454"/>
    </row>
    <row r="3240" spans="7:8" s="9" customFormat="1">
      <c r="G3240" s="454"/>
      <c r="H3240" s="454"/>
    </row>
    <row r="3241" spans="7:8" s="9" customFormat="1">
      <c r="G3241" s="454"/>
      <c r="H3241" s="454"/>
    </row>
    <row r="3242" spans="7:8" s="9" customFormat="1">
      <c r="G3242" s="454"/>
      <c r="H3242" s="454"/>
    </row>
    <row r="3243" spans="7:8" s="9" customFormat="1">
      <c r="G3243" s="454"/>
      <c r="H3243" s="454"/>
    </row>
    <row r="3244" spans="7:8" s="9" customFormat="1">
      <c r="G3244" s="454"/>
      <c r="H3244" s="454"/>
    </row>
    <row r="3245" spans="7:8" s="9" customFormat="1">
      <c r="G3245" s="454"/>
      <c r="H3245" s="454"/>
    </row>
    <row r="3246" spans="7:8" s="9" customFormat="1">
      <c r="G3246" s="454"/>
      <c r="H3246" s="454"/>
    </row>
    <row r="3247" spans="7:8" s="9" customFormat="1">
      <c r="G3247" s="454"/>
      <c r="H3247" s="454"/>
    </row>
    <row r="3248" spans="7:8" s="9" customFormat="1">
      <c r="G3248" s="454"/>
      <c r="H3248" s="454"/>
    </row>
    <row r="3249" spans="7:8" s="9" customFormat="1">
      <c r="G3249" s="454"/>
      <c r="H3249" s="454"/>
    </row>
    <row r="3250" spans="7:8" s="9" customFormat="1">
      <c r="G3250" s="454"/>
      <c r="H3250" s="454"/>
    </row>
    <row r="3251" spans="7:8" s="9" customFormat="1">
      <c r="G3251" s="454"/>
      <c r="H3251" s="454"/>
    </row>
    <row r="3252" spans="7:8" s="9" customFormat="1">
      <c r="G3252" s="454"/>
      <c r="H3252" s="454"/>
    </row>
    <row r="3253" spans="7:8" s="9" customFormat="1">
      <c r="G3253" s="454"/>
      <c r="H3253" s="454"/>
    </row>
    <row r="3254" spans="7:8" s="9" customFormat="1">
      <c r="G3254" s="454"/>
      <c r="H3254" s="454"/>
    </row>
    <row r="3255" spans="7:8" s="9" customFormat="1">
      <c r="G3255" s="454"/>
      <c r="H3255" s="454"/>
    </row>
    <row r="3256" spans="7:8" s="9" customFormat="1">
      <c r="G3256" s="454"/>
      <c r="H3256" s="454"/>
    </row>
    <row r="3257" spans="7:8" s="9" customFormat="1">
      <c r="G3257" s="454"/>
      <c r="H3257" s="454"/>
    </row>
    <row r="3258" spans="7:8" s="9" customFormat="1">
      <c r="G3258" s="454"/>
      <c r="H3258" s="454"/>
    </row>
    <row r="3259" spans="7:8" s="9" customFormat="1">
      <c r="G3259" s="454"/>
      <c r="H3259" s="454"/>
    </row>
    <row r="3260" spans="7:8" s="9" customFormat="1">
      <c r="G3260" s="454"/>
      <c r="H3260" s="454"/>
    </row>
    <row r="3261" spans="7:8" s="9" customFormat="1">
      <c r="G3261" s="454"/>
      <c r="H3261" s="454"/>
    </row>
    <row r="3262" spans="7:8" s="9" customFormat="1">
      <c r="G3262" s="454"/>
      <c r="H3262" s="454"/>
    </row>
    <row r="3263" spans="7:8" s="9" customFormat="1">
      <c r="G3263" s="454"/>
      <c r="H3263" s="454"/>
    </row>
    <row r="3264" spans="7:8" s="9" customFormat="1">
      <c r="G3264" s="454"/>
      <c r="H3264" s="454"/>
    </row>
    <row r="3265" spans="7:8" s="9" customFormat="1">
      <c r="G3265" s="454"/>
      <c r="H3265" s="454"/>
    </row>
    <row r="3266" spans="7:8" s="9" customFormat="1">
      <c r="G3266" s="454"/>
      <c r="H3266" s="454"/>
    </row>
    <row r="3267" spans="7:8" s="9" customFormat="1">
      <c r="G3267" s="454"/>
      <c r="H3267" s="454"/>
    </row>
    <row r="3268" spans="7:8" s="9" customFormat="1">
      <c r="G3268" s="454"/>
      <c r="H3268" s="454"/>
    </row>
    <row r="3269" spans="7:8" s="9" customFormat="1">
      <c r="G3269" s="454"/>
      <c r="H3269" s="454"/>
    </row>
    <row r="3270" spans="7:8" s="9" customFormat="1">
      <c r="G3270" s="454"/>
      <c r="H3270" s="454"/>
    </row>
    <row r="3271" spans="7:8" s="9" customFormat="1">
      <c r="G3271" s="454"/>
      <c r="H3271" s="454"/>
    </row>
    <row r="3272" spans="7:8" s="9" customFormat="1">
      <c r="G3272" s="454"/>
      <c r="H3272" s="454"/>
    </row>
    <row r="3273" spans="7:8" s="9" customFormat="1">
      <c r="G3273" s="454"/>
      <c r="H3273" s="454"/>
    </row>
    <row r="3274" spans="7:8" s="9" customFormat="1">
      <c r="G3274" s="454"/>
      <c r="H3274" s="454"/>
    </row>
    <row r="3275" spans="7:8" s="9" customFormat="1">
      <c r="G3275" s="454"/>
      <c r="H3275" s="454"/>
    </row>
    <row r="3276" spans="7:8" s="9" customFormat="1">
      <c r="G3276" s="454"/>
      <c r="H3276" s="454"/>
    </row>
    <row r="3277" spans="7:8" s="9" customFormat="1">
      <c r="G3277" s="454"/>
      <c r="H3277" s="454"/>
    </row>
    <row r="3278" spans="7:8" s="9" customFormat="1">
      <c r="G3278" s="454"/>
      <c r="H3278" s="454"/>
    </row>
    <row r="3279" spans="7:8" s="9" customFormat="1">
      <c r="G3279" s="454"/>
      <c r="H3279" s="454"/>
    </row>
    <row r="3280" spans="7:8" s="9" customFormat="1">
      <c r="G3280" s="454"/>
      <c r="H3280" s="454"/>
    </row>
    <row r="3281" spans="7:8" s="9" customFormat="1">
      <c r="G3281" s="454"/>
      <c r="H3281" s="454"/>
    </row>
    <row r="3282" spans="7:8" s="9" customFormat="1">
      <c r="G3282" s="454"/>
      <c r="H3282" s="454"/>
    </row>
    <row r="3283" spans="7:8" s="9" customFormat="1">
      <c r="G3283" s="454"/>
      <c r="H3283" s="454"/>
    </row>
    <row r="3284" spans="7:8" s="9" customFormat="1">
      <c r="G3284" s="454"/>
      <c r="H3284" s="454"/>
    </row>
    <row r="3285" spans="7:8" s="9" customFormat="1">
      <c r="G3285" s="454"/>
      <c r="H3285" s="454"/>
    </row>
    <row r="3286" spans="7:8" s="9" customFormat="1">
      <c r="G3286" s="454"/>
      <c r="H3286" s="454"/>
    </row>
    <row r="3287" spans="7:8" s="9" customFormat="1">
      <c r="G3287" s="454"/>
      <c r="H3287" s="454"/>
    </row>
    <row r="3288" spans="7:8" s="9" customFormat="1">
      <c r="G3288" s="454"/>
      <c r="H3288" s="454"/>
    </row>
    <row r="3289" spans="7:8" s="9" customFormat="1">
      <c r="G3289" s="454"/>
      <c r="H3289" s="454"/>
    </row>
    <row r="3290" spans="7:8" s="9" customFormat="1">
      <c r="G3290" s="454"/>
      <c r="H3290" s="454"/>
    </row>
    <row r="3291" spans="7:8" s="9" customFormat="1">
      <c r="G3291" s="454"/>
      <c r="H3291" s="454"/>
    </row>
    <row r="3292" spans="7:8" s="9" customFormat="1">
      <c r="G3292" s="454"/>
      <c r="H3292" s="454"/>
    </row>
    <row r="3293" spans="7:8" s="9" customFormat="1">
      <c r="G3293" s="454"/>
      <c r="H3293" s="454"/>
    </row>
    <row r="3294" spans="7:8" s="9" customFormat="1">
      <c r="G3294" s="454"/>
      <c r="H3294" s="454"/>
    </row>
    <row r="3295" spans="7:8" s="9" customFormat="1">
      <c r="G3295" s="454"/>
      <c r="H3295" s="454"/>
    </row>
    <row r="3296" spans="7:8" s="9" customFormat="1">
      <c r="G3296" s="454"/>
      <c r="H3296" s="454"/>
    </row>
    <row r="3297" spans="7:8" s="9" customFormat="1">
      <c r="G3297" s="454"/>
      <c r="H3297" s="454"/>
    </row>
    <row r="3298" spans="7:8" s="9" customFormat="1">
      <c r="G3298" s="454"/>
      <c r="H3298" s="454"/>
    </row>
    <row r="3299" spans="7:8" s="9" customFormat="1">
      <c r="G3299" s="454"/>
      <c r="H3299" s="454"/>
    </row>
    <row r="3300" spans="7:8" s="9" customFormat="1">
      <c r="G3300" s="454"/>
      <c r="H3300" s="454"/>
    </row>
    <row r="3301" spans="7:8" s="9" customFormat="1">
      <c r="G3301" s="454"/>
      <c r="H3301" s="454"/>
    </row>
    <row r="3302" spans="7:8" s="9" customFormat="1">
      <c r="G3302" s="454"/>
      <c r="H3302" s="454"/>
    </row>
    <row r="3303" spans="7:8" s="9" customFormat="1">
      <c r="G3303" s="454"/>
      <c r="H3303" s="454"/>
    </row>
    <row r="3304" spans="7:8" s="9" customFormat="1">
      <c r="G3304" s="454"/>
      <c r="H3304" s="454"/>
    </row>
    <row r="3305" spans="7:8" s="9" customFormat="1">
      <c r="G3305" s="454"/>
      <c r="H3305" s="454"/>
    </row>
    <row r="3306" spans="7:8" s="9" customFormat="1">
      <c r="G3306" s="454"/>
      <c r="H3306" s="454"/>
    </row>
    <row r="3307" spans="7:8" s="9" customFormat="1">
      <c r="G3307" s="454"/>
      <c r="H3307" s="454"/>
    </row>
    <row r="3308" spans="7:8" s="9" customFormat="1">
      <c r="G3308" s="454"/>
      <c r="H3308" s="454"/>
    </row>
    <row r="3309" spans="7:8" s="9" customFormat="1">
      <c r="G3309" s="454"/>
      <c r="H3309" s="454"/>
    </row>
    <row r="3310" spans="7:8" s="9" customFormat="1">
      <c r="G3310" s="454"/>
      <c r="H3310" s="454"/>
    </row>
    <row r="3311" spans="7:8" s="9" customFormat="1">
      <c r="G3311" s="454"/>
      <c r="H3311" s="454"/>
    </row>
    <row r="3312" spans="7:8" s="9" customFormat="1">
      <c r="G3312" s="454"/>
      <c r="H3312" s="454"/>
    </row>
    <row r="3313" spans="7:8" s="9" customFormat="1">
      <c r="G3313" s="454"/>
      <c r="H3313" s="454"/>
    </row>
    <row r="3314" spans="7:8" s="9" customFormat="1">
      <c r="G3314" s="454"/>
      <c r="H3314" s="454"/>
    </row>
    <row r="3315" spans="7:8" s="9" customFormat="1">
      <c r="G3315" s="454"/>
      <c r="H3315" s="454"/>
    </row>
    <row r="3316" spans="7:8" s="9" customFormat="1">
      <c r="G3316" s="454"/>
      <c r="H3316" s="454"/>
    </row>
    <row r="3317" spans="7:8" s="9" customFormat="1">
      <c r="G3317" s="454"/>
      <c r="H3317" s="454"/>
    </row>
    <row r="3318" spans="7:8" s="9" customFormat="1">
      <c r="G3318" s="454"/>
      <c r="H3318" s="454"/>
    </row>
    <row r="3319" spans="7:8" s="9" customFormat="1">
      <c r="G3319" s="454"/>
      <c r="H3319" s="454"/>
    </row>
    <row r="3320" spans="7:8" s="9" customFormat="1">
      <c r="G3320" s="454"/>
      <c r="H3320" s="454"/>
    </row>
    <row r="3321" spans="7:8" s="9" customFormat="1">
      <c r="G3321" s="454"/>
      <c r="H3321" s="454"/>
    </row>
    <row r="3322" spans="7:8" s="9" customFormat="1">
      <c r="G3322" s="454"/>
      <c r="H3322" s="454"/>
    </row>
    <row r="3323" spans="7:8" s="9" customFormat="1">
      <c r="G3323" s="454"/>
      <c r="H3323" s="454"/>
    </row>
    <row r="3324" spans="7:8" s="9" customFormat="1">
      <c r="G3324" s="454"/>
      <c r="H3324" s="454"/>
    </row>
    <row r="3325" spans="7:8" s="9" customFormat="1">
      <c r="G3325" s="454"/>
      <c r="H3325" s="454"/>
    </row>
    <row r="3326" spans="7:8" s="9" customFormat="1">
      <c r="G3326" s="454"/>
      <c r="H3326" s="454"/>
    </row>
    <row r="3327" spans="7:8" s="9" customFormat="1">
      <c r="G3327" s="454"/>
      <c r="H3327" s="454"/>
    </row>
    <row r="3328" spans="7:8" s="9" customFormat="1">
      <c r="G3328" s="454"/>
      <c r="H3328" s="454"/>
    </row>
    <row r="3329" spans="7:8" s="9" customFormat="1">
      <c r="G3329" s="454"/>
      <c r="H3329" s="454"/>
    </row>
    <row r="3330" spans="7:8" s="9" customFormat="1">
      <c r="G3330" s="454"/>
      <c r="H3330" s="454"/>
    </row>
    <row r="3331" spans="7:8" s="9" customFormat="1">
      <c r="G3331" s="454"/>
      <c r="H3331" s="454"/>
    </row>
    <row r="3332" spans="7:8" s="9" customFormat="1">
      <c r="G3332" s="454"/>
      <c r="H3332" s="454"/>
    </row>
    <row r="3333" spans="7:8" s="9" customFormat="1">
      <c r="G3333" s="454"/>
      <c r="H3333" s="454"/>
    </row>
    <row r="3334" spans="7:8" s="9" customFormat="1">
      <c r="G3334" s="454"/>
      <c r="H3334" s="454"/>
    </row>
    <row r="3335" spans="7:8" s="9" customFormat="1">
      <c r="G3335" s="454"/>
      <c r="H3335" s="454"/>
    </row>
    <row r="3336" spans="7:8" s="9" customFormat="1">
      <c r="G3336" s="454"/>
      <c r="H3336" s="454"/>
    </row>
    <row r="3337" spans="7:8" s="9" customFormat="1">
      <c r="G3337" s="454"/>
      <c r="H3337" s="454"/>
    </row>
    <row r="3338" spans="7:8" s="9" customFormat="1">
      <c r="G3338" s="454"/>
      <c r="H3338" s="454"/>
    </row>
    <row r="3339" spans="7:8" s="9" customFormat="1">
      <c r="G3339" s="454"/>
      <c r="H3339" s="454"/>
    </row>
    <row r="3340" spans="7:8" s="9" customFormat="1">
      <c r="G3340" s="454"/>
      <c r="H3340" s="454"/>
    </row>
    <row r="3341" spans="7:8" s="9" customFormat="1">
      <c r="G3341" s="454"/>
      <c r="H3341" s="454"/>
    </row>
    <row r="3342" spans="7:8" s="9" customFormat="1">
      <c r="G3342" s="454"/>
      <c r="H3342" s="454"/>
    </row>
    <row r="3343" spans="7:8" s="9" customFormat="1">
      <c r="G3343" s="454"/>
      <c r="H3343" s="454"/>
    </row>
    <row r="3344" spans="7:8" s="9" customFormat="1">
      <c r="G3344" s="454"/>
      <c r="H3344" s="454"/>
    </row>
    <row r="3345" spans="7:8" s="9" customFormat="1">
      <c r="G3345" s="454"/>
      <c r="H3345" s="454"/>
    </row>
    <row r="3346" spans="7:8" s="9" customFormat="1">
      <c r="G3346" s="454"/>
      <c r="H3346" s="454"/>
    </row>
    <row r="3347" spans="7:8" s="9" customFormat="1">
      <c r="G3347" s="454"/>
      <c r="H3347" s="454"/>
    </row>
    <row r="3348" spans="7:8" s="9" customFormat="1">
      <c r="G3348" s="454"/>
      <c r="H3348" s="454"/>
    </row>
    <row r="3349" spans="7:8" s="9" customFormat="1">
      <c r="G3349" s="454"/>
      <c r="H3349" s="454"/>
    </row>
    <row r="3350" spans="7:8" s="9" customFormat="1">
      <c r="G3350" s="454"/>
      <c r="H3350" s="454"/>
    </row>
    <row r="3351" spans="7:8" s="9" customFormat="1">
      <c r="G3351" s="454"/>
      <c r="H3351" s="454"/>
    </row>
    <row r="3352" spans="7:8" s="9" customFormat="1">
      <c r="G3352" s="454"/>
      <c r="H3352" s="454"/>
    </row>
    <row r="3353" spans="7:8" s="9" customFormat="1">
      <c r="G3353" s="454"/>
      <c r="H3353" s="454"/>
    </row>
    <row r="3354" spans="7:8" s="9" customFormat="1">
      <c r="G3354" s="454"/>
      <c r="H3354" s="454"/>
    </row>
    <row r="3355" spans="7:8" s="9" customFormat="1">
      <c r="G3355" s="454"/>
      <c r="H3355" s="454"/>
    </row>
    <row r="3356" spans="7:8" s="9" customFormat="1">
      <c r="G3356" s="454"/>
      <c r="H3356" s="454"/>
    </row>
    <row r="3357" spans="7:8" s="9" customFormat="1">
      <c r="G3357" s="454"/>
      <c r="H3357" s="454"/>
    </row>
    <row r="3358" spans="7:8" s="9" customFormat="1">
      <c r="G3358" s="454"/>
      <c r="H3358" s="454"/>
    </row>
    <row r="3359" spans="7:8" s="9" customFormat="1">
      <c r="G3359" s="454"/>
      <c r="H3359" s="454"/>
    </row>
    <row r="3360" spans="7:8" s="9" customFormat="1">
      <c r="G3360" s="454"/>
      <c r="H3360" s="454"/>
    </row>
    <row r="3361" spans="7:8" s="9" customFormat="1">
      <c r="G3361" s="454"/>
      <c r="H3361" s="454"/>
    </row>
    <row r="3362" spans="7:8" s="9" customFormat="1">
      <c r="G3362" s="454"/>
      <c r="H3362" s="454"/>
    </row>
    <row r="3363" spans="7:8" s="9" customFormat="1">
      <c r="G3363" s="454"/>
      <c r="H3363" s="454"/>
    </row>
    <row r="3364" spans="7:8" s="9" customFormat="1">
      <c r="G3364" s="454"/>
      <c r="H3364" s="454"/>
    </row>
    <row r="3365" spans="7:8" s="9" customFormat="1">
      <c r="G3365" s="454"/>
      <c r="H3365" s="454"/>
    </row>
    <row r="3366" spans="7:8" s="9" customFormat="1">
      <c r="G3366" s="454"/>
      <c r="H3366" s="454"/>
    </row>
    <row r="3367" spans="7:8" s="9" customFormat="1">
      <c r="G3367" s="454"/>
      <c r="H3367" s="454"/>
    </row>
    <row r="3368" spans="7:8" s="9" customFormat="1">
      <c r="G3368" s="454"/>
      <c r="H3368" s="454"/>
    </row>
    <row r="3369" spans="7:8" s="9" customFormat="1">
      <c r="G3369" s="454"/>
      <c r="H3369" s="454"/>
    </row>
    <row r="3370" spans="7:8" s="9" customFormat="1">
      <c r="G3370" s="454"/>
      <c r="H3370" s="454"/>
    </row>
    <row r="3371" spans="7:8" s="9" customFormat="1">
      <c r="G3371" s="454"/>
      <c r="H3371" s="454"/>
    </row>
    <row r="3372" spans="7:8" s="9" customFormat="1">
      <c r="G3372" s="454"/>
      <c r="H3372" s="454"/>
    </row>
    <row r="3373" spans="7:8" s="9" customFormat="1">
      <c r="G3373" s="454"/>
      <c r="H3373" s="454"/>
    </row>
    <row r="3374" spans="7:8" s="9" customFormat="1">
      <c r="G3374" s="454"/>
      <c r="H3374" s="454"/>
    </row>
    <row r="3375" spans="7:8" s="9" customFormat="1">
      <c r="G3375" s="454"/>
      <c r="H3375" s="454"/>
    </row>
    <row r="3376" spans="7:8" s="9" customFormat="1">
      <c r="G3376" s="454"/>
      <c r="H3376" s="454"/>
    </row>
    <row r="3377" spans="7:8" s="9" customFormat="1">
      <c r="G3377" s="454"/>
      <c r="H3377" s="454"/>
    </row>
    <row r="3378" spans="7:8" s="9" customFormat="1">
      <c r="G3378" s="454"/>
      <c r="H3378" s="454"/>
    </row>
    <row r="3379" spans="7:8" s="9" customFormat="1">
      <c r="G3379" s="454"/>
      <c r="H3379" s="454"/>
    </row>
    <row r="3380" spans="7:8" s="9" customFormat="1">
      <c r="G3380" s="454"/>
      <c r="H3380" s="454"/>
    </row>
    <row r="3381" spans="7:8" s="9" customFormat="1">
      <c r="G3381" s="454"/>
      <c r="H3381" s="454"/>
    </row>
    <row r="3382" spans="7:8" s="9" customFormat="1">
      <c r="G3382" s="454"/>
      <c r="H3382" s="454"/>
    </row>
    <row r="3383" spans="7:8" s="9" customFormat="1">
      <c r="G3383" s="454"/>
      <c r="H3383" s="454"/>
    </row>
    <row r="3384" spans="7:8" s="9" customFormat="1">
      <c r="G3384" s="454"/>
      <c r="H3384" s="454"/>
    </row>
    <row r="3385" spans="7:8" s="9" customFormat="1">
      <c r="G3385" s="454"/>
      <c r="H3385" s="454"/>
    </row>
    <row r="3386" spans="7:8" s="9" customFormat="1">
      <c r="G3386" s="454"/>
      <c r="H3386" s="454"/>
    </row>
    <row r="3387" spans="7:8" s="9" customFormat="1">
      <c r="G3387" s="454"/>
      <c r="H3387" s="454"/>
    </row>
    <row r="3388" spans="7:8" s="9" customFormat="1">
      <c r="G3388" s="454"/>
      <c r="H3388" s="454"/>
    </row>
    <row r="3389" spans="7:8" s="9" customFormat="1">
      <c r="G3389" s="454"/>
      <c r="H3389" s="454"/>
    </row>
    <row r="3390" spans="7:8" s="9" customFormat="1">
      <c r="G3390" s="454"/>
      <c r="H3390" s="454"/>
    </row>
    <row r="3391" spans="7:8" s="9" customFormat="1">
      <c r="G3391" s="454"/>
      <c r="H3391" s="454"/>
    </row>
    <row r="3392" spans="7:8" s="9" customFormat="1">
      <c r="G3392" s="454"/>
      <c r="H3392" s="454"/>
    </row>
    <row r="3393" spans="7:8" s="9" customFormat="1">
      <c r="G3393" s="454"/>
      <c r="H3393" s="454"/>
    </row>
    <row r="3394" spans="7:8" s="9" customFormat="1">
      <c r="G3394" s="454"/>
      <c r="H3394" s="454"/>
    </row>
    <row r="3395" spans="7:8" s="9" customFormat="1">
      <c r="G3395" s="454"/>
      <c r="H3395" s="454"/>
    </row>
    <row r="3396" spans="7:8" s="9" customFormat="1">
      <c r="G3396" s="454"/>
      <c r="H3396" s="454"/>
    </row>
    <row r="3397" spans="7:8" s="9" customFormat="1">
      <c r="G3397" s="454"/>
      <c r="H3397" s="454"/>
    </row>
    <row r="3398" spans="7:8" s="9" customFormat="1">
      <c r="G3398" s="454"/>
      <c r="H3398" s="454"/>
    </row>
    <row r="3399" spans="7:8" s="9" customFormat="1">
      <c r="G3399" s="454"/>
      <c r="H3399" s="454"/>
    </row>
    <row r="3400" spans="7:8" s="9" customFormat="1">
      <c r="G3400" s="454"/>
      <c r="H3400" s="454"/>
    </row>
    <row r="3401" spans="7:8" s="9" customFormat="1">
      <c r="G3401" s="454"/>
      <c r="H3401" s="454"/>
    </row>
    <row r="3402" spans="7:8" s="9" customFormat="1">
      <c r="G3402" s="454"/>
      <c r="H3402" s="454"/>
    </row>
    <row r="3403" spans="7:8" s="9" customFormat="1">
      <c r="G3403" s="454"/>
      <c r="H3403" s="454"/>
    </row>
    <row r="3404" spans="7:8" s="9" customFormat="1">
      <c r="G3404" s="454"/>
      <c r="H3404" s="454"/>
    </row>
    <row r="3405" spans="7:8" s="9" customFormat="1">
      <c r="G3405" s="454"/>
      <c r="H3405" s="454"/>
    </row>
    <row r="3406" spans="7:8" s="9" customFormat="1">
      <c r="G3406" s="454"/>
      <c r="H3406" s="454"/>
    </row>
    <row r="3407" spans="7:8" s="9" customFormat="1">
      <c r="G3407" s="454"/>
      <c r="H3407" s="454"/>
    </row>
    <row r="3408" spans="7:8" s="9" customFormat="1">
      <c r="G3408" s="454"/>
      <c r="H3408" s="454"/>
    </row>
    <row r="3409" spans="7:8" s="9" customFormat="1">
      <c r="G3409" s="454"/>
      <c r="H3409" s="454"/>
    </row>
    <row r="3410" spans="7:8" s="9" customFormat="1">
      <c r="G3410" s="454"/>
      <c r="H3410" s="454"/>
    </row>
    <row r="3411" spans="7:8" s="9" customFormat="1">
      <c r="G3411" s="454"/>
      <c r="H3411" s="454"/>
    </row>
    <row r="3412" spans="7:8" s="9" customFormat="1">
      <c r="G3412" s="454"/>
      <c r="H3412" s="454"/>
    </row>
    <row r="3413" spans="7:8" s="9" customFormat="1">
      <c r="G3413" s="454"/>
      <c r="H3413" s="454"/>
    </row>
    <row r="3414" spans="7:8" s="9" customFormat="1">
      <c r="G3414" s="454"/>
      <c r="H3414" s="454"/>
    </row>
    <row r="3415" spans="7:8" s="9" customFormat="1">
      <c r="G3415" s="454"/>
      <c r="H3415" s="454"/>
    </row>
    <row r="3416" spans="7:8" s="9" customFormat="1">
      <c r="G3416" s="454"/>
      <c r="H3416" s="454"/>
    </row>
    <row r="3417" spans="7:8" s="9" customFormat="1">
      <c r="G3417" s="454"/>
      <c r="H3417" s="454"/>
    </row>
    <row r="3418" spans="7:8" s="9" customFormat="1">
      <c r="G3418" s="454"/>
      <c r="H3418" s="454"/>
    </row>
    <row r="3419" spans="7:8" s="9" customFormat="1">
      <c r="G3419" s="454"/>
      <c r="H3419" s="454"/>
    </row>
    <row r="3420" spans="7:8" s="9" customFormat="1">
      <c r="G3420" s="454"/>
      <c r="H3420" s="454"/>
    </row>
    <row r="3421" spans="7:8" s="9" customFormat="1">
      <c r="G3421" s="454"/>
      <c r="H3421" s="454"/>
    </row>
    <row r="3422" spans="7:8" s="9" customFormat="1">
      <c r="G3422" s="454"/>
      <c r="H3422" s="454"/>
    </row>
    <row r="3423" spans="7:8" s="9" customFormat="1">
      <c r="G3423" s="454"/>
      <c r="H3423" s="454"/>
    </row>
    <row r="3424" spans="7:8" s="9" customFormat="1">
      <c r="G3424" s="454"/>
      <c r="H3424" s="454"/>
    </row>
    <row r="3425" spans="7:8" s="9" customFormat="1">
      <c r="G3425" s="454"/>
      <c r="H3425" s="454"/>
    </row>
    <row r="3426" spans="7:8" s="9" customFormat="1">
      <c r="G3426" s="454"/>
      <c r="H3426" s="454"/>
    </row>
    <row r="3427" spans="7:8" s="9" customFormat="1">
      <c r="G3427" s="454"/>
      <c r="H3427" s="454"/>
    </row>
    <row r="3428" spans="7:8" s="9" customFormat="1">
      <c r="G3428" s="454"/>
      <c r="H3428" s="454"/>
    </row>
    <row r="3429" spans="7:8" s="9" customFormat="1">
      <c r="G3429" s="454"/>
      <c r="H3429" s="454"/>
    </row>
    <row r="3430" spans="7:8" s="9" customFormat="1">
      <c r="G3430" s="454"/>
      <c r="H3430" s="454"/>
    </row>
    <row r="3431" spans="7:8" s="9" customFormat="1">
      <c r="G3431" s="454"/>
      <c r="H3431" s="454"/>
    </row>
    <row r="3432" spans="7:8" s="9" customFormat="1">
      <c r="G3432" s="454"/>
      <c r="H3432" s="454"/>
    </row>
    <row r="3433" spans="7:8" s="9" customFormat="1">
      <c r="G3433" s="454"/>
      <c r="H3433" s="454"/>
    </row>
    <row r="3434" spans="7:8" s="9" customFormat="1">
      <c r="G3434" s="454"/>
      <c r="H3434" s="454"/>
    </row>
    <row r="3435" spans="7:8" s="9" customFormat="1">
      <c r="G3435" s="454"/>
      <c r="H3435" s="454"/>
    </row>
    <row r="3436" spans="7:8" s="9" customFormat="1">
      <c r="G3436" s="454"/>
      <c r="H3436" s="454"/>
    </row>
    <row r="3437" spans="7:8" s="9" customFormat="1">
      <c r="G3437" s="454"/>
      <c r="H3437" s="454"/>
    </row>
    <row r="3438" spans="7:8" s="9" customFormat="1">
      <c r="G3438" s="454"/>
      <c r="H3438" s="454"/>
    </row>
    <row r="3439" spans="7:8" s="9" customFormat="1">
      <c r="G3439" s="454"/>
      <c r="H3439" s="454"/>
    </row>
    <row r="3440" spans="7:8" s="9" customFormat="1">
      <c r="G3440" s="454"/>
      <c r="H3440" s="454"/>
    </row>
    <row r="3441" spans="7:8" s="9" customFormat="1">
      <c r="G3441" s="454"/>
      <c r="H3441" s="454"/>
    </row>
    <row r="3442" spans="7:8" s="9" customFormat="1">
      <c r="G3442" s="454"/>
      <c r="H3442" s="454"/>
    </row>
    <row r="3443" spans="7:8" s="9" customFormat="1">
      <c r="G3443" s="454"/>
      <c r="H3443" s="454"/>
    </row>
    <row r="3444" spans="7:8" s="9" customFormat="1">
      <c r="G3444" s="454"/>
      <c r="H3444" s="454"/>
    </row>
    <row r="3445" spans="7:8" s="9" customFormat="1">
      <c r="G3445" s="454"/>
      <c r="H3445" s="454"/>
    </row>
    <row r="3446" spans="7:8" s="9" customFormat="1">
      <c r="G3446" s="454"/>
      <c r="H3446" s="454"/>
    </row>
    <row r="3447" spans="7:8" s="9" customFormat="1">
      <c r="G3447" s="454"/>
      <c r="H3447" s="454"/>
    </row>
    <row r="3448" spans="7:8" s="9" customFormat="1">
      <c r="G3448" s="454"/>
      <c r="H3448" s="454"/>
    </row>
    <row r="3449" spans="7:8" s="9" customFormat="1">
      <c r="G3449" s="454"/>
      <c r="H3449" s="454"/>
    </row>
    <row r="3450" spans="7:8" s="9" customFormat="1">
      <c r="G3450" s="454"/>
      <c r="H3450" s="454"/>
    </row>
    <row r="3451" spans="7:8" s="9" customFormat="1">
      <c r="G3451" s="454"/>
      <c r="H3451" s="454"/>
    </row>
    <row r="3452" spans="7:8" s="9" customFormat="1">
      <c r="G3452" s="454"/>
      <c r="H3452" s="454"/>
    </row>
    <row r="3453" spans="7:8" s="9" customFormat="1">
      <c r="G3453" s="454"/>
      <c r="H3453" s="454"/>
    </row>
    <row r="3454" spans="7:8" s="9" customFormat="1">
      <c r="G3454" s="454"/>
      <c r="H3454" s="454"/>
    </row>
    <row r="3455" spans="7:8" s="9" customFormat="1">
      <c r="G3455" s="454"/>
      <c r="H3455" s="454"/>
    </row>
    <row r="3456" spans="7:8" s="9" customFormat="1">
      <c r="G3456" s="454"/>
      <c r="H3456" s="454"/>
    </row>
    <row r="3457" spans="7:8" s="9" customFormat="1">
      <c r="G3457" s="454"/>
      <c r="H3457" s="454"/>
    </row>
    <row r="3458" spans="7:8" s="9" customFormat="1">
      <c r="G3458" s="454"/>
      <c r="H3458" s="454"/>
    </row>
    <row r="3459" spans="7:8" s="9" customFormat="1">
      <c r="G3459" s="454"/>
      <c r="H3459" s="454"/>
    </row>
    <row r="3460" spans="7:8" s="9" customFormat="1">
      <c r="G3460" s="454"/>
      <c r="H3460" s="454"/>
    </row>
    <row r="3461" spans="7:8" s="9" customFormat="1">
      <c r="G3461" s="454"/>
      <c r="H3461" s="454"/>
    </row>
    <row r="3462" spans="7:8" s="9" customFormat="1">
      <c r="G3462" s="454"/>
      <c r="H3462" s="454"/>
    </row>
    <row r="3463" spans="7:8" s="9" customFormat="1">
      <c r="G3463" s="454"/>
      <c r="H3463" s="454"/>
    </row>
    <row r="3464" spans="7:8" s="9" customFormat="1">
      <c r="G3464" s="454"/>
      <c r="H3464" s="454"/>
    </row>
    <row r="3465" spans="7:8" s="9" customFormat="1">
      <c r="G3465" s="454"/>
      <c r="H3465" s="454"/>
    </row>
    <row r="3466" spans="7:8" s="9" customFormat="1">
      <c r="G3466" s="454"/>
      <c r="H3466" s="454"/>
    </row>
    <row r="3467" spans="7:8" s="9" customFormat="1">
      <c r="G3467" s="454"/>
      <c r="H3467" s="454"/>
    </row>
    <row r="3468" spans="7:8" s="9" customFormat="1">
      <c r="G3468" s="454"/>
      <c r="H3468" s="454"/>
    </row>
    <row r="3469" spans="7:8" s="9" customFormat="1">
      <c r="G3469" s="454"/>
      <c r="H3469" s="454"/>
    </row>
    <row r="3470" spans="7:8" s="9" customFormat="1">
      <c r="G3470" s="454"/>
      <c r="H3470" s="454"/>
    </row>
    <row r="3471" spans="7:8" s="9" customFormat="1">
      <c r="G3471" s="454"/>
      <c r="H3471" s="454"/>
    </row>
    <row r="3472" spans="7:8" s="9" customFormat="1">
      <c r="G3472" s="454"/>
      <c r="H3472" s="454"/>
    </row>
    <row r="3473" spans="7:8" s="9" customFormat="1">
      <c r="G3473" s="454"/>
      <c r="H3473" s="454"/>
    </row>
    <row r="3474" spans="7:8" s="9" customFormat="1">
      <c r="G3474" s="454"/>
      <c r="H3474" s="454"/>
    </row>
    <row r="3475" spans="7:8" s="9" customFormat="1">
      <c r="G3475" s="454"/>
      <c r="H3475" s="454"/>
    </row>
    <row r="3476" spans="7:8" s="9" customFormat="1">
      <c r="G3476" s="454"/>
      <c r="H3476" s="454"/>
    </row>
    <row r="3477" spans="7:8" s="9" customFormat="1">
      <c r="G3477" s="454"/>
      <c r="H3477" s="454"/>
    </row>
    <row r="3478" spans="7:8" s="9" customFormat="1">
      <c r="G3478" s="454"/>
      <c r="H3478" s="454"/>
    </row>
    <row r="3479" spans="7:8" s="9" customFormat="1">
      <c r="G3479" s="454"/>
      <c r="H3479" s="454"/>
    </row>
    <row r="3480" spans="7:8" s="9" customFormat="1">
      <c r="G3480" s="454"/>
      <c r="H3480" s="454"/>
    </row>
    <row r="3481" spans="7:8" s="9" customFormat="1">
      <c r="G3481" s="454"/>
      <c r="H3481" s="454"/>
    </row>
    <row r="3482" spans="7:8" s="9" customFormat="1">
      <c r="G3482" s="454"/>
      <c r="H3482" s="454"/>
    </row>
    <row r="3483" spans="7:8" s="9" customFormat="1">
      <c r="G3483" s="454"/>
      <c r="H3483" s="454"/>
    </row>
    <row r="3484" spans="7:8" s="9" customFormat="1">
      <c r="G3484" s="454"/>
      <c r="H3484" s="454"/>
    </row>
    <row r="3485" spans="7:8" s="9" customFormat="1">
      <c r="G3485" s="454"/>
      <c r="H3485" s="454"/>
    </row>
    <row r="3486" spans="7:8" s="9" customFormat="1">
      <c r="G3486" s="454"/>
      <c r="H3486" s="454"/>
    </row>
    <row r="3487" spans="7:8" s="9" customFormat="1">
      <c r="G3487" s="454"/>
      <c r="H3487" s="454"/>
    </row>
    <row r="3488" spans="7:8" s="9" customFormat="1">
      <c r="G3488" s="454"/>
      <c r="H3488" s="454"/>
    </row>
    <row r="3489" spans="7:8" s="9" customFormat="1">
      <c r="G3489" s="454"/>
      <c r="H3489" s="454"/>
    </row>
    <row r="3490" spans="7:8" s="9" customFormat="1">
      <c r="G3490" s="454"/>
      <c r="H3490" s="454"/>
    </row>
    <row r="3491" spans="7:8" s="9" customFormat="1">
      <c r="G3491" s="454"/>
      <c r="H3491" s="454"/>
    </row>
    <row r="3492" spans="7:8" s="9" customFormat="1">
      <c r="G3492" s="454"/>
      <c r="H3492" s="454"/>
    </row>
    <row r="3493" spans="7:8" s="9" customFormat="1">
      <c r="G3493" s="454"/>
      <c r="H3493" s="454"/>
    </row>
    <row r="3494" spans="7:8" s="9" customFormat="1">
      <c r="G3494" s="454"/>
      <c r="H3494" s="454"/>
    </row>
    <row r="3495" spans="7:8" s="9" customFormat="1">
      <c r="G3495" s="454"/>
      <c r="H3495" s="454"/>
    </row>
    <row r="3496" spans="7:8" s="9" customFormat="1">
      <c r="G3496" s="454"/>
      <c r="H3496" s="454"/>
    </row>
    <row r="3497" spans="7:8" s="9" customFormat="1">
      <c r="G3497" s="454"/>
      <c r="H3497" s="454"/>
    </row>
    <row r="3498" spans="7:8" s="9" customFormat="1">
      <c r="G3498" s="454"/>
      <c r="H3498" s="454"/>
    </row>
    <row r="3499" spans="7:8" s="9" customFormat="1">
      <c r="G3499" s="454"/>
      <c r="H3499" s="454"/>
    </row>
    <row r="3500" spans="7:8" s="9" customFormat="1">
      <c r="G3500" s="454"/>
      <c r="H3500" s="454"/>
    </row>
    <row r="3501" spans="7:8" s="9" customFormat="1">
      <c r="G3501" s="454"/>
      <c r="H3501" s="454"/>
    </row>
    <row r="3502" spans="7:8" s="9" customFormat="1">
      <c r="G3502" s="454"/>
      <c r="H3502" s="454"/>
    </row>
    <row r="3503" spans="7:8" s="9" customFormat="1">
      <c r="G3503" s="454"/>
      <c r="H3503" s="454"/>
    </row>
    <row r="3504" spans="7:8" s="9" customFormat="1">
      <c r="G3504" s="454"/>
      <c r="H3504" s="454"/>
    </row>
    <row r="3505" spans="7:8" s="9" customFormat="1">
      <c r="G3505" s="454"/>
      <c r="H3505" s="454"/>
    </row>
    <row r="3506" spans="7:8" s="9" customFormat="1">
      <c r="G3506" s="454"/>
      <c r="H3506" s="454"/>
    </row>
    <row r="3507" spans="7:8" s="9" customFormat="1">
      <c r="G3507" s="454"/>
      <c r="H3507" s="454"/>
    </row>
    <row r="3508" spans="7:8" s="9" customFormat="1">
      <c r="G3508" s="454"/>
      <c r="H3508" s="454"/>
    </row>
    <row r="3509" spans="7:8" s="9" customFormat="1">
      <c r="G3509" s="454"/>
      <c r="H3509" s="454"/>
    </row>
    <row r="3510" spans="7:8" s="9" customFormat="1">
      <c r="G3510" s="454"/>
      <c r="H3510" s="454"/>
    </row>
    <row r="3511" spans="7:8" s="9" customFormat="1">
      <c r="G3511" s="454"/>
      <c r="H3511" s="454"/>
    </row>
    <row r="3512" spans="7:8" s="9" customFormat="1">
      <c r="G3512" s="454"/>
      <c r="H3512" s="454"/>
    </row>
    <row r="3513" spans="7:8" s="9" customFormat="1">
      <c r="G3513" s="454"/>
      <c r="H3513" s="454"/>
    </row>
    <row r="3514" spans="7:8" s="9" customFormat="1">
      <c r="G3514" s="454"/>
      <c r="H3514" s="454"/>
    </row>
    <row r="3515" spans="7:8" s="9" customFormat="1">
      <c r="G3515" s="454"/>
      <c r="H3515" s="454"/>
    </row>
    <row r="3516" spans="7:8" s="9" customFormat="1">
      <c r="G3516" s="454"/>
      <c r="H3516" s="454"/>
    </row>
    <row r="3517" spans="7:8" s="9" customFormat="1">
      <c r="G3517" s="454"/>
      <c r="H3517" s="454"/>
    </row>
    <row r="3518" spans="7:8" s="9" customFormat="1">
      <c r="G3518" s="454"/>
      <c r="H3518" s="454"/>
    </row>
    <row r="3519" spans="7:8" s="9" customFormat="1">
      <c r="G3519" s="454"/>
      <c r="H3519" s="454"/>
    </row>
    <row r="3520" spans="7:8" s="9" customFormat="1">
      <c r="G3520" s="454"/>
      <c r="H3520" s="454"/>
    </row>
    <row r="3521" spans="7:8" s="9" customFormat="1">
      <c r="G3521" s="454"/>
      <c r="H3521" s="454"/>
    </row>
    <row r="3522" spans="7:8" s="9" customFormat="1">
      <c r="G3522" s="454"/>
      <c r="H3522" s="454"/>
    </row>
    <row r="3523" spans="7:8" s="9" customFormat="1">
      <c r="G3523" s="454"/>
      <c r="H3523" s="454"/>
    </row>
    <row r="3524" spans="7:8" s="9" customFormat="1">
      <c r="G3524" s="454"/>
      <c r="H3524" s="454"/>
    </row>
    <row r="3525" spans="7:8" s="9" customFormat="1">
      <c r="G3525" s="454"/>
      <c r="H3525" s="454"/>
    </row>
    <row r="3526" spans="7:8" s="9" customFormat="1">
      <c r="G3526" s="454"/>
      <c r="H3526" s="454"/>
    </row>
    <row r="3527" spans="7:8" s="9" customFormat="1">
      <c r="G3527" s="454"/>
      <c r="H3527" s="454"/>
    </row>
    <row r="3528" spans="7:8" s="9" customFormat="1">
      <c r="G3528" s="454"/>
      <c r="H3528" s="454"/>
    </row>
    <row r="3529" spans="7:8" s="9" customFormat="1">
      <c r="G3529" s="454"/>
      <c r="H3529" s="454"/>
    </row>
    <row r="3530" spans="7:8" s="9" customFormat="1">
      <c r="G3530" s="454"/>
      <c r="H3530" s="454"/>
    </row>
    <row r="3531" spans="7:8" s="9" customFormat="1">
      <c r="G3531" s="454"/>
      <c r="H3531" s="454"/>
    </row>
    <row r="3532" spans="7:8" s="9" customFormat="1">
      <c r="G3532" s="454"/>
      <c r="H3532" s="454"/>
    </row>
    <row r="3533" spans="7:8" s="9" customFormat="1">
      <c r="G3533" s="454"/>
      <c r="H3533" s="454"/>
    </row>
    <row r="3534" spans="7:8" s="9" customFormat="1">
      <c r="G3534" s="454"/>
      <c r="H3534" s="454"/>
    </row>
    <row r="3535" spans="7:8" s="9" customFormat="1">
      <c r="G3535" s="454"/>
      <c r="H3535" s="454"/>
    </row>
    <row r="3536" spans="7:8" s="9" customFormat="1">
      <c r="G3536" s="454"/>
      <c r="H3536" s="454"/>
    </row>
    <row r="3537" spans="7:8" s="9" customFormat="1">
      <c r="G3537" s="454"/>
      <c r="H3537" s="454"/>
    </row>
    <row r="3538" spans="7:8" s="9" customFormat="1">
      <c r="G3538" s="454"/>
      <c r="H3538" s="454"/>
    </row>
    <row r="3539" spans="7:8" s="9" customFormat="1">
      <c r="G3539" s="454"/>
      <c r="H3539" s="454"/>
    </row>
    <row r="3540" spans="7:8" s="9" customFormat="1">
      <c r="G3540" s="454"/>
      <c r="H3540" s="454"/>
    </row>
    <row r="3541" spans="7:8" s="9" customFormat="1">
      <c r="G3541" s="454"/>
      <c r="H3541" s="454"/>
    </row>
    <row r="3542" spans="7:8" s="9" customFormat="1">
      <c r="G3542" s="454"/>
      <c r="H3542" s="454"/>
    </row>
    <row r="3543" spans="7:8" s="9" customFormat="1">
      <c r="G3543" s="454"/>
      <c r="H3543" s="454"/>
    </row>
    <row r="3544" spans="7:8" s="9" customFormat="1">
      <c r="G3544" s="454"/>
      <c r="H3544" s="454"/>
    </row>
    <row r="3545" spans="7:8" s="9" customFormat="1">
      <c r="G3545" s="454"/>
      <c r="H3545" s="454"/>
    </row>
    <row r="3546" spans="7:8" s="9" customFormat="1">
      <c r="G3546" s="454"/>
      <c r="H3546" s="454"/>
    </row>
    <row r="3547" spans="7:8" s="9" customFormat="1">
      <c r="G3547" s="454"/>
      <c r="H3547" s="454"/>
    </row>
    <row r="3548" spans="7:8" s="9" customFormat="1">
      <c r="G3548" s="454"/>
      <c r="H3548" s="454"/>
    </row>
    <row r="3549" spans="7:8" s="9" customFormat="1">
      <c r="G3549" s="454"/>
      <c r="H3549" s="454"/>
    </row>
    <row r="3550" spans="7:8" s="9" customFormat="1">
      <c r="G3550" s="454"/>
      <c r="H3550" s="454"/>
    </row>
    <row r="3551" spans="7:8" s="9" customFormat="1">
      <c r="G3551" s="454"/>
      <c r="H3551" s="454"/>
    </row>
    <row r="3552" spans="7:8" s="9" customFormat="1">
      <c r="G3552" s="454"/>
      <c r="H3552" s="454"/>
    </row>
    <row r="3553" spans="7:8" s="9" customFormat="1">
      <c r="G3553" s="454"/>
      <c r="H3553" s="454"/>
    </row>
    <row r="3554" spans="7:8" s="9" customFormat="1">
      <c r="G3554" s="454"/>
      <c r="H3554" s="454"/>
    </row>
    <row r="3555" spans="7:8" s="9" customFormat="1">
      <c r="G3555" s="454"/>
      <c r="H3555" s="454"/>
    </row>
    <row r="3556" spans="7:8" s="9" customFormat="1">
      <c r="G3556" s="454"/>
      <c r="H3556" s="454"/>
    </row>
    <row r="3557" spans="7:8" s="9" customFormat="1">
      <c r="G3557" s="454"/>
      <c r="H3557" s="454"/>
    </row>
    <row r="3558" spans="7:8" s="9" customFormat="1">
      <c r="G3558" s="454"/>
      <c r="H3558" s="454"/>
    </row>
    <row r="3559" spans="7:8" s="9" customFormat="1">
      <c r="G3559" s="454"/>
      <c r="H3559" s="454"/>
    </row>
    <row r="3560" spans="7:8" s="9" customFormat="1">
      <c r="G3560" s="454"/>
      <c r="H3560" s="454"/>
    </row>
    <row r="3561" spans="7:8" s="9" customFormat="1">
      <c r="G3561" s="454"/>
      <c r="H3561" s="454"/>
    </row>
    <row r="3562" spans="7:8" s="9" customFormat="1">
      <c r="G3562" s="454"/>
      <c r="H3562" s="454"/>
    </row>
    <row r="3563" spans="7:8" s="9" customFormat="1">
      <c r="G3563" s="454"/>
      <c r="H3563" s="454"/>
    </row>
    <row r="3564" spans="7:8" s="9" customFormat="1">
      <c r="G3564" s="454"/>
      <c r="H3564" s="454"/>
    </row>
    <row r="3565" spans="7:8" s="9" customFormat="1">
      <c r="G3565" s="454"/>
      <c r="H3565" s="454"/>
    </row>
    <row r="3566" spans="7:8" s="9" customFormat="1">
      <c r="G3566" s="454"/>
      <c r="H3566" s="454"/>
    </row>
    <row r="3567" spans="7:8" s="9" customFormat="1">
      <c r="G3567" s="454"/>
      <c r="H3567" s="454"/>
    </row>
    <row r="3568" spans="7:8" s="9" customFormat="1">
      <c r="G3568" s="454"/>
      <c r="H3568" s="454"/>
    </row>
    <row r="3569" spans="7:8" s="9" customFormat="1">
      <c r="G3569" s="454"/>
      <c r="H3569" s="454"/>
    </row>
    <row r="3570" spans="7:8" s="9" customFormat="1">
      <c r="G3570" s="454"/>
      <c r="H3570" s="454"/>
    </row>
    <row r="3571" spans="7:8" s="9" customFormat="1">
      <c r="G3571" s="454"/>
      <c r="H3571" s="454"/>
    </row>
    <row r="3572" spans="7:8" s="9" customFormat="1">
      <c r="G3572" s="454"/>
      <c r="H3572" s="454"/>
    </row>
    <row r="3573" spans="7:8" s="9" customFormat="1">
      <c r="G3573" s="454"/>
      <c r="H3573" s="454"/>
    </row>
    <row r="3574" spans="7:8" s="9" customFormat="1">
      <c r="G3574" s="454"/>
      <c r="H3574" s="454"/>
    </row>
    <row r="3575" spans="7:8" s="9" customFormat="1">
      <c r="G3575" s="454"/>
      <c r="H3575" s="454"/>
    </row>
    <row r="3576" spans="7:8" s="9" customFormat="1">
      <c r="G3576" s="454"/>
      <c r="H3576" s="454"/>
    </row>
    <row r="3577" spans="7:8" s="9" customFormat="1">
      <c r="G3577" s="454"/>
      <c r="H3577" s="454"/>
    </row>
    <row r="3578" spans="7:8" s="9" customFormat="1">
      <c r="G3578" s="454"/>
      <c r="H3578" s="454"/>
    </row>
    <row r="3579" spans="7:8" s="9" customFormat="1">
      <c r="G3579" s="454"/>
      <c r="H3579" s="454"/>
    </row>
    <row r="3580" spans="7:8" s="9" customFormat="1">
      <c r="G3580" s="454"/>
      <c r="H3580" s="454"/>
    </row>
    <row r="3581" spans="7:8" s="9" customFormat="1">
      <c r="G3581" s="454"/>
      <c r="H3581" s="454"/>
    </row>
    <row r="3582" spans="7:8" s="9" customFormat="1">
      <c r="G3582" s="454"/>
      <c r="H3582" s="454"/>
    </row>
    <row r="3583" spans="7:8" s="9" customFormat="1">
      <c r="G3583" s="454"/>
      <c r="H3583" s="454"/>
    </row>
    <row r="3584" spans="7:8" s="9" customFormat="1">
      <c r="G3584" s="454"/>
      <c r="H3584" s="454"/>
    </row>
    <row r="3585" spans="7:8" s="9" customFormat="1">
      <c r="G3585" s="454"/>
      <c r="H3585" s="454"/>
    </row>
    <row r="3586" spans="7:8" s="9" customFormat="1">
      <c r="G3586" s="454"/>
      <c r="H3586" s="454"/>
    </row>
    <row r="3587" spans="7:8" s="9" customFormat="1">
      <c r="G3587" s="454"/>
      <c r="H3587" s="454"/>
    </row>
    <row r="3588" spans="7:8" s="9" customFormat="1">
      <c r="G3588" s="454"/>
      <c r="H3588" s="454"/>
    </row>
    <row r="3589" spans="7:8" s="9" customFormat="1">
      <c r="G3589" s="454"/>
      <c r="H3589" s="454"/>
    </row>
    <row r="3590" spans="7:8" s="9" customFormat="1">
      <c r="G3590" s="454"/>
      <c r="H3590" s="454"/>
    </row>
    <row r="3591" spans="7:8" s="9" customFormat="1">
      <c r="G3591" s="454"/>
      <c r="H3591" s="454"/>
    </row>
    <row r="3592" spans="7:8" s="9" customFormat="1">
      <c r="G3592" s="454"/>
      <c r="H3592" s="454"/>
    </row>
    <row r="3593" spans="7:8" s="9" customFormat="1">
      <c r="G3593" s="454"/>
      <c r="H3593" s="454"/>
    </row>
    <row r="3594" spans="7:8" s="9" customFormat="1">
      <c r="G3594" s="454"/>
      <c r="H3594" s="454"/>
    </row>
    <row r="3595" spans="7:8" s="9" customFormat="1">
      <c r="G3595" s="454"/>
      <c r="H3595" s="454"/>
    </row>
    <row r="3596" spans="7:8" s="9" customFormat="1">
      <c r="G3596" s="454"/>
      <c r="H3596" s="454"/>
    </row>
    <row r="3597" spans="7:8" s="9" customFormat="1">
      <c r="G3597" s="454"/>
      <c r="H3597" s="454"/>
    </row>
    <row r="3598" spans="7:8" s="9" customFormat="1">
      <c r="G3598" s="454"/>
      <c r="H3598" s="454"/>
    </row>
    <row r="3599" spans="7:8" s="9" customFormat="1">
      <c r="G3599" s="454"/>
      <c r="H3599" s="454"/>
    </row>
    <row r="3600" spans="7:8" s="9" customFormat="1">
      <c r="G3600" s="454"/>
      <c r="H3600" s="454"/>
    </row>
    <row r="3601" spans="7:8" s="9" customFormat="1">
      <c r="G3601" s="454"/>
      <c r="H3601" s="454"/>
    </row>
    <row r="3602" spans="7:8" s="9" customFormat="1">
      <c r="G3602" s="454"/>
      <c r="H3602" s="454"/>
    </row>
    <row r="3603" spans="7:8" s="9" customFormat="1">
      <c r="G3603" s="454"/>
      <c r="H3603" s="454"/>
    </row>
    <row r="3604" spans="7:8" s="9" customFormat="1">
      <c r="G3604" s="454"/>
      <c r="H3604" s="454"/>
    </row>
    <row r="3605" spans="7:8" s="9" customFormat="1">
      <c r="G3605" s="454"/>
      <c r="H3605" s="454"/>
    </row>
    <row r="3606" spans="7:8" s="9" customFormat="1">
      <c r="G3606" s="454"/>
      <c r="H3606" s="454"/>
    </row>
    <row r="3607" spans="7:8" s="9" customFormat="1">
      <c r="G3607" s="454"/>
      <c r="H3607" s="454"/>
    </row>
    <row r="3608" spans="7:8" s="9" customFormat="1">
      <c r="G3608" s="454"/>
      <c r="H3608" s="454"/>
    </row>
    <row r="3609" spans="7:8" s="9" customFormat="1">
      <c r="G3609" s="454"/>
      <c r="H3609" s="454"/>
    </row>
    <row r="3610" spans="7:8" s="9" customFormat="1">
      <c r="G3610" s="454"/>
      <c r="H3610" s="454"/>
    </row>
    <row r="3611" spans="7:8" s="9" customFormat="1">
      <c r="G3611" s="454"/>
      <c r="H3611" s="454"/>
    </row>
    <row r="3612" spans="7:8" s="9" customFormat="1">
      <c r="G3612" s="454"/>
      <c r="H3612" s="454"/>
    </row>
    <row r="3613" spans="7:8" s="9" customFormat="1">
      <c r="G3613" s="454"/>
      <c r="H3613" s="454"/>
    </row>
    <row r="3614" spans="7:8" s="9" customFormat="1">
      <c r="G3614" s="454"/>
      <c r="H3614" s="454"/>
    </row>
    <row r="3615" spans="7:8" s="9" customFormat="1">
      <c r="G3615" s="454"/>
      <c r="H3615" s="454"/>
    </row>
    <row r="3616" spans="7:8" s="9" customFormat="1">
      <c r="G3616" s="454"/>
      <c r="H3616" s="454"/>
    </row>
    <row r="3617" spans="7:8" s="9" customFormat="1">
      <c r="G3617" s="454"/>
      <c r="H3617" s="454"/>
    </row>
    <row r="3618" spans="7:8" s="9" customFormat="1">
      <c r="G3618" s="454"/>
      <c r="H3618" s="454"/>
    </row>
    <row r="3619" spans="7:8" s="9" customFormat="1">
      <c r="G3619" s="454"/>
      <c r="H3619" s="454"/>
    </row>
    <row r="3620" spans="7:8" s="9" customFormat="1">
      <c r="G3620" s="454"/>
      <c r="H3620" s="454"/>
    </row>
    <row r="3621" spans="7:8" s="9" customFormat="1">
      <c r="G3621" s="454"/>
      <c r="H3621" s="454"/>
    </row>
    <row r="3622" spans="7:8" s="9" customFormat="1">
      <c r="G3622" s="454"/>
      <c r="H3622" s="454"/>
    </row>
    <row r="3623" spans="7:8" s="9" customFormat="1">
      <c r="G3623" s="454"/>
      <c r="H3623" s="454"/>
    </row>
    <row r="3624" spans="7:8" s="9" customFormat="1">
      <c r="G3624" s="454"/>
      <c r="H3624" s="454"/>
    </row>
    <row r="3625" spans="7:8" s="9" customFormat="1">
      <c r="G3625" s="454"/>
      <c r="H3625" s="454"/>
    </row>
    <row r="3626" spans="7:8" s="9" customFormat="1">
      <c r="G3626" s="454"/>
      <c r="H3626" s="454"/>
    </row>
    <row r="3627" spans="7:8" s="9" customFormat="1">
      <c r="G3627" s="454"/>
      <c r="H3627" s="454"/>
    </row>
    <row r="3628" spans="7:8" s="9" customFormat="1">
      <c r="G3628" s="454"/>
      <c r="H3628" s="454"/>
    </row>
    <row r="3629" spans="7:8" s="9" customFormat="1">
      <c r="G3629" s="454"/>
      <c r="H3629" s="454"/>
    </row>
    <row r="3630" spans="7:8" s="9" customFormat="1">
      <c r="G3630" s="454"/>
      <c r="H3630" s="454"/>
    </row>
    <row r="3631" spans="7:8" s="9" customFormat="1">
      <c r="G3631" s="454"/>
      <c r="H3631" s="454"/>
    </row>
    <row r="3632" spans="7:8" s="9" customFormat="1">
      <c r="G3632" s="454"/>
      <c r="H3632" s="454"/>
    </row>
    <row r="3633" spans="7:8" s="9" customFormat="1">
      <c r="G3633" s="454"/>
      <c r="H3633" s="454"/>
    </row>
    <row r="3634" spans="7:8" s="9" customFormat="1">
      <c r="G3634" s="454"/>
      <c r="H3634" s="454"/>
    </row>
    <row r="3635" spans="7:8" s="9" customFormat="1">
      <c r="G3635" s="454"/>
      <c r="H3635" s="454"/>
    </row>
    <row r="3636" spans="7:8" s="9" customFormat="1">
      <c r="G3636" s="454"/>
      <c r="H3636" s="454"/>
    </row>
    <row r="3637" spans="7:8" s="9" customFormat="1">
      <c r="G3637" s="454"/>
      <c r="H3637" s="454"/>
    </row>
    <row r="3638" spans="7:8" s="9" customFormat="1">
      <c r="G3638" s="454"/>
      <c r="H3638" s="454"/>
    </row>
    <row r="3639" spans="7:8" s="9" customFormat="1">
      <c r="G3639" s="454"/>
      <c r="H3639" s="454"/>
    </row>
    <row r="3640" spans="7:8" s="9" customFormat="1">
      <c r="G3640" s="454"/>
      <c r="H3640" s="454"/>
    </row>
    <row r="3641" spans="7:8" s="9" customFormat="1">
      <c r="G3641" s="454"/>
      <c r="H3641" s="454"/>
    </row>
    <row r="3642" spans="7:8" s="9" customFormat="1">
      <c r="G3642" s="454"/>
      <c r="H3642" s="454"/>
    </row>
    <row r="3643" spans="7:8" s="9" customFormat="1">
      <c r="G3643" s="454"/>
      <c r="H3643" s="454"/>
    </row>
    <row r="3644" spans="7:8" s="9" customFormat="1">
      <c r="G3644" s="454"/>
      <c r="H3644" s="454"/>
    </row>
    <row r="3645" spans="7:8" s="9" customFormat="1">
      <c r="G3645" s="454"/>
      <c r="H3645" s="454"/>
    </row>
    <row r="3646" spans="7:8" s="9" customFormat="1">
      <c r="G3646" s="454"/>
      <c r="H3646" s="454"/>
    </row>
    <row r="3647" spans="7:8" s="9" customFormat="1">
      <c r="G3647" s="454"/>
      <c r="H3647" s="454"/>
    </row>
    <row r="3648" spans="7:8" s="9" customFormat="1">
      <c r="G3648" s="454"/>
      <c r="H3648" s="454"/>
    </row>
    <row r="3649" spans="7:8" s="9" customFormat="1">
      <c r="G3649" s="454"/>
      <c r="H3649" s="454"/>
    </row>
    <row r="3650" spans="7:8" s="9" customFormat="1">
      <c r="G3650" s="454"/>
      <c r="H3650" s="454"/>
    </row>
    <row r="3651" spans="7:8" s="9" customFormat="1">
      <c r="G3651" s="454"/>
      <c r="H3651" s="454"/>
    </row>
    <row r="3652" spans="7:8" s="9" customFormat="1">
      <c r="G3652" s="454"/>
      <c r="H3652" s="454"/>
    </row>
    <row r="3653" spans="7:8" s="9" customFormat="1">
      <c r="G3653" s="454"/>
      <c r="H3653" s="454"/>
    </row>
    <row r="3654" spans="7:8" s="9" customFormat="1">
      <c r="G3654" s="454"/>
      <c r="H3654" s="454"/>
    </row>
    <row r="3655" spans="7:8" s="9" customFormat="1">
      <c r="G3655" s="454"/>
      <c r="H3655" s="454"/>
    </row>
    <row r="3656" spans="7:8" s="9" customFormat="1">
      <c r="G3656" s="454"/>
      <c r="H3656" s="454"/>
    </row>
    <row r="3657" spans="7:8" s="9" customFormat="1">
      <c r="G3657" s="454"/>
      <c r="H3657" s="454"/>
    </row>
    <row r="3658" spans="7:8" s="9" customFormat="1">
      <c r="G3658" s="454"/>
      <c r="H3658" s="454"/>
    </row>
    <row r="3659" spans="7:8" s="9" customFormat="1">
      <c r="G3659" s="454"/>
      <c r="H3659" s="454"/>
    </row>
    <row r="3660" spans="7:8" s="9" customFormat="1">
      <c r="G3660" s="454"/>
      <c r="H3660" s="454"/>
    </row>
    <row r="3661" spans="7:8" s="9" customFormat="1">
      <c r="G3661" s="454"/>
      <c r="H3661" s="454"/>
    </row>
    <row r="3662" spans="7:8" s="9" customFormat="1">
      <c r="G3662" s="454"/>
      <c r="H3662" s="454"/>
    </row>
    <row r="3663" spans="7:8" s="9" customFormat="1">
      <c r="G3663" s="454"/>
      <c r="H3663" s="454"/>
    </row>
    <row r="3664" spans="7:8" s="9" customFormat="1">
      <c r="G3664" s="454"/>
      <c r="H3664" s="454"/>
    </row>
    <row r="3665" spans="7:8" s="9" customFormat="1">
      <c r="G3665" s="454"/>
      <c r="H3665" s="454"/>
    </row>
    <row r="3666" spans="7:8" s="9" customFormat="1">
      <c r="G3666" s="454"/>
      <c r="H3666" s="454"/>
    </row>
    <row r="3667" spans="7:8" s="9" customFormat="1">
      <c r="G3667" s="454"/>
      <c r="H3667" s="454"/>
    </row>
    <row r="3668" spans="7:8" s="9" customFormat="1">
      <c r="G3668" s="454"/>
      <c r="H3668" s="454"/>
    </row>
    <row r="3669" spans="7:8" s="9" customFormat="1">
      <c r="G3669" s="454"/>
      <c r="H3669" s="454"/>
    </row>
    <row r="3670" spans="7:8" s="9" customFormat="1">
      <c r="G3670" s="454"/>
      <c r="H3670" s="454"/>
    </row>
    <row r="3671" spans="7:8" s="9" customFormat="1">
      <c r="G3671" s="454"/>
      <c r="H3671" s="454"/>
    </row>
    <row r="3672" spans="7:8" s="9" customFormat="1">
      <c r="G3672" s="454"/>
      <c r="H3672" s="454"/>
    </row>
    <row r="3673" spans="7:8" s="9" customFormat="1">
      <c r="G3673" s="454"/>
      <c r="H3673" s="454"/>
    </row>
    <row r="3674" spans="7:8" s="9" customFormat="1">
      <c r="G3674" s="454"/>
      <c r="H3674" s="454"/>
    </row>
    <row r="3675" spans="7:8" s="9" customFormat="1">
      <c r="G3675" s="454"/>
      <c r="H3675" s="454"/>
    </row>
    <row r="3676" spans="7:8" s="9" customFormat="1">
      <c r="G3676" s="454"/>
      <c r="H3676" s="454"/>
    </row>
    <row r="3677" spans="7:8" s="9" customFormat="1">
      <c r="G3677" s="454"/>
      <c r="H3677" s="454"/>
    </row>
    <row r="3678" spans="7:8" s="9" customFormat="1">
      <c r="G3678" s="454"/>
      <c r="H3678" s="454"/>
    </row>
    <row r="3679" spans="7:8" s="9" customFormat="1">
      <c r="G3679" s="454"/>
      <c r="H3679" s="454"/>
    </row>
    <row r="3680" spans="7:8" s="9" customFormat="1">
      <c r="G3680" s="454"/>
      <c r="H3680" s="454"/>
    </row>
    <row r="3681" spans="7:8" s="9" customFormat="1">
      <c r="G3681" s="454"/>
      <c r="H3681" s="454"/>
    </row>
    <row r="3682" spans="7:8" s="9" customFormat="1">
      <c r="G3682" s="454"/>
      <c r="H3682" s="454"/>
    </row>
    <row r="3683" spans="7:8" s="9" customFormat="1">
      <c r="G3683" s="454"/>
      <c r="H3683" s="454"/>
    </row>
    <row r="3684" spans="7:8" s="9" customFormat="1">
      <c r="G3684" s="454"/>
      <c r="H3684" s="454"/>
    </row>
    <row r="3685" spans="7:8" s="9" customFormat="1">
      <c r="G3685" s="454"/>
      <c r="H3685" s="454"/>
    </row>
    <row r="3686" spans="7:8" s="9" customFormat="1">
      <c r="G3686" s="454"/>
      <c r="H3686" s="454"/>
    </row>
    <row r="3687" spans="7:8" s="9" customFormat="1">
      <c r="G3687" s="454"/>
      <c r="H3687" s="454"/>
    </row>
    <row r="3688" spans="7:8" s="9" customFormat="1">
      <c r="G3688" s="454"/>
      <c r="H3688" s="454"/>
    </row>
    <row r="3689" spans="7:8" s="9" customFormat="1">
      <c r="G3689" s="454"/>
      <c r="H3689" s="454"/>
    </row>
    <row r="3690" spans="7:8" s="9" customFormat="1">
      <c r="G3690" s="454"/>
      <c r="H3690" s="454"/>
    </row>
    <row r="3691" spans="7:8" s="9" customFormat="1">
      <c r="G3691" s="454"/>
      <c r="H3691" s="454"/>
    </row>
    <row r="3692" spans="7:8" s="9" customFormat="1">
      <c r="G3692" s="454"/>
      <c r="H3692" s="454"/>
    </row>
    <row r="3693" spans="7:8" s="9" customFormat="1">
      <c r="G3693" s="454"/>
      <c r="H3693" s="454"/>
    </row>
    <row r="3694" spans="7:8" s="9" customFormat="1">
      <c r="G3694" s="454"/>
      <c r="H3694" s="454"/>
    </row>
    <row r="3695" spans="7:8" s="9" customFormat="1">
      <c r="G3695" s="454"/>
      <c r="H3695" s="454"/>
    </row>
    <row r="3696" spans="7:8" s="9" customFormat="1">
      <c r="G3696" s="454"/>
      <c r="H3696" s="454"/>
    </row>
    <row r="3697" spans="7:8" s="9" customFormat="1">
      <c r="G3697" s="454"/>
      <c r="H3697" s="454"/>
    </row>
    <row r="3698" spans="7:8" s="9" customFormat="1">
      <c r="G3698" s="454"/>
      <c r="H3698" s="454"/>
    </row>
    <row r="3699" spans="7:8" s="9" customFormat="1">
      <c r="G3699" s="454"/>
      <c r="H3699" s="454"/>
    </row>
    <row r="3700" spans="7:8" s="9" customFormat="1">
      <c r="G3700" s="454"/>
      <c r="H3700" s="454"/>
    </row>
    <row r="3701" spans="7:8" s="9" customFormat="1">
      <c r="G3701" s="454"/>
      <c r="H3701" s="454"/>
    </row>
    <row r="3702" spans="7:8" s="9" customFormat="1">
      <c r="G3702" s="454"/>
      <c r="H3702" s="454"/>
    </row>
    <row r="3703" spans="7:8" s="9" customFormat="1">
      <c r="G3703" s="454"/>
      <c r="H3703" s="454"/>
    </row>
    <row r="3704" spans="7:8" s="9" customFormat="1">
      <c r="G3704" s="454"/>
      <c r="H3704" s="454"/>
    </row>
    <row r="3705" spans="7:8" s="9" customFormat="1">
      <c r="G3705" s="454"/>
      <c r="H3705" s="454"/>
    </row>
    <row r="3706" spans="7:8" s="9" customFormat="1">
      <c r="G3706" s="454"/>
      <c r="H3706" s="454"/>
    </row>
    <row r="3707" spans="7:8" s="9" customFormat="1">
      <c r="G3707" s="454"/>
      <c r="H3707" s="454"/>
    </row>
    <row r="3708" spans="7:8" s="9" customFormat="1">
      <c r="G3708" s="454"/>
      <c r="H3708" s="454"/>
    </row>
    <row r="3709" spans="7:8" s="9" customFormat="1">
      <c r="G3709" s="454"/>
      <c r="H3709" s="454"/>
    </row>
    <row r="3710" spans="7:8" s="9" customFormat="1">
      <c r="G3710" s="454"/>
      <c r="H3710" s="454"/>
    </row>
    <row r="3711" spans="7:8" s="9" customFormat="1">
      <c r="G3711" s="454"/>
      <c r="H3711" s="454"/>
    </row>
    <row r="3712" spans="7:8" s="9" customFormat="1">
      <c r="G3712" s="454"/>
      <c r="H3712" s="454"/>
    </row>
    <row r="3713" spans="7:8" s="9" customFormat="1">
      <c r="G3713" s="454"/>
      <c r="H3713" s="454"/>
    </row>
    <row r="3714" spans="7:8" s="9" customFormat="1">
      <c r="G3714" s="454"/>
      <c r="H3714" s="454"/>
    </row>
    <row r="3715" spans="7:8" s="9" customFormat="1">
      <c r="G3715" s="454"/>
      <c r="H3715" s="454"/>
    </row>
    <row r="3716" spans="7:8" s="9" customFormat="1">
      <c r="G3716" s="454"/>
      <c r="H3716" s="454"/>
    </row>
    <row r="3717" spans="7:8" s="9" customFormat="1">
      <c r="G3717" s="454"/>
      <c r="H3717" s="454"/>
    </row>
    <row r="3718" spans="7:8" s="9" customFormat="1">
      <c r="G3718" s="454"/>
      <c r="H3718" s="454"/>
    </row>
    <row r="3719" spans="7:8" s="9" customFormat="1">
      <c r="G3719" s="454"/>
      <c r="H3719" s="454"/>
    </row>
    <row r="3720" spans="7:8" s="9" customFormat="1">
      <c r="G3720" s="454"/>
      <c r="H3720" s="454"/>
    </row>
    <row r="3721" spans="7:8" s="9" customFormat="1">
      <c r="G3721" s="454"/>
      <c r="H3721" s="454"/>
    </row>
    <row r="3722" spans="7:8" s="9" customFormat="1">
      <c r="G3722" s="454"/>
      <c r="H3722" s="454"/>
    </row>
    <row r="3723" spans="7:8" s="9" customFormat="1">
      <c r="G3723" s="454"/>
      <c r="H3723" s="454"/>
    </row>
    <row r="3724" spans="7:8" s="9" customFormat="1">
      <c r="G3724" s="454"/>
      <c r="H3724" s="454"/>
    </row>
    <row r="3725" spans="7:8" s="9" customFormat="1">
      <c r="G3725" s="454"/>
      <c r="H3725" s="454"/>
    </row>
    <row r="3726" spans="7:8" s="9" customFormat="1">
      <c r="G3726" s="454"/>
      <c r="H3726" s="454"/>
    </row>
    <row r="3727" spans="7:8" s="9" customFormat="1">
      <c r="G3727" s="454"/>
      <c r="H3727" s="454"/>
    </row>
    <row r="3728" spans="7:8" s="9" customFormat="1">
      <c r="G3728" s="454"/>
      <c r="H3728" s="454"/>
    </row>
    <row r="3729" spans="7:8" s="9" customFormat="1">
      <c r="G3729" s="454"/>
      <c r="H3729" s="454"/>
    </row>
    <row r="3730" spans="7:8" s="9" customFormat="1">
      <c r="G3730" s="454"/>
      <c r="H3730" s="454"/>
    </row>
    <row r="3731" spans="7:8" s="9" customFormat="1">
      <c r="G3731" s="454"/>
      <c r="H3731" s="454"/>
    </row>
    <row r="3732" spans="7:8" s="9" customFormat="1">
      <c r="G3732" s="454"/>
      <c r="H3732" s="454"/>
    </row>
    <row r="3733" spans="7:8" s="9" customFormat="1">
      <c r="G3733" s="454"/>
      <c r="H3733" s="454"/>
    </row>
    <row r="3734" spans="7:8" s="9" customFormat="1">
      <c r="G3734" s="454"/>
      <c r="H3734" s="454"/>
    </row>
    <row r="3735" spans="7:8" s="9" customFormat="1">
      <c r="G3735" s="454"/>
      <c r="H3735" s="454"/>
    </row>
    <row r="3736" spans="7:8" s="9" customFormat="1">
      <c r="G3736" s="454"/>
      <c r="H3736" s="454"/>
    </row>
    <row r="3737" spans="7:8" s="9" customFormat="1">
      <c r="G3737" s="454"/>
      <c r="H3737" s="454"/>
    </row>
    <row r="3738" spans="7:8" s="9" customFormat="1">
      <c r="G3738" s="454"/>
      <c r="H3738" s="454"/>
    </row>
    <row r="3739" spans="7:8" s="9" customFormat="1">
      <c r="G3739" s="454"/>
      <c r="H3739" s="454"/>
    </row>
    <row r="3740" spans="7:8" s="9" customFormat="1">
      <c r="G3740" s="454"/>
      <c r="H3740" s="454"/>
    </row>
    <row r="3741" spans="7:8" s="9" customFormat="1">
      <c r="G3741" s="454"/>
      <c r="H3741" s="454"/>
    </row>
    <row r="3742" spans="7:8" s="9" customFormat="1">
      <c r="G3742" s="454"/>
      <c r="H3742" s="454"/>
    </row>
    <row r="3743" spans="7:8" s="9" customFormat="1">
      <c r="G3743" s="454"/>
      <c r="H3743" s="454"/>
    </row>
    <row r="3744" spans="7:8" s="9" customFormat="1">
      <c r="G3744" s="454"/>
      <c r="H3744" s="454"/>
    </row>
    <row r="3745" spans="7:8" s="9" customFormat="1">
      <c r="G3745" s="454"/>
      <c r="H3745" s="454"/>
    </row>
    <row r="3746" spans="7:8" s="9" customFormat="1">
      <c r="G3746" s="454"/>
      <c r="H3746" s="454"/>
    </row>
    <row r="3747" spans="7:8" s="9" customFormat="1">
      <c r="G3747" s="454"/>
      <c r="H3747" s="454"/>
    </row>
    <row r="3748" spans="7:8" s="9" customFormat="1">
      <c r="G3748" s="454"/>
      <c r="H3748" s="454"/>
    </row>
    <row r="3749" spans="7:8" s="9" customFormat="1">
      <c r="G3749" s="454"/>
      <c r="H3749" s="454"/>
    </row>
    <row r="3750" spans="7:8" s="9" customFormat="1">
      <c r="G3750" s="454"/>
      <c r="H3750" s="454"/>
    </row>
    <row r="3751" spans="7:8" s="9" customFormat="1">
      <c r="G3751" s="454"/>
      <c r="H3751" s="454"/>
    </row>
    <row r="3752" spans="7:8" s="9" customFormat="1">
      <c r="G3752" s="454"/>
      <c r="H3752" s="454"/>
    </row>
    <row r="3753" spans="7:8" s="9" customFormat="1">
      <c r="G3753" s="454"/>
      <c r="H3753" s="454"/>
    </row>
    <row r="3754" spans="7:8" s="9" customFormat="1">
      <c r="G3754" s="454"/>
      <c r="H3754" s="454"/>
    </row>
    <row r="3755" spans="7:8" s="9" customFormat="1">
      <c r="G3755" s="454"/>
      <c r="H3755" s="454"/>
    </row>
    <row r="3756" spans="7:8" s="9" customFormat="1">
      <c r="G3756" s="454"/>
      <c r="H3756" s="454"/>
    </row>
    <row r="3757" spans="7:8" s="9" customFormat="1">
      <c r="G3757" s="454"/>
      <c r="H3757" s="454"/>
    </row>
    <row r="3758" spans="7:8" s="9" customFormat="1">
      <c r="G3758" s="454"/>
      <c r="H3758" s="454"/>
    </row>
    <row r="3759" spans="7:8" s="9" customFormat="1">
      <c r="G3759" s="454"/>
      <c r="H3759" s="454"/>
    </row>
    <row r="3760" spans="7:8" s="9" customFormat="1">
      <c r="G3760" s="454"/>
      <c r="H3760" s="454"/>
    </row>
    <row r="3761" spans="7:8" s="9" customFormat="1">
      <c r="G3761" s="454"/>
      <c r="H3761" s="454"/>
    </row>
    <row r="3762" spans="7:8" s="9" customFormat="1">
      <c r="G3762" s="454"/>
      <c r="H3762" s="454"/>
    </row>
    <row r="3763" spans="7:8" s="9" customFormat="1">
      <c r="G3763" s="454"/>
      <c r="H3763" s="454"/>
    </row>
    <row r="3764" spans="7:8" s="9" customFormat="1">
      <c r="G3764" s="454"/>
      <c r="H3764" s="454"/>
    </row>
    <row r="3765" spans="7:8" s="9" customFormat="1">
      <c r="G3765" s="454"/>
      <c r="H3765" s="454"/>
    </row>
    <row r="3766" spans="7:8" s="9" customFormat="1">
      <c r="G3766" s="454"/>
      <c r="H3766" s="454"/>
    </row>
    <row r="3767" spans="7:8" s="9" customFormat="1">
      <c r="G3767" s="454"/>
      <c r="H3767" s="454"/>
    </row>
    <row r="3768" spans="7:8" s="9" customFormat="1">
      <c r="G3768" s="454"/>
      <c r="H3768" s="454"/>
    </row>
    <row r="3769" spans="7:8" s="9" customFormat="1">
      <c r="G3769" s="454"/>
      <c r="H3769" s="454"/>
    </row>
    <row r="3770" spans="7:8" s="9" customFormat="1">
      <c r="G3770" s="454"/>
      <c r="H3770" s="454"/>
    </row>
    <row r="3771" spans="7:8" s="9" customFormat="1">
      <c r="G3771" s="454"/>
      <c r="H3771" s="454"/>
    </row>
    <row r="3772" spans="7:8" s="9" customFormat="1">
      <c r="G3772" s="454"/>
      <c r="H3772" s="454"/>
    </row>
    <row r="3773" spans="7:8" s="9" customFormat="1">
      <c r="G3773" s="454"/>
      <c r="H3773" s="454"/>
    </row>
    <row r="3774" spans="7:8" s="9" customFormat="1">
      <c r="G3774" s="454"/>
      <c r="H3774" s="454"/>
    </row>
    <row r="3775" spans="7:8" s="9" customFormat="1">
      <c r="G3775" s="454"/>
      <c r="H3775" s="454"/>
    </row>
    <row r="3776" spans="7:8" s="9" customFormat="1">
      <c r="G3776" s="454"/>
      <c r="H3776" s="454"/>
    </row>
    <row r="3777" spans="7:8" s="9" customFormat="1">
      <c r="G3777" s="454"/>
      <c r="H3777" s="454"/>
    </row>
    <row r="3778" spans="7:8" s="9" customFormat="1">
      <c r="G3778" s="454"/>
      <c r="H3778" s="454"/>
    </row>
    <row r="3779" spans="7:8" s="9" customFormat="1">
      <c r="G3779" s="454"/>
      <c r="H3779" s="454"/>
    </row>
    <row r="3780" spans="7:8" s="9" customFormat="1">
      <c r="G3780" s="454"/>
      <c r="H3780" s="454"/>
    </row>
    <row r="3781" spans="7:8" s="9" customFormat="1">
      <c r="G3781" s="454"/>
      <c r="H3781" s="454"/>
    </row>
    <row r="3782" spans="7:8" s="9" customFormat="1">
      <c r="G3782" s="454"/>
      <c r="H3782" s="454"/>
    </row>
    <row r="3783" spans="7:8" s="9" customFormat="1">
      <c r="G3783" s="454"/>
      <c r="H3783" s="454"/>
    </row>
    <row r="3784" spans="7:8" s="9" customFormat="1">
      <c r="G3784" s="454"/>
      <c r="H3784" s="454"/>
    </row>
    <row r="3785" spans="7:8" s="9" customFormat="1">
      <c r="G3785" s="454"/>
      <c r="H3785" s="454"/>
    </row>
    <row r="3786" spans="7:8" s="9" customFormat="1">
      <c r="G3786" s="454"/>
      <c r="H3786" s="454"/>
    </row>
    <row r="3787" spans="7:8" s="9" customFormat="1">
      <c r="G3787" s="454"/>
      <c r="H3787" s="454"/>
    </row>
    <row r="3788" spans="7:8" s="9" customFormat="1">
      <c r="G3788" s="454"/>
      <c r="H3788" s="454"/>
    </row>
    <row r="3789" spans="7:8" s="9" customFormat="1">
      <c r="G3789" s="454"/>
      <c r="H3789" s="454"/>
    </row>
    <row r="3790" spans="7:8" s="9" customFormat="1">
      <c r="G3790" s="454"/>
      <c r="H3790" s="454"/>
    </row>
    <row r="3791" spans="7:8" s="9" customFormat="1">
      <c r="G3791" s="454"/>
      <c r="H3791" s="454"/>
    </row>
    <row r="3792" spans="7:8" s="9" customFormat="1">
      <c r="G3792" s="454"/>
      <c r="H3792" s="454"/>
    </row>
    <row r="3793" spans="7:8" s="9" customFormat="1">
      <c r="G3793" s="454"/>
      <c r="H3793" s="454"/>
    </row>
    <row r="3794" spans="7:8" s="9" customFormat="1">
      <c r="G3794" s="454"/>
      <c r="H3794" s="454"/>
    </row>
    <row r="3795" spans="7:8" s="9" customFormat="1">
      <c r="G3795" s="454"/>
      <c r="H3795" s="454"/>
    </row>
    <row r="3796" spans="7:8" s="9" customFormat="1">
      <c r="G3796" s="454"/>
      <c r="H3796" s="454"/>
    </row>
    <row r="3797" spans="7:8" s="9" customFormat="1">
      <c r="G3797" s="454"/>
      <c r="H3797" s="454"/>
    </row>
    <row r="3798" spans="7:8" s="9" customFormat="1">
      <c r="G3798" s="454"/>
      <c r="H3798" s="454"/>
    </row>
    <row r="3799" spans="7:8" s="9" customFormat="1">
      <c r="G3799" s="454"/>
      <c r="H3799" s="454"/>
    </row>
    <row r="3800" spans="7:8" s="9" customFormat="1">
      <c r="G3800" s="454"/>
      <c r="H3800" s="454"/>
    </row>
    <row r="3801" spans="7:8" s="9" customFormat="1">
      <c r="G3801" s="454"/>
      <c r="H3801" s="454"/>
    </row>
    <row r="3802" spans="7:8" s="9" customFormat="1">
      <c r="G3802" s="454"/>
      <c r="H3802" s="454"/>
    </row>
    <row r="3803" spans="7:8" s="9" customFormat="1">
      <c r="G3803" s="454"/>
      <c r="H3803" s="454"/>
    </row>
    <row r="3804" spans="7:8" s="9" customFormat="1">
      <c r="G3804" s="454"/>
      <c r="H3804" s="454"/>
    </row>
    <row r="3805" spans="7:8" s="9" customFormat="1">
      <c r="G3805" s="454"/>
      <c r="H3805" s="454"/>
    </row>
    <row r="3806" spans="7:8" s="9" customFormat="1">
      <c r="G3806" s="454"/>
      <c r="H3806" s="454"/>
    </row>
    <row r="3807" spans="7:8" s="9" customFormat="1">
      <c r="G3807" s="454"/>
      <c r="H3807" s="454"/>
    </row>
    <row r="3808" spans="7:8" s="9" customFormat="1">
      <c r="G3808" s="454"/>
      <c r="H3808" s="454"/>
    </row>
    <row r="3809" spans="7:8" s="9" customFormat="1">
      <c r="G3809" s="454"/>
      <c r="H3809" s="454"/>
    </row>
    <row r="3810" spans="7:8" s="9" customFormat="1">
      <c r="G3810" s="454"/>
      <c r="H3810" s="454"/>
    </row>
    <row r="3811" spans="7:8" s="9" customFormat="1">
      <c r="G3811" s="454"/>
      <c r="H3811" s="454"/>
    </row>
    <row r="3812" spans="7:8" s="9" customFormat="1">
      <c r="G3812" s="454"/>
      <c r="H3812" s="454"/>
    </row>
    <row r="3813" spans="7:8" s="9" customFormat="1">
      <c r="G3813" s="454"/>
      <c r="H3813" s="454"/>
    </row>
    <row r="3814" spans="7:8" s="9" customFormat="1">
      <c r="G3814" s="454"/>
      <c r="H3814" s="454"/>
    </row>
    <row r="3815" spans="7:8" s="9" customFormat="1">
      <c r="G3815" s="454"/>
      <c r="H3815" s="454"/>
    </row>
    <row r="3816" spans="7:8" s="9" customFormat="1">
      <c r="G3816" s="454"/>
      <c r="H3816" s="454"/>
    </row>
    <row r="3817" spans="7:8" s="9" customFormat="1">
      <c r="G3817" s="454"/>
      <c r="H3817" s="454"/>
    </row>
    <row r="3818" spans="7:8" s="9" customFormat="1">
      <c r="G3818" s="454"/>
      <c r="H3818" s="454"/>
    </row>
    <row r="3819" spans="7:8" s="9" customFormat="1">
      <c r="G3819" s="454"/>
      <c r="H3819" s="454"/>
    </row>
    <row r="3820" spans="7:8" s="9" customFormat="1">
      <c r="G3820" s="454"/>
      <c r="H3820" s="454"/>
    </row>
    <row r="3821" spans="7:8" s="9" customFormat="1">
      <c r="G3821" s="454"/>
      <c r="H3821" s="454"/>
    </row>
    <row r="3822" spans="7:8" s="9" customFormat="1">
      <c r="G3822" s="454"/>
      <c r="H3822" s="454"/>
    </row>
    <row r="3823" spans="7:8" s="9" customFormat="1">
      <c r="G3823" s="454"/>
      <c r="H3823" s="454"/>
    </row>
    <row r="3824" spans="7:8" s="9" customFormat="1">
      <c r="G3824" s="454"/>
      <c r="H3824" s="454"/>
    </row>
    <row r="3825" spans="7:8" s="9" customFormat="1">
      <c r="G3825" s="454"/>
      <c r="H3825" s="454"/>
    </row>
    <row r="3826" spans="7:8" s="9" customFormat="1">
      <c r="G3826" s="454"/>
      <c r="H3826" s="454"/>
    </row>
    <row r="3827" spans="7:8" s="9" customFormat="1">
      <c r="G3827" s="454"/>
      <c r="H3827" s="454"/>
    </row>
    <row r="3828" spans="7:8" s="9" customFormat="1">
      <c r="G3828" s="454"/>
      <c r="H3828" s="454"/>
    </row>
    <row r="3829" spans="7:8" s="9" customFormat="1">
      <c r="G3829" s="454"/>
      <c r="H3829" s="454"/>
    </row>
    <row r="3830" spans="7:8" s="9" customFormat="1">
      <c r="G3830" s="454"/>
      <c r="H3830" s="454"/>
    </row>
    <row r="3831" spans="7:8" s="9" customFormat="1">
      <c r="G3831" s="454"/>
      <c r="H3831" s="454"/>
    </row>
    <row r="3832" spans="7:8" s="9" customFormat="1">
      <c r="G3832" s="454"/>
      <c r="H3832" s="454"/>
    </row>
    <row r="3833" spans="7:8" s="9" customFormat="1">
      <c r="G3833" s="454"/>
      <c r="H3833" s="454"/>
    </row>
    <row r="3834" spans="7:8" s="9" customFormat="1">
      <c r="G3834" s="454"/>
      <c r="H3834" s="454"/>
    </row>
    <row r="3835" spans="7:8" s="9" customFormat="1">
      <c r="G3835" s="454"/>
      <c r="H3835" s="454"/>
    </row>
    <row r="3836" spans="7:8" s="9" customFormat="1">
      <c r="G3836" s="454"/>
      <c r="H3836" s="454"/>
    </row>
    <row r="3837" spans="7:8" s="9" customFormat="1">
      <c r="G3837" s="454"/>
      <c r="H3837" s="454"/>
    </row>
    <row r="3838" spans="7:8" s="9" customFormat="1">
      <c r="G3838" s="454"/>
      <c r="H3838" s="454"/>
    </row>
    <row r="3839" spans="7:8" s="9" customFormat="1">
      <c r="G3839" s="454"/>
      <c r="H3839" s="454"/>
    </row>
    <row r="3840" spans="7:8" s="9" customFormat="1">
      <c r="G3840" s="454"/>
      <c r="H3840" s="454"/>
    </row>
    <row r="3841" spans="7:8" s="9" customFormat="1">
      <c r="G3841" s="454"/>
      <c r="H3841" s="454"/>
    </row>
    <row r="3842" spans="7:8" s="9" customFormat="1">
      <c r="G3842" s="454"/>
      <c r="H3842" s="454"/>
    </row>
    <row r="3843" spans="7:8" s="9" customFormat="1">
      <c r="G3843" s="454"/>
      <c r="H3843" s="454"/>
    </row>
    <row r="3844" spans="7:8" s="9" customFormat="1">
      <c r="G3844" s="454"/>
      <c r="H3844" s="454"/>
    </row>
    <row r="3845" spans="7:8" s="9" customFormat="1">
      <c r="G3845" s="454"/>
      <c r="H3845" s="454"/>
    </row>
    <row r="3846" spans="7:8" s="9" customFormat="1">
      <c r="G3846" s="454"/>
      <c r="H3846" s="454"/>
    </row>
    <row r="3847" spans="7:8" s="9" customFormat="1">
      <c r="G3847" s="454"/>
      <c r="H3847" s="454"/>
    </row>
    <row r="3848" spans="7:8" s="9" customFormat="1">
      <c r="G3848" s="454"/>
      <c r="H3848" s="454"/>
    </row>
    <row r="3849" spans="7:8" s="9" customFormat="1">
      <c r="G3849" s="454"/>
      <c r="H3849" s="454"/>
    </row>
    <row r="3850" spans="7:8" s="9" customFormat="1">
      <c r="G3850" s="454"/>
      <c r="H3850" s="454"/>
    </row>
    <row r="3851" spans="7:8" s="9" customFormat="1">
      <c r="G3851" s="454"/>
      <c r="H3851" s="454"/>
    </row>
    <row r="3852" spans="7:8" s="9" customFormat="1">
      <c r="G3852" s="454"/>
      <c r="H3852" s="454"/>
    </row>
    <row r="3853" spans="7:8" s="9" customFormat="1">
      <c r="G3853" s="454"/>
      <c r="H3853" s="454"/>
    </row>
    <row r="3854" spans="7:8" s="9" customFormat="1">
      <c r="G3854" s="454"/>
      <c r="H3854" s="454"/>
    </row>
    <row r="3855" spans="7:8" s="9" customFormat="1">
      <c r="G3855" s="454"/>
      <c r="H3855" s="454"/>
    </row>
    <row r="3856" spans="7:8" s="9" customFormat="1">
      <c r="G3856" s="454"/>
      <c r="H3856" s="454"/>
    </row>
    <row r="3857" spans="7:8" s="9" customFormat="1">
      <c r="G3857" s="454"/>
      <c r="H3857" s="454"/>
    </row>
    <row r="3858" spans="7:8" s="9" customFormat="1">
      <c r="G3858" s="454"/>
      <c r="H3858" s="454"/>
    </row>
    <row r="3859" spans="7:8" s="9" customFormat="1">
      <c r="G3859" s="454"/>
      <c r="H3859" s="454"/>
    </row>
    <row r="3860" spans="7:8" s="9" customFormat="1">
      <c r="G3860" s="454"/>
      <c r="H3860" s="454"/>
    </row>
    <row r="3861" spans="7:8" s="9" customFormat="1">
      <c r="G3861" s="454"/>
      <c r="H3861" s="454"/>
    </row>
    <row r="3862" spans="7:8" s="9" customFormat="1">
      <c r="G3862" s="454"/>
      <c r="H3862" s="454"/>
    </row>
    <row r="3863" spans="7:8" s="9" customFormat="1">
      <c r="G3863" s="454"/>
      <c r="H3863" s="454"/>
    </row>
    <row r="3864" spans="7:8" s="9" customFormat="1">
      <c r="G3864" s="454"/>
      <c r="H3864" s="454"/>
    </row>
    <row r="3865" spans="7:8" s="9" customFormat="1">
      <c r="G3865" s="454"/>
      <c r="H3865" s="454"/>
    </row>
    <row r="3866" spans="7:8" s="9" customFormat="1">
      <c r="G3866" s="454"/>
      <c r="H3866" s="454"/>
    </row>
    <row r="3867" spans="7:8" s="9" customFormat="1">
      <c r="G3867" s="454"/>
      <c r="H3867" s="454"/>
    </row>
    <row r="3868" spans="7:8" s="9" customFormat="1">
      <c r="G3868" s="454"/>
      <c r="H3868" s="454"/>
    </row>
    <row r="3869" spans="7:8" s="9" customFormat="1">
      <c r="G3869" s="454"/>
      <c r="H3869" s="454"/>
    </row>
    <row r="3870" spans="7:8" s="9" customFormat="1">
      <c r="G3870" s="454"/>
      <c r="H3870" s="454"/>
    </row>
    <row r="3871" spans="7:8" s="9" customFormat="1">
      <c r="G3871" s="454"/>
      <c r="H3871" s="454"/>
    </row>
    <row r="3872" spans="7:8" s="9" customFormat="1">
      <c r="G3872" s="454"/>
      <c r="H3872" s="454"/>
    </row>
    <row r="3873" spans="7:8" s="9" customFormat="1">
      <c r="G3873" s="454"/>
      <c r="H3873" s="454"/>
    </row>
    <row r="3874" spans="7:8" s="9" customFormat="1">
      <c r="G3874" s="454"/>
      <c r="H3874" s="454"/>
    </row>
    <row r="3875" spans="7:8" s="9" customFormat="1">
      <c r="G3875" s="454"/>
      <c r="H3875" s="454"/>
    </row>
    <row r="3876" spans="7:8" s="9" customFormat="1">
      <c r="G3876" s="454"/>
      <c r="H3876" s="454"/>
    </row>
    <row r="3877" spans="7:8" s="9" customFormat="1">
      <c r="G3877" s="454"/>
      <c r="H3877" s="454"/>
    </row>
    <row r="3878" spans="7:8" s="9" customFormat="1">
      <c r="G3878" s="454"/>
      <c r="H3878" s="454"/>
    </row>
    <row r="3879" spans="7:8" s="9" customFormat="1">
      <c r="G3879" s="454"/>
      <c r="H3879" s="454"/>
    </row>
    <row r="3880" spans="7:8" s="9" customFormat="1">
      <c r="G3880" s="454"/>
      <c r="H3880" s="454"/>
    </row>
    <row r="3881" spans="7:8" s="9" customFormat="1">
      <c r="G3881" s="454"/>
      <c r="H3881" s="454"/>
    </row>
    <row r="3882" spans="7:8" s="9" customFormat="1">
      <c r="G3882" s="454"/>
      <c r="H3882" s="454"/>
    </row>
    <row r="3883" spans="7:8" s="9" customFormat="1">
      <c r="G3883" s="454"/>
      <c r="H3883" s="454"/>
    </row>
    <row r="3884" spans="7:8" s="9" customFormat="1">
      <c r="G3884" s="454"/>
      <c r="H3884" s="454"/>
    </row>
    <row r="3885" spans="7:8" s="9" customFormat="1">
      <c r="G3885" s="454"/>
      <c r="H3885" s="454"/>
    </row>
    <row r="3886" spans="7:8" s="9" customFormat="1">
      <c r="G3886" s="454"/>
      <c r="H3886" s="454"/>
    </row>
    <row r="3887" spans="7:8" s="9" customFormat="1">
      <c r="G3887" s="454"/>
      <c r="H3887" s="454"/>
    </row>
    <row r="3888" spans="7:8" s="9" customFormat="1">
      <c r="G3888" s="454"/>
      <c r="H3888" s="454"/>
    </row>
    <row r="3889" spans="7:8" s="9" customFormat="1">
      <c r="G3889" s="454"/>
      <c r="H3889" s="454"/>
    </row>
    <row r="3890" spans="7:8" s="9" customFormat="1">
      <c r="G3890" s="454"/>
      <c r="H3890" s="454"/>
    </row>
    <row r="3891" spans="7:8" s="9" customFormat="1">
      <c r="G3891" s="454"/>
      <c r="H3891" s="454"/>
    </row>
    <row r="3892" spans="7:8" s="9" customFormat="1">
      <c r="G3892" s="454"/>
      <c r="H3892" s="454"/>
    </row>
    <row r="3893" spans="7:8" s="9" customFormat="1">
      <c r="G3893" s="454"/>
      <c r="H3893" s="454"/>
    </row>
    <row r="3894" spans="7:8" s="9" customFormat="1">
      <c r="G3894" s="454"/>
      <c r="H3894" s="454"/>
    </row>
    <row r="3895" spans="7:8" s="9" customFormat="1">
      <c r="G3895" s="454"/>
      <c r="H3895" s="454"/>
    </row>
    <row r="3896" spans="7:8" s="9" customFormat="1">
      <c r="G3896" s="454"/>
      <c r="H3896" s="454"/>
    </row>
    <row r="3897" spans="7:8" s="9" customFormat="1">
      <c r="G3897" s="454"/>
      <c r="H3897" s="454"/>
    </row>
    <row r="3898" spans="7:8" s="9" customFormat="1">
      <c r="G3898" s="454"/>
      <c r="H3898" s="454"/>
    </row>
    <row r="3899" spans="7:8" s="9" customFormat="1">
      <c r="G3899" s="454"/>
      <c r="H3899" s="454"/>
    </row>
    <row r="3900" spans="7:8" s="9" customFormat="1">
      <c r="G3900" s="454"/>
      <c r="H3900" s="454"/>
    </row>
    <row r="3901" spans="7:8" s="9" customFormat="1">
      <c r="G3901" s="454"/>
      <c r="H3901" s="454"/>
    </row>
    <row r="3902" spans="7:8" s="9" customFormat="1">
      <c r="G3902" s="454"/>
      <c r="H3902" s="454"/>
    </row>
    <row r="3903" spans="7:8" s="9" customFormat="1">
      <c r="G3903" s="454"/>
      <c r="H3903" s="454"/>
    </row>
    <row r="3904" spans="7:8" s="9" customFormat="1">
      <c r="G3904" s="454"/>
      <c r="H3904" s="454"/>
    </row>
    <row r="3905" spans="7:8" s="9" customFormat="1">
      <c r="G3905" s="454"/>
      <c r="H3905" s="454"/>
    </row>
    <row r="3906" spans="7:8" s="9" customFormat="1">
      <c r="G3906" s="454"/>
      <c r="H3906" s="454"/>
    </row>
    <row r="3907" spans="7:8" s="9" customFormat="1">
      <c r="G3907" s="454"/>
      <c r="H3907" s="454"/>
    </row>
    <row r="3908" spans="7:8" s="9" customFormat="1">
      <c r="G3908" s="454"/>
      <c r="H3908" s="454"/>
    </row>
    <row r="3909" spans="7:8" s="9" customFormat="1">
      <c r="G3909" s="454"/>
      <c r="H3909" s="454"/>
    </row>
    <row r="3910" spans="7:8" s="9" customFormat="1">
      <c r="G3910" s="454"/>
      <c r="H3910" s="454"/>
    </row>
    <row r="3911" spans="7:8" s="9" customFormat="1">
      <c r="G3911" s="454"/>
      <c r="H3911" s="454"/>
    </row>
    <row r="3912" spans="7:8" s="9" customFormat="1">
      <c r="G3912" s="454"/>
      <c r="H3912" s="454"/>
    </row>
    <row r="3913" spans="7:8" s="9" customFormat="1">
      <c r="G3913" s="454"/>
      <c r="H3913" s="454"/>
    </row>
    <row r="3914" spans="7:8" s="9" customFormat="1">
      <c r="G3914" s="454"/>
      <c r="H3914" s="454"/>
    </row>
    <row r="3915" spans="7:8" s="9" customFormat="1">
      <c r="G3915" s="454"/>
      <c r="H3915" s="454"/>
    </row>
    <row r="3916" spans="7:8" s="9" customFormat="1">
      <c r="G3916" s="454"/>
      <c r="H3916" s="454"/>
    </row>
    <row r="3917" spans="7:8" s="9" customFormat="1">
      <c r="G3917" s="454"/>
      <c r="H3917" s="454"/>
    </row>
    <row r="3918" spans="7:8" s="9" customFormat="1">
      <c r="G3918" s="454"/>
      <c r="H3918" s="454"/>
    </row>
    <row r="3919" spans="7:8" s="9" customFormat="1">
      <c r="G3919" s="454"/>
      <c r="H3919" s="454"/>
    </row>
    <row r="3920" spans="7:8" s="9" customFormat="1">
      <c r="G3920" s="454"/>
      <c r="H3920" s="454"/>
    </row>
    <row r="3921" spans="7:8" s="9" customFormat="1">
      <c r="G3921" s="454"/>
      <c r="H3921" s="454"/>
    </row>
    <row r="3922" spans="7:8" s="9" customFormat="1">
      <c r="G3922" s="454"/>
      <c r="H3922" s="454"/>
    </row>
    <row r="3923" spans="7:8" s="9" customFormat="1">
      <c r="G3923" s="454"/>
      <c r="H3923" s="454"/>
    </row>
    <row r="3924" spans="7:8" s="9" customFormat="1">
      <c r="G3924" s="454"/>
      <c r="H3924" s="454"/>
    </row>
    <row r="3925" spans="7:8" s="9" customFormat="1">
      <c r="G3925" s="454"/>
      <c r="H3925" s="454"/>
    </row>
    <row r="3926" spans="7:8" s="9" customFormat="1">
      <c r="G3926" s="454"/>
      <c r="H3926" s="454"/>
    </row>
    <row r="3927" spans="7:8" s="9" customFormat="1">
      <c r="G3927" s="454"/>
      <c r="H3927" s="454"/>
    </row>
    <row r="3928" spans="7:8" s="9" customFormat="1">
      <c r="G3928" s="454"/>
      <c r="H3928" s="454"/>
    </row>
    <row r="3929" spans="7:8" s="9" customFormat="1">
      <c r="G3929" s="454"/>
      <c r="H3929" s="454"/>
    </row>
    <row r="3930" spans="7:8" s="9" customFormat="1">
      <c r="G3930" s="454"/>
      <c r="H3930" s="454"/>
    </row>
    <row r="3931" spans="7:8" s="9" customFormat="1">
      <c r="G3931" s="454"/>
      <c r="H3931" s="454"/>
    </row>
    <row r="3932" spans="7:8" s="9" customFormat="1">
      <c r="G3932" s="454"/>
      <c r="H3932" s="454"/>
    </row>
    <row r="3933" spans="7:8" s="9" customFormat="1">
      <c r="G3933" s="454"/>
      <c r="H3933" s="454"/>
    </row>
    <row r="3934" spans="7:8" s="9" customFormat="1">
      <c r="G3934" s="454"/>
      <c r="H3934" s="454"/>
    </row>
    <row r="3935" spans="7:8" s="9" customFormat="1">
      <c r="G3935" s="454"/>
      <c r="H3935" s="454"/>
    </row>
    <row r="3936" spans="7:8" s="9" customFormat="1">
      <c r="G3936" s="454"/>
      <c r="H3936" s="454"/>
    </row>
    <row r="3937" spans="7:8" s="9" customFormat="1">
      <c r="G3937" s="454"/>
      <c r="H3937" s="454"/>
    </row>
    <row r="3938" spans="7:8" s="9" customFormat="1">
      <c r="G3938" s="454"/>
      <c r="H3938" s="454"/>
    </row>
    <row r="3939" spans="7:8" s="9" customFormat="1">
      <c r="G3939" s="454"/>
      <c r="H3939" s="454"/>
    </row>
    <row r="3940" spans="7:8" s="9" customFormat="1">
      <c r="G3940" s="454"/>
      <c r="H3940" s="454"/>
    </row>
    <row r="3941" spans="7:8" s="9" customFormat="1">
      <c r="G3941" s="454"/>
      <c r="H3941" s="454"/>
    </row>
    <row r="3942" spans="7:8" s="9" customFormat="1">
      <c r="G3942" s="454"/>
      <c r="H3942" s="454"/>
    </row>
    <row r="3943" spans="7:8" s="9" customFormat="1">
      <c r="G3943" s="454"/>
      <c r="H3943" s="454"/>
    </row>
    <row r="3944" spans="7:8" s="9" customFormat="1">
      <c r="G3944" s="454"/>
      <c r="H3944" s="454"/>
    </row>
    <row r="3945" spans="7:8" s="9" customFormat="1">
      <c r="G3945" s="454"/>
      <c r="H3945" s="454"/>
    </row>
    <row r="3946" spans="7:8" s="9" customFormat="1">
      <c r="G3946" s="454"/>
      <c r="H3946" s="454"/>
    </row>
    <row r="3947" spans="7:8" s="9" customFormat="1">
      <c r="G3947" s="454"/>
      <c r="H3947" s="454"/>
    </row>
    <row r="3948" spans="7:8" s="9" customFormat="1">
      <c r="G3948" s="454"/>
      <c r="H3948" s="454"/>
    </row>
    <row r="3949" spans="7:8" s="9" customFormat="1">
      <c r="G3949" s="454"/>
      <c r="H3949" s="454"/>
    </row>
    <row r="3950" spans="7:8" s="9" customFormat="1">
      <c r="G3950" s="454"/>
      <c r="H3950" s="454"/>
    </row>
    <row r="3951" spans="7:8" s="9" customFormat="1">
      <c r="G3951" s="454"/>
      <c r="H3951" s="454"/>
    </row>
    <row r="3952" spans="7:8" s="9" customFormat="1">
      <c r="G3952" s="454"/>
      <c r="H3952" s="454"/>
    </row>
    <row r="3953" spans="7:8" s="9" customFormat="1">
      <c r="G3953" s="454"/>
      <c r="H3953" s="454"/>
    </row>
    <row r="3954" spans="7:8" s="9" customFormat="1">
      <c r="G3954" s="454"/>
      <c r="H3954" s="454"/>
    </row>
    <row r="3955" spans="7:8" s="9" customFormat="1">
      <c r="G3955" s="454"/>
      <c r="H3955" s="454"/>
    </row>
    <row r="3956" spans="7:8" s="9" customFormat="1">
      <c r="G3956" s="454"/>
      <c r="H3956" s="454"/>
    </row>
    <row r="3957" spans="7:8" s="9" customFormat="1">
      <c r="G3957" s="454"/>
      <c r="H3957" s="454"/>
    </row>
    <row r="3958" spans="7:8" s="9" customFormat="1">
      <c r="G3958" s="454"/>
      <c r="H3958" s="454"/>
    </row>
    <row r="3959" spans="7:8" s="9" customFormat="1">
      <c r="G3959" s="454"/>
      <c r="H3959" s="454"/>
    </row>
    <row r="3960" spans="7:8" s="9" customFormat="1">
      <c r="G3960" s="454"/>
      <c r="H3960" s="454"/>
    </row>
    <row r="3961" spans="7:8" s="9" customFormat="1">
      <c r="G3961" s="454"/>
      <c r="H3961" s="454"/>
    </row>
    <row r="3962" spans="7:8" s="9" customFormat="1">
      <c r="G3962" s="454"/>
      <c r="H3962" s="454"/>
    </row>
    <row r="3963" spans="7:8" s="9" customFormat="1">
      <c r="G3963" s="454"/>
      <c r="H3963" s="454"/>
    </row>
    <row r="3964" spans="7:8" s="9" customFormat="1">
      <c r="G3964" s="454"/>
      <c r="H3964" s="454"/>
    </row>
    <row r="3965" spans="7:8" s="9" customFormat="1">
      <c r="G3965" s="454"/>
      <c r="H3965" s="454"/>
    </row>
    <row r="3966" spans="7:8" s="9" customFormat="1">
      <c r="G3966" s="454"/>
      <c r="H3966" s="454"/>
    </row>
    <row r="3967" spans="7:8" s="9" customFormat="1">
      <c r="G3967" s="454"/>
      <c r="H3967" s="454"/>
    </row>
    <row r="3968" spans="7:8" s="9" customFormat="1">
      <c r="G3968" s="454"/>
      <c r="H3968" s="454"/>
    </row>
    <row r="3969" spans="7:8" s="9" customFormat="1">
      <c r="G3969" s="454"/>
      <c r="H3969" s="454"/>
    </row>
    <row r="3970" spans="7:8" s="9" customFormat="1">
      <c r="G3970" s="454"/>
      <c r="H3970" s="454"/>
    </row>
    <row r="3971" spans="7:8" s="9" customFormat="1">
      <c r="G3971" s="454"/>
      <c r="H3971" s="454"/>
    </row>
    <row r="3972" spans="7:8" s="9" customFormat="1">
      <c r="G3972" s="454"/>
      <c r="H3972" s="454"/>
    </row>
    <row r="3973" spans="7:8" s="9" customFormat="1">
      <c r="G3973" s="454"/>
      <c r="H3973" s="454"/>
    </row>
    <row r="3974" spans="7:8" s="9" customFormat="1">
      <c r="G3974" s="454"/>
      <c r="H3974" s="454"/>
    </row>
    <row r="3975" spans="7:8" s="9" customFormat="1">
      <c r="G3975" s="454"/>
      <c r="H3975" s="454"/>
    </row>
    <row r="3976" spans="7:8" s="9" customFormat="1">
      <c r="G3976" s="454"/>
      <c r="H3976" s="454"/>
    </row>
    <row r="3977" spans="7:8" s="9" customFormat="1">
      <c r="G3977" s="454"/>
      <c r="H3977" s="454"/>
    </row>
    <row r="3978" spans="7:8" s="9" customFormat="1">
      <c r="G3978" s="454"/>
      <c r="H3978" s="454"/>
    </row>
    <row r="3979" spans="7:8" s="9" customFormat="1">
      <c r="G3979" s="454"/>
      <c r="H3979" s="454"/>
    </row>
    <row r="3980" spans="7:8" s="9" customFormat="1">
      <c r="G3980" s="454"/>
      <c r="H3980" s="454"/>
    </row>
    <row r="3981" spans="7:8" s="9" customFormat="1">
      <c r="G3981" s="454"/>
      <c r="H3981" s="454"/>
    </row>
    <row r="3982" spans="7:8" s="9" customFormat="1">
      <c r="G3982" s="454"/>
      <c r="H3982" s="454"/>
    </row>
    <row r="3983" spans="7:8" s="9" customFormat="1">
      <c r="G3983" s="454"/>
      <c r="H3983" s="454"/>
    </row>
    <row r="3984" spans="7:8" s="9" customFormat="1">
      <c r="G3984" s="454"/>
      <c r="H3984" s="454"/>
    </row>
    <row r="3985" spans="7:8" s="9" customFormat="1">
      <c r="G3985" s="454"/>
      <c r="H3985" s="454"/>
    </row>
    <row r="3986" spans="7:8" s="9" customFormat="1">
      <c r="G3986" s="454"/>
      <c r="H3986" s="454"/>
    </row>
    <row r="3987" spans="7:8" s="9" customFormat="1">
      <c r="G3987" s="454"/>
      <c r="H3987" s="454"/>
    </row>
    <row r="3988" spans="7:8" s="9" customFormat="1">
      <c r="G3988" s="454"/>
      <c r="H3988" s="454"/>
    </row>
    <row r="3989" spans="7:8" s="9" customFormat="1">
      <c r="G3989" s="454"/>
      <c r="H3989" s="454"/>
    </row>
    <row r="3990" spans="7:8" s="9" customFormat="1">
      <c r="G3990" s="454"/>
      <c r="H3990" s="454"/>
    </row>
    <row r="3991" spans="7:8" s="9" customFormat="1">
      <c r="G3991" s="454"/>
      <c r="H3991" s="454"/>
    </row>
    <row r="3992" spans="7:8" s="9" customFormat="1">
      <c r="G3992" s="454"/>
      <c r="H3992" s="454"/>
    </row>
    <row r="3993" spans="7:8" s="9" customFormat="1">
      <c r="G3993" s="454"/>
      <c r="H3993" s="454"/>
    </row>
    <row r="3994" spans="7:8" s="9" customFormat="1">
      <c r="G3994" s="454"/>
      <c r="H3994" s="454"/>
    </row>
    <row r="3995" spans="7:8" s="9" customFormat="1">
      <c r="G3995" s="454"/>
      <c r="H3995" s="454"/>
    </row>
    <row r="3996" spans="7:8" s="9" customFormat="1">
      <c r="G3996" s="454"/>
      <c r="H3996" s="454"/>
    </row>
    <row r="3997" spans="7:8" s="9" customFormat="1">
      <c r="G3997" s="454"/>
      <c r="H3997" s="454"/>
    </row>
    <row r="3998" spans="7:8" s="9" customFormat="1">
      <c r="G3998" s="454"/>
      <c r="H3998" s="454"/>
    </row>
    <row r="3999" spans="7:8" s="9" customFormat="1">
      <c r="G3999" s="454"/>
      <c r="H3999" s="454"/>
    </row>
    <row r="4000" spans="7:8" s="9" customFormat="1">
      <c r="G4000" s="454"/>
      <c r="H4000" s="454"/>
    </row>
    <row r="4001" spans="7:8" s="9" customFormat="1">
      <c r="G4001" s="454"/>
      <c r="H4001" s="454"/>
    </row>
    <row r="4002" spans="7:8" s="9" customFormat="1">
      <c r="G4002" s="454"/>
      <c r="H4002" s="454"/>
    </row>
    <row r="4003" spans="7:8" s="9" customFormat="1">
      <c r="G4003" s="454"/>
      <c r="H4003" s="454"/>
    </row>
    <row r="4004" spans="7:8" s="9" customFormat="1">
      <c r="G4004" s="454"/>
      <c r="H4004" s="454"/>
    </row>
    <row r="4005" spans="7:8" s="9" customFormat="1">
      <c r="G4005" s="454"/>
      <c r="H4005" s="454"/>
    </row>
    <row r="4006" spans="7:8" s="9" customFormat="1">
      <c r="G4006" s="454"/>
      <c r="H4006" s="454"/>
    </row>
    <row r="4007" spans="7:8" s="9" customFormat="1">
      <c r="G4007" s="454"/>
      <c r="H4007" s="454"/>
    </row>
    <row r="4008" spans="7:8" s="9" customFormat="1">
      <c r="G4008" s="454"/>
      <c r="H4008" s="454"/>
    </row>
    <row r="4009" spans="7:8" s="9" customFormat="1">
      <c r="G4009" s="454"/>
      <c r="H4009" s="454"/>
    </row>
    <row r="4010" spans="7:8" s="9" customFormat="1">
      <c r="G4010" s="454"/>
      <c r="H4010" s="454"/>
    </row>
    <row r="4011" spans="7:8" s="9" customFormat="1">
      <c r="G4011" s="454"/>
      <c r="H4011" s="454"/>
    </row>
    <row r="4012" spans="7:8" s="9" customFormat="1">
      <c r="G4012" s="454"/>
      <c r="H4012" s="454"/>
    </row>
    <row r="4013" spans="7:8" s="9" customFormat="1">
      <c r="G4013" s="454"/>
      <c r="H4013" s="454"/>
    </row>
    <row r="4014" spans="7:8" s="9" customFormat="1">
      <c r="G4014" s="454"/>
      <c r="H4014" s="454"/>
    </row>
    <row r="4015" spans="7:8" s="9" customFormat="1">
      <c r="G4015" s="454"/>
      <c r="H4015" s="454"/>
    </row>
    <row r="4016" spans="7:8" s="9" customFormat="1">
      <c r="G4016" s="454"/>
      <c r="H4016" s="454"/>
    </row>
    <row r="4017" spans="7:8" s="9" customFormat="1">
      <c r="G4017" s="454"/>
      <c r="H4017" s="454"/>
    </row>
    <row r="4018" spans="7:8" s="9" customFormat="1">
      <c r="G4018" s="454"/>
      <c r="H4018" s="454"/>
    </row>
    <row r="4019" spans="7:8" s="9" customFormat="1">
      <c r="G4019" s="454"/>
      <c r="H4019" s="454"/>
    </row>
    <row r="4020" spans="7:8" s="9" customFormat="1">
      <c r="G4020" s="454"/>
      <c r="H4020" s="454"/>
    </row>
    <row r="4021" spans="7:8" s="9" customFormat="1">
      <c r="G4021" s="454"/>
      <c r="H4021" s="454"/>
    </row>
    <row r="4022" spans="7:8" s="9" customFormat="1">
      <c r="G4022" s="454"/>
      <c r="H4022" s="454"/>
    </row>
    <row r="4023" spans="7:8" s="9" customFormat="1">
      <c r="G4023" s="454"/>
      <c r="H4023" s="454"/>
    </row>
    <row r="4024" spans="7:8" s="9" customFormat="1">
      <c r="G4024" s="454"/>
      <c r="H4024" s="454"/>
    </row>
    <row r="4025" spans="7:8" s="9" customFormat="1">
      <c r="G4025" s="454"/>
      <c r="H4025" s="454"/>
    </row>
    <row r="4026" spans="7:8" s="9" customFormat="1">
      <c r="G4026" s="454"/>
      <c r="H4026" s="454"/>
    </row>
    <row r="4027" spans="7:8" s="9" customFormat="1">
      <c r="G4027" s="454"/>
      <c r="H4027" s="454"/>
    </row>
    <row r="4028" spans="7:8" s="9" customFormat="1">
      <c r="G4028" s="454"/>
      <c r="H4028" s="454"/>
    </row>
    <row r="4029" spans="7:8" s="9" customFormat="1">
      <c r="G4029" s="454"/>
      <c r="H4029" s="454"/>
    </row>
    <row r="4030" spans="7:8" s="9" customFormat="1">
      <c r="G4030" s="454"/>
      <c r="H4030" s="454"/>
    </row>
    <row r="4031" spans="7:8" s="9" customFormat="1">
      <c r="G4031" s="454"/>
      <c r="H4031" s="454"/>
    </row>
    <row r="4032" spans="7:8" s="9" customFormat="1">
      <c r="G4032" s="454"/>
      <c r="H4032" s="454"/>
    </row>
    <row r="4033" spans="7:8" s="9" customFormat="1">
      <c r="G4033" s="454"/>
      <c r="H4033" s="454"/>
    </row>
    <row r="4034" spans="7:8" s="9" customFormat="1">
      <c r="G4034" s="454"/>
      <c r="H4034" s="454"/>
    </row>
    <row r="4035" spans="7:8" s="9" customFormat="1">
      <c r="G4035" s="454"/>
      <c r="H4035" s="454"/>
    </row>
    <row r="4036" spans="7:8" s="9" customFormat="1">
      <c r="G4036" s="454"/>
      <c r="H4036" s="454"/>
    </row>
    <row r="4037" spans="7:8" s="9" customFormat="1">
      <c r="G4037" s="454"/>
      <c r="H4037" s="454"/>
    </row>
    <row r="4038" spans="7:8" s="9" customFormat="1">
      <c r="G4038" s="454"/>
      <c r="H4038" s="454"/>
    </row>
    <row r="4039" spans="7:8" s="9" customFormat="1">
      <c r="G4039" s="454"/>
      <c r="H4039" s="454"/>
    </row>
    <row r="4040" spans="7:8" s="9" customFormat="1">
      <c r="G4040" s="454"/>
      <c r="H4040" s="454"/>
    </row>
    <row r="4041" spans="7:8" s="9" customFormat="1">
      <c r="G4041" s="454"/>
      <c r="H4041" s="454"/>
    </row>
    <row r="4042" spans="7:8" s="9" customFormat="1">
      <c r="G4042" s="454"/>
      <c r="H4042" s="454"/>
    </row>
    <row r="4043" spans="7:8" s="9" customFormat="1">
      <c r="G4043" s="454"/>
      <c r="H4043" s="454"/>
    </row>
    <row r="4044" spans="7:8" s="9" customFormat="1">
      <c r="G4044" s="454"/>
      <c r="H4044" s="454"/>
    </row>
    <row r="4045" spans="7:8" s="9" customFormat="1">
      <c r="G4045" s="454"/>
      <c r="H4045" s="454"/>
    </row>
    <row r="4046" spans="7:8" s="9" customFormat="1">
      <c r="G4046" s="454"/>
      <c r="H4046" s="454"/>
    </row>
    <row r="4047" spans="7:8" s="9" customFormat="1">
      <c r="G4047" s="454"/>
      <c r="H4047" s="454"/>
    </row>
    <row r="4048" spans="7:8" s="9" customFormat="1">
      <c r="G4048" s="454"/>
      <c r="H4048" s="454"/>
    </row>
    <row r="4049" spans="7:8" s="9" customFormat="1">
      <c r="G4049" s="454"/>
      <c r="H4049" s="454"/>
    </row>
    <row r="4050" spans="7:8" s="9" customFormat="1">
      <c r="G4050" s="454"/>
      <c r="H4050" s="454"/>
    </row>
    <row r="4051" spans="7:8" s="9" customFormat="1">
      <c r="G4051" s="454"/>
      <c r="H4051" s="454"/>
    </row>
    <row r="4052" spans="7:8" s="9" customFormat="1">
      <c r="G4052" s="454"/>
      <c r="H4052" s="454"/>
    </row>
    <row r="4053" spans="7:8" s="9" customFormat="1">
      <c r="G4053" s="454"/>
      <c r="H4053" s="454"/>
    </row>
    <row r="4054" spans="7:8" s="9" customFormat="1">
      <c r="G4054" s="454"/>
      <c r="H4054" s="454"/>
    </row>
    <row r="4055" spans="7:8" s="9" customFormat="1">
      <c r="G4055" s="454"/>
      <c r="H4055" s="454"/>
    </row>
    <row r="4056" spans="7:8" s="9" customFormat="1">
      <c r="G4056" s="454"/>
      <c r="H4056" s="454"/>
    </row>
    <row r="4057" spans="7:8" s="9" customFormat="1">
      <c r="G4057" s="454"/>
      <c r="H4057" s="454"/>
    </row>
    <row r="4058" spans="7:8" s="9" customFormat="1">
      <c r="G4058" s="454"/>
      <c r="H4058" s="454"/>
    </row>
    <row r="4059" spans="7:8" s="9" customFormat="1">
      <c r="G4059" s="454"/>
      <c r="H4059" s="454"/>
    </row>
    <row r="4060" spans="7:8" s="9" customFormat="1">
      <c r="G4060" s="454"/>
      <c r="H4060" s="454"/>
    </row>
    <row r="4061" spans="7:8" s="9" customFormat="1">
      <c r="G4061" s="454"/>
      <c r="H4061" s="454"/>
    </row>
    <row r="4062" spans="7:8" s="9" customFormat="1">
      <c r="G4062" s="454"/>
      <c r="H4062" s="454"/>
    </row>
    <row r="4063" spans="7:8" s="9" customFormat="1">
      <c r="G4063" s="454"/>
      <c r="H4063" s="454"/>
    </row>
    <row r="4064" spans="7:8" s="9" customFormat="1">
      <c r="G4064" s="454"/>
      <c r="H4064" s="454"/>
    </row>
    <row r="4065" spans="7:8" s="9" customFormat="1">
      <c r="G4065" s="454"/>
      <c r="H4065" s="454"/>
    </row>
    <row r="4066" spans="7:8" s="9" customFormat="1">
      <c r="G4066" s="454"/>
      <c r="H4066" s="454"/>
    </row>
    <row r="4067" spans="7:8" s="9" customFormat="1">
      <c r="G4067" s="454"/>
      <c r="H4067" s="454"/>
    </row>
    <row r="4068" spans="7:8" s="9" customFormat="1">
      <c r="G4068" s="454"/>
      <c r="H4068" s="454"/>
    </row>
    <row r="4069" spans="7:8" s="9" customFormat="1">
      <c r="G4069" s="454"/>
      <c r="H4069" s="454"/>
    </row>
    <row r="4070" spans="7:8" s="9" customFormat="1">
      <c r="G4070" s="454"/>
      <c r="H4070" s="454"/>
    </row>
    <row r="4071" spans="7:8" s="9" customFormat="1">
      <c r="G4071" s="454"/>
      <c r="H4071" s="454"/>
    </row>
    <row r="4072" spans="7:8" s="9" customFormat="1">
      <c r="G4072" s="454"/>
      <c r="H4072" s="454"/>
    </row>
    <row r="4073" spans="7:8" s="9" customFormat="1">
      <c r="G4073" s="454"/>
      <c r="H4073" s="454"/>
    </row>
    <row r="4074" spans="7:8" s="9" customFormat="1">
      <c r="G4074" s="454"/>
      <c r="H4074" s="454"/>
    </row>
    <row r="4075" spans="7:8" s="9" customFormat="1">
      <c r="G4075" s="454"/>
      <c r="H4075" s="454"/>
    </row>
    <row r="4076" spans="7:8" s="9" customFormat="1">
      <c r="G4076" s="454"/>
      <c r="H4076" s="454"/>
    </row>
    <row r="4077" spans="7:8" s="9" customFormat="1">
      <c r="G4077" s="454"/>
      <c r="H4077" s="454"/>
    </row>
    <row r="4078" spans="7:8" s="9" customFormat="1">
      <c r="G4078" s="454"/>
      <c r="H4078" s="454"/>
    </row>
    <row r="4079" spans="7:8" s="9" customFormat="1">
      <c r="G4079" s="454"/>
      <c r="H4079" s="454"/>
    </row>
    <row r="4080" spans="7:8" s="9" customFormat="1">
      <c r="G4080" s="454"/>
      <c r="H4080" s="454"/>
    </row>
    <row r="4081" spans="7:8" s="9" customFormat="1">
      <c r="G4081" s="454"/>
      <c r="H4081" s="454"/>
    </row>
    <row r="4082" spans="7:8" s="9" customFormat="1">
      <c r="G4082" s="454"/>
      <c r="H4082" s="454"/>
    </row>
    <row r="4083" spans="7:8" s="9" customFormat="1">
      <c r="G4083" s="454"/>
      <c r="H4083" s="454"/>
    </row>
    <row r="4084" spans="7:8" s="9" customFormat="1">
      <c r="G4084" s="454"/>
      <c r="H4084" s="454"/>
    </row>
    <row r="4085" spans="7:8" s="9" customFormat="1">
      <c r="G4085" s="454"/>
      <c r="H4085" s="454"/>
    </row>
    <row r="4086" spans="7:8" s="9" customFormat="1">
      <c r="G4086" s="454"/>
      <c r="H4086" s="454"/>
    </row>
    <row r="4087" spans="7:8" s="9" customFormat="1">
      <c r="G4087" s="454"/>
      <c r="H4087" s="454"/>
    </row>
    <row r="4088" spans="7:8" s="9" customFormat="1">
      <c r="G4088" s="454"/>
      <c r="H4088" s="454"/>
    </row>
    <row r="4089" spans="7:8" s="9" customFormat="1">
      <c r="G4089" s="454"/>
      <c r="H4089" s="454"/>
    </row>
    <row r="4090" spans="7:8" s="9" customFormat="1">
      <c r="G4090" s="454"/>
      <c r="H4090" s="454"/>
    </row>
    <row r="4091" spans="7:8" s="9" customFormat="1">
      <c r="G4091" s="454"/>
      <c r="H4091" s="454"/>
    </row>
    <row r="4092" spans="7:8" s="9" customFormat="1">
      <c r="G4092" s="454"/>
      <c r="H4092" s="454"/>
    </row>
    <row r="4093" spans="7:8" s="9" customFormat="1">
      <c r="G4093" s="454"/>
      <c r="H4093" s="454"/>
    </row>
    <row r="4094" spans="7:8" s="9" customFormat="1">
      <c r="G4094" s="454"/>
      <c r="H4094" s="454"/>
    </row>
    <row r="4095" spans="7:8" s="9" customFormat="1">
      <c r="G4095" s="454"/>
      <c r="H4095" s="454"/>
    </row>
    <row r="4096" spans="7:8" s="9" customFormat="1">
      <c r="G4096" s="454"/>
      <c r="H4096" s="454"/>
    </row>
    <row r="4097" spans="7:8" s="9" customFormat="1">
      <c r="G4097" s="454"/>
      <c r="H4097" s="454"/>
    </row>
    <row r="4098" spans="7:8" s="9" customFormat="1">
      <c r="G4098" s="454"/>
      <c r="H4098" s="454"/>
    </row>
    <row r="4099" spans="7:8" s="9" customFormat="1">
      <c r="G4099" s="454"/>
      <c r="H4099" s="454"/>
    </row>
    <row r="4100" spans="7:8" s="9" customFormat="1">
      <c r="G4100" s="454"/>
      <c r="H4100" s="454"/>
    </row>
    <row r="4101" spans="7:8" s="9" customFormat="1">
      <c r="G4101" s="454"/>
      <c r="H4101" s="454"/>
    </row>
    <row r="4102" spans="7:8" s="9" customFormat="1">
      <c r="G4102" s="454"/>
      <c r="H4102" s="454"/>
    </row>
    <row r="4103" spans="7:8" s="9" customFormat="1">
      <c r="G4103" s="454"/>
      <c r="H4103" s="454"/>
    </row>
    <row r="4104" spans="7:8" s="9" customFormat="1">
      <c r="G4104" s="454"/>
      <c r="H4104" s="454"/>
    </row>
    <row r="4105" spans="7:8" s="9" customFormat="1">
      <c r="G4105" s="454"/>
      <c r="H4105" s="454"/>
    </row>
    <row r="4106" spans="7:8" s="9" customFormat="1">
      <c r="G4106" s="454"/>
      <c r="H4106" s="454"/>
    </row>
    <row r="4107" spans="7:8" s="9" customFormat="1">
      <c r="G4107" s="454"/>
      <c r="H4107" s="454"/>
    </row>
    <row r="4108" spans="7:8" s="9" customFormat="1">
      <c r="G4108" s="454"/>
      <c r="H4108" s="454"/>
    </row>
    <row r="4109" spans="7:8" s="9" customFormat="1">
      <c r="G4109" s="454"/>
      <c r="H4109" s="454"/>
    </row>
    <row r="4110" spans="7:8" s="9" customFormat="1">
      <c r="G4110" s="454"/>
      <c r="H4110" s="454"/>
    </row>
    <row r="4111" spans="7:8" s="9" customFormat="1">
      <c r="G4111" s="454"/>
      <c r="H4111" s="454"/>
    </row>
    <row r="4112" spans="7:8" s="9" customFormat="1">
      <c r="G4112" s="454"/>
      <c r="H4112" s="454"/>
    </row>
    <row r="4113" spans="7:8" s="9" customFormat="1">
      <c r="G4113" s="454"/>
      <c r="H4113" s="454"/>
    </row>
    <row r="4114" spans="7:8" s="9" customFormat="1">
      <c r="G4114" s="454"/>
      <c r="H4114" s="454"/>
    </row>
    <row r="4115" spans="7:8" s="9" customFormat="1">
      <c r="G4115" s="454"/>
      <c r="H4115" s="454"/>
    </row>
    <row r="4116" spans="7:8" s="9" customFormat="1">
      <c r="G4116" s="454"/>
      <c r="H4116" s="454"/>
    </row>
    <row r="4117" spans="7:8" s="9" customFormat="1">
      <c r="G4117" s="454"/>
      <c r="H4117" s="454"/>
    </row>
    <row r="4118" spans="7:8" s="9" customFormat="1">
      <c r="G4118" s="454"/>
      <c r="H4118" s="454"/>
    </row>
    <row r="4119" spans="7:8" s="9" customFormat="1">
      <c r="G4119" s="454"/>
      <c r="H4119" s="454"/>
    </row>
    <row r="4120" spans="7:8" s="9" customFormat="1">
      <c r="G4120" s="454"/>
      <c r="H4120" s="454"/>
    </row>
    <row r="4121" spans="7:8" s="9" customFormat="1">
      <c r="G4121" s="454"/>
      <c r="H4121" s="454"/>
    </row>
    <row r="4122" spans="7:8" s="9" customFormat="1">
      <c r="G4122" s="454"/>
      <c r="H4122" s="454"/>
    </row>
    <row r="4123" spans="7:8" s="9" customFormat="1">
      <c r="G4123" s="454"/>
      <c r="H4123" s="454"/>
    </row>
    <row r="4124" spans="7:8" s="9" customFormat="1">
      <c r="G4124" s="454"/>
      <c r="H4124" s="454"/>
    </row>
    <row r="4125" spans="7:8" s="9" customFormat="1">
      <c r="G4125" s="454"/>
      <c r="H4125" s="454"/>
    </row>
    <row r="4126" spans="7:8" s="9" customFormat="1">
      <c r="G4126" s="454"/>
      <c r="H4126" s="454"/>
    </row>
    <row r="4127" spans="7:8" s="9" customFormat="1">
      <c r="G4127" s="454"/>
      <c r="H4127" s="454"/>
    </row>
    <row r="4128" spans="7:8" s="9" customFormat="1">
      <c r="G4128" s="454"/>
      <c r="H4128" s="454"/>
    </row>
    <row r="4129" spans="7:8" s="9" customFormat="1">
      <c r="G4129" s="454"/>
      <c r="H4129" s="454"/>
    </row>
    <row r="4130" spans="7:8" s="9" customFormat="1">
      <c r="G4130" s="454"/>
      <c r="H4130" s="454"/>
    </row>
    <row r="4131" spans="7:8" s="9" customFormat="1">
      <c r="G4131" s="454"/>
      <c r="H4131" s="454"/>
    </row>
    <row r="4132" spans="7:8" s="9" customFormat="1">
      <c r="G4132" s="454"/>
      <c r="H4132" s="454"/>
    </row>
    <row r="4133" spans="7:8" s="9" customFormat="1">
      <c r="G4133" s="454"/>
      <c r="H4133" s="454"/>
    </row>
    <row r="4134" spans="7:8" s="9" customFormat="1">
      <c r="G4134" s="454"/>
      <c r="H4134" s="454"/>
    </row>
    <row r="4135" spans="7:8" s="9" customFormat="1">
      <c r="G4135" s="454"/>
      <c r="H4135" s="454"/>
    </row>
    <row r="4136" spans="7:8" s="9" customFormat="1">
      <c r="G4136" s="454"/>
      <c r="H4136" s="454"/>
    </row>
    <row r="4137" spans="7:8" s="9" customFormat="1">
      <c r="G4137" s="454"/>
      <c r="H4137" s="454"/>
    </row>
    <row r="4138" spans="7:8" s="9" customFormat="1">
      <c r="G4138" s="454"/>
      <c r="H4138" s="454"/>
    </row>
    <row r="4139" spans="7:8" s="9" customFormat="1">
      <c r="G4139" s="454"/>
      <c r="H4139" s="454"/>
    </row>
    <row r="4140" spans="7:8" s="9" customFormat="1">
      <c r="G4140" s="454"/>
      <c r="H4140" s="454"/>
    </row>
    <row r="4141" spans="7:8" s="9" customFormat="1">
      <c r="G4141" s="454"/>
      <c r="H4141" s="454"/>
    </row>
    <row r="4142" spans="7:8" s="9" customFormat="1">
      <c r="G4142" s="454"/>
      <c r="H4142" s="454"/>
    </row>
    <row r="4143" spans="7:8" s="9" customFormat="1">
      <c r="G4143" s="454"/>
      <c r="H4143" s="454"/>
    </row>
    <row r="4144" spans="7:8" s="9" customFormat="1">
      <c r="G4144" s="454"/>
      <c r="H4144" s="454"/>
    </row>
    <row r="4145" spans="7:8" s="9" customFormat="1">
      <c r="G4145" s="454"/>
      <c r="H4145" s="454"/>
    </row>
    <row r="4146" spans="7:8" s="9" customFormat="1">
      <c r="G4146" s="454"/>
      <c r="H4146" s="454"/>
    </row>
    <row r="4147" spans="7:8" s="9" customFormat="1">
      <c r="G4147" s="454"/>
      <c r="H4147" s="454"/>
    </row>
    <row r="4148" spans="7:8" s="9" customFormat="1">
      <c r="G4148" s="454"/>
      <c r="H4148" s="454"/>
    </row>
    <row r="4149" spans="7:8" s="9" customFormat="1">
      <c r="G4149" s="454"/>
      <c r="H4149" s="454"/>
    </row>
    <row r="4150" spans="7:8" s="9" customFormat="1">
      <c r="G4150" s="454"/>
      <c r="H4150" s="454"/>
    </row>
    <row r="4151" spans="7:8" s="9" customFormat="1">
      <c r="G4151" s="454"/>
      <c r="H4151" s="454"/>
    </row>
    <row r="4152" spans="7:8" s="9" customFormat="1">
      <c r="G4152" s="454"/>
      <c r="H4152" s="454"/>
    </row>
    <row r="4153" spans="7:8" s="9" customFormat="1">
      <c r="G4153" s="454"/>
      <c r="H4153" s="454"/>
    </row>
    <row r="4154" spans="7:8" s="9" customFormat="1">
      <c r="G4154" s="454"/>
      <c r="H4154" s="454"/>
    </row>
    <row r="4155" spans="7:8" s="9" customFormat="1">
      <c r="G4155" s="454"/>
      <c r="H4155" s="454"/>
    </row>
    <row r="4156" spans="7:8" s="9" customFormat="1">
      <c r="G4156" s="454"/>
      <c r="H4156" s="454"/>
    </row>
    <row r="4157" spans="7:8" s="9" customFormat="1">
      <c r="G4157" s="454"/>
      <c r="H4157" s="454"/>
    </row>
    <row r="4158" spans="7:8" s="9" customFormat="1">
      <c r="G4158" s="454"/>
      <c r="H4158" s="454"/>
    </row>
    <row r="4159" spans="7:8" s="9" customFormat="1">
      <c r="G4159" s="454"/>
      <c r="H4159" s="454"/>
    </row>
    <row r="4160" spans="7:8" s="9" customFormat="1">
      <c r="G4160" s="454"/>
      <c r="H4160" s="454"/>
    </row>
    <row r="4161" spans="7:8" s="9" customFormat="1">
      <c r="G4161" s="454"/>
      <c r="H4161" s="454"/>
    </row>
    <row r="4162" spans="7:8" s="9" customFormat="1">
      <c r="G4162" s="454"/>
      <c r="H4162" s="454"/>
    </row>
    <row r="4163" spans="7:8" s="9" customFormat="1">
      <c r="G4163" s="454"/>
      <c r="H4163" s="454"/>
    </row>
    <row r="4164" spans="7:8" s="9" customFormat="1">
      <c r="G4164" s="454"/>
      <c r="H4164" s="454"/>
    </row>
    <row r="4165" spans="7:8" s="9" customFormat="1">
      <c r="G4165" s="454"/>
      <c r="H4165" s="454"/>
    </row>
    <row r="4166" spans="7:8" s="9" customFormat="1">
      <c r="G4166" s="454"/>
      <c r="H4166" s="454"/>
    </row>
    <row r="4167" spans="7:8" s="9" customFormat="1">
      <c r="G4167" s="454"/>
      <c r="H4167" s="454"/>
    </row>
    <row r="4168" spans="7:8" s="9" customFormat="1">
      <c r="G4168" s="454"/>
      <c r="H4168" s="454"/>
    </row>
    <row r="4169" spans="7:8" s="9" customFormat="1">
      <c r="G4169" s="454"/>
      <c r="H4169" s="454"/>
    </row>
    <row r="4170" spans="7:8" s="9" customFormat="1">
      <c r="G4170" s="454"/>
      <c r="H4170" s="454"/>
    </row>
    <row r="4171" spans="7:8" s="9" customFormat="1">
      <c r="G4171" s="454"/>
      <c r="H4171" s="454"/>
    </row>
    <row r="4172" spans="7:8" s="9" customFormat="1">
      <c r="G4172" s="454"/>
      <c r="H4172" s="454"/>
    </row>
    <row r="4173" spans="7:8" s="9" customFormat="1">
      <c r="G4173" s="454"/>
      <c r="H4173" s="454"/>
    </row>
    <row r="4174" spans="7:8" s="9" customFormat="1">
      <c r="G4174" s="454"/>
      <c r="H4174" s="454"/>
    </row>
    <row r="4175" spans="7:8" s="9" customFormat="1">
      <c r="G4175" s="454"/>
      <c r="H4175" s="454"/>
    </row>
    <row r="4176" spans="7:8" s="9" customFormat="1">
      <c r="G4176" s="454"/>
      <c r="H4176" s="454"/>
    </row>
    <row r="4177" spans="7:8" s="9" customFormat="1">
      <c r="G4177" s="454"/>
      <c r="H4177" s="454"/>
    </row>
    <row r="4178" spans="7:8" s="9" customFormat="1">
      <c r="G4178" s="454"/>
      <c r="H4178" s="454"/>
    </row>
    <row r="4179" spans="7:8" s="9" customFormat="1">
      <c r="G4179" s="454"/>
      <c r="H4179" s="454"/>
    </row>
    <row r="4180" spans="7:8" s="9" customFormat="1">
      <c r="G4180" s="454"/>
      <c r="H4180" s="454"/>
    </row>
    <row r="4181" spans="7:8" s="9" customFormat="1">
      <c r="G4181" s="454"/>
      <c r="H4181" s="454"/>
    </row>
    <row r="4182" spans="7:8" s="9" customFormat="1">
      <c r="G4182" s="454"/>
      <c r="H4182" s="454"/>
    </row>
    <row r="4183" spans="7:8" s="9" customFormat="1">
      <c r="G4183" s="454"/>
      <c r="H4183" s="454"/>
    </row>
    <row r="4184" spans="7:8" s="9" customFormat="1">
      <c r="G4184" s="454"/>
      <c r="H4184" s="454"/>
    </row>
    <row r="4185" spans="7:8" s="9" customFormat="1">
      <c r="G4185" s="454"/>
      <c r="H4185" s="454"/>
    </row>
    <row r="4186" spans="7:8" s="9" customFormat="1">
      <c r="G4186" s="454"/>
      <c r="H4186" s="454"/>
    </row>
    <row r="4187" spans="7:8" s="9" customFormat="1">
      <c r="G4187" s="454"/>
      <c r="H4187" s="454"/>
    </row>
    <row r="4188" spans="7:8" s="9" customFormat="1">
      <c r="G4188" s="454"/>
      <c r="H4188" s="454"/>
    </row>
    <row r="4189" spans="7:8" s="9" customFormat="1">
      <c r="G4189" s="454"/>
      <c r="H4189" s="454"/>
    </row>
    <row r="4190" spans="7:8" s="9" customFormat="1">
      <c r="G4190" s="454"/>
      <c r="H4190" s="454"/>
    </row>
    <row r="4191" spans="7:8" s="9" customFormat="1">
      <c r="G4191" s="454"/>
      <c r="H4191" s="454"/>
    </row>
    <row r="4192" spans="7:8" s="9" customFormat="1">
      <c r="G4192" s="454"/>
      <c r="H4192" s="454"/>
    </row>
    <row r="4193" spans="7:8" s="9" customFormat="1">
      <c r="G4193" s="454"/>
      <c r="H4193" s="454"/>
    </row>
    <row r="4194" spans="7:8" s="9" customFormat="1">
      <c r="G4194" s="454"/>
      <c r="H4194" s="454"/>
    </row>
    <row r="4195" spans="7:8" s="9" customFormat="1">
      <c r="G4195" s="454"/>
      <c r="H4195" s="454"/>
    </row>
    <row r="4196" spans="7:8" s="9" customFormat="1">
      <c r="G4196" s="454"/>
      <c r="H4196" s="454"/>
    </row>
    <row r="4197" spans="7:8" s="9" customFormat="1">
      <c r="G4197" s="454"/>
      <c r="H4197" s="454"/>
    </row>
    <row r="4198" spans="7:8" s="9" customFormat="1">
      <c r="G4198" s="454"/>
      <c r="H4198" s="454"/>
    </row>
    <row r="4199" spans="7:8" s="9" customFormat="1">
      <c r="G4199" s="454"/>
      <c r="H4199" s="454"/>
    </row>
    <row r="4200" spans="7:8" s="9" customFormat="1">
      <c r="G4200" s="454"/>
      <c r="H4200" s="454"/>
    </row>
    <row r="4201" spans="7:8" s="9" customFormat="1">
      <c r="G4201" s="454"/>
      <c r="H4201" s="454"/>
    </row>
    <row r="4202" spans="7:8" s="9" customFormat="1">
      <c r="G4202" s="454"/>
      <c r="H4202" s="454"/>
    </row>
    <row r="4203" spans="7:8" s="9" customFormat="1">
      <c r="G4203" s="454"/>
      <c r="H4203" s="454"/>
    </row>
    <row r="4204" spans="7:8" s="9" customFormat="1">
      <c r="G4204" s="454"/>
      <c r="H4204" s="454"/>
    </row>
    <row r="4205" spans="7:8" s="9" customFormat="1">
      <c r="G4205" s="454"/>
      <c r="H4205" s="454"/>
    </row>
    <row r="4206" spans="7:8" s="9" customFormat="1">
      <c r="G4206" s="454"/>
      <c r="H4206" s="454"/>
    </row>
    <row r="4207" spans="7:8" s="9" customFormat="1">
      <c r="G4207" s="454"/>
      <c r="H4207" s="454"/>
    </row>
    <row r="4208" spans="7:8" s="9" customFormat="1">
      <c r="G4208" s="454"/>
      <c r="H4208" s="454"/>
    </row>
    <row r="4209" spans="7:8" s="9" customFormat="1">
      <c r="G4209" s="454"/>
      <c r="H4209" s="454"/>
    </row>
    <row r="4210" spans="7:8" s="9" customFormat="1">
      <c r="G4210" s="454"/>
      <c r="H4210" s="454"/>
    </row>
    <row r="4211" spans="7:8" s="9" customFormat="1">
      <c r="G4211" s="454"/>
      <c r="H4211" s="454"/>
    </row>
    <row r="4212" spans="7:8" s="9" customFormat="1">
      <c r="G4212" s="454"/>
      <c r="H4212" s="454"/>
    </row>
    <row r="4213" spans="7:8" s="9" customFormat="1">
      <c r="G4213" s="454"/>
      <c r="H4213" s="454"/>
    </row>
    <row r="4214" spans="7:8" s="9" customFormat="1">
      <c r="G4214" s="454"/>
      <c r="H4214" s="454"/>
    </row>
    <row r="4215" spans="7:8" s="9" customFormat="1">
      <c r="G4215" s="454"/>
      <c r="H4215" s="454"/>
    </row>
    <row r="4216" spans="7:8" s="9" customFormat="1">
      <c r="G4216" s="454"/>
      <c r="H4216" s="454"/>
    </row>
    <row r="4217" spans="7:8" s="9" customFormat="1">
      <c r="G4217" s="454"/>
      <c r="H4217" s="454"/>
    </row>
    <row r="4218" spans="7:8" s="9" customFormat="1">
      <c r="G4218" s="454"/>
      <c r="H4218" s="454"/>
    </row>
    <row r="4219" spans="7:8" s="9" customFormat="1">
      <c r="G4219" s="454"/>
      <c r="H4219" s="454"/>
    </row>
    <row r="4220" spans="7:8" s="9" customFormat="1">
      <c r="G4220" s="454"/>
      <c r="H4220" s="454"/>
    </row>
    <row r="4221" spans="7:8" s="9" customFormat="1">
      <c r="G4221" s="454"/>
      <c r="H4221" s="454"/>
    </row>
    <row r="4222" spans="7:8" s="9" customFormat="1">
      <c r="G4222" s="454"/>
      <c r="H4222" s="454"/>
    </row>
    <row r="4223" spans="7:8" s="9" customFormat="1">
      <c r="G4223" s="454"/>
      <c r="H4223" s="454"/>
    </row>
    <row r="4224" spans="7:8" s="9" customFormat="1">
      <c r="G4224" s="454"/>
      <c r="H4224" s="454"/>
    </row>
    <row r="4225" spans="7:8" s="9" customFormat="1">
      <c r="G4225" s="454"/>
      <c r="H4225" s="454"/>
    </row>
    <row r="4226" spans="7:8" s="9" customFormat="1">
      <c r="G4226" s="454"/>
      <c r="H4226" s="454"/>
    </row>
    <row r="4227" spans="7:8" s="9" customFormat="1">
      <c r="G4227" s="454"/>
      <c r="H4227" s="454"/>
    </row>
    <row r="4228" spans="7:8" s="9" customFormat="1">
      <c r="G4228" s="454"/>
      <c r="H4228" s="454"/>
    </row>
    <row r="4229" spans="7:8" s="9" customFormat="1">
      <c r="G4229" s="454"/>
      <c r="H4229" s="454"/>
    </row>
    <row r="4230" spans="7:8" s="9" customFormat="1">
      <c r="G4230" s="454"/>
      <c r="H4230" s="454"/>
    </row>
    <row r="4231" spans="7:8" s="9" customFormat="1">
      <c r="G4231" s="454"/>
      <c r="H4231" s="454"/>
    </row>
    <row r="4232" spans="7:8" s="9" customFormat="1">
      <c r="G4232" s="454"/>
      <c r="H4232" s="454"/>
    </row>
    <row r="4233" spans="7:8" s="9" customFormat="1">
      <c r="G4233" s="454"/>
      <c r="H4233" s="454"/>
    </row>
    <row r="4234" spans="7:8" s="9" customFormat="1">
      <c r="G4234" s="454"/>
      <c r="H4234" s="454"/>
    </row>
    <row r="4235" spans="7:8" s="9" customFormat="1">
      <c r="G4235" s="454"/>
      <c r="H4235" s="454"/>
    </row>
    <row r="4236" spans="7:8" s="9" customFormat="1">
      <c r="G4236" s="454"/>
      <c r="H4236" s="454"/>
    </row>
    <row r="4237" spans="7:8" s="9" customFormat="1">
      <c r="G4237" s="454"/>
      <c r="H4237" s="454"/>
    </row>
    <row r="4238" spans="7:8" s="9" customFormat="1">
      <c r="G4238" s="454"/>
      <c r="H4238" s="454"/>
    </row>
    <row r="4239" spans="7:8" s="9" customFormat="1">
      <c r="G4239" s="454"/>
      <c r="H4239" s="454"/>
    </row>
    <row r="4240" spans="7:8" s="9" customFormat="1">
      <c r="G4240" s="454"/>
      <c r="H4240" s="454"/>
    </row>
    <row r="4241" spans="7:8" s="9" customFormat="1">
      <c r="G4241" s="454"/>
      <c r="H4241" s="454"/>
    </row>
    <row r="4242" spans="7:8" s="9" customFormat="1">
      <c r="G4242" s="454"/>
      <c r="H4242" s="454"/>
    </row>
    <row r="4243" spans="7:8" s="9" customFormat="1">
      <c r="G4243" s="454"/>
      <c r="H4243" s="454"/>
    </row>
    <row r="4244" spans="7:8" s="9" customFormat="1">
      <c r="G4244" s="454"/>
      <c r="H4244" s="454"/>
    </row>
    <row r="4245" spans="7:8" s="9" customFormat="1">
      <c r="G4245" s="454"/>
      <c r="H4245" s="454"/>
    </row>
    <row r="4246" spans="7:8" s="9" customFormat="1">
      <c r="G4246" s="454"/>
      <c r="H4246" s="454"/>
    </row>
    <row r="4247" spans="7:8" s="9" customFormat="1">
      <c r="G4247" s="454"/>
      <c r="H4247" s="454"/>
    </row>
    <row r="4248" spans="7:8" s="9" customFormat="1">
      <c r="G4248" s="454"/>
      <c r="H4248" s="454"/>
    </row>
    <row r="4249" spans="7:8" s="9" customFormat="1">
      <c r="G4249" s="454"/>
      <c r="H4249" s="454"/>
    </row>
    <row r="4250" spans="7:8" s="9" customFormat="1">
      <c r="G4250" s="454"/>
      <c r="H4250" s="454"/>
    </row>
    <row r="4251" spans="7:8" s="9" customFormat="1">
      <c r="G4251" s="454"/>
      <c r="H4251" s="454"/>
    </row>
    <row r="4252" spans="7:8" s="9" customFormat="1">
      <c r="G4252" s="454"/>
      <c r="H4252" s="454"/>
    </row>
    <row r="4253" spans="7:8" s="9" customFormat="1">
      <c r="G4253" s="454"/>
      <c r="H4253" s="454"/>
    </row>
    <row r="4254" spans="7:8" s="9" customFormat="1">
      <c r="G4254" s="454"/>
      <c r="H4254" s="454"/>
    </row>
    <row r="4255" spans="7:8" s="9" customFormat="1">
      <c r="G4255" s="454"/>
      <c r="H4255" s="454"/>
    </row>
    <row r="4256" spans="7:8" s="9" customFormat="1">
      <c r="G4256" s="454"/>
      <c r="H4256" s="454"/>
    </row>
    <row r="4257" spans="7:8" s="9" customFormat="1">
      <c r="G4257" s="454"/>
      <c r="H4257" s="454"/>
    </row>
    <row r="4258" spans="7:8" s="9" customFormat="1">
      <c r="G4258" s="454"/>
      <c r="H4258" s="454"/>
    </row>
    <row r="4259" spans="7:8" s="9" customFormat="1">
      <c r="G4259" s="454"/>
      <c r="H4259" s="454"/>
    </row>
    <row r="4260" spans="7:8" s="9" customFormat="1">
      <c r="G4260" s="454"/>
      <c r="H4260" s="454"/>
    </row>
    <row r="4261" spans="7:8" s="9" customFormat="1">
      <c r="G4261" s="454"/>
      <c r="H4261" s="454"/>
    </row>
    <row r="4262" spans="7:8" s="9" customFormat="1">
      <c r="G4262" s="454"/>
      <c r="H4262" s="454"/>
    </row>
    <row r="4263" spans="7:8" s="9" customFormat="1">
      <c r="G4263" s="454"/>
      <c r="H4263" s="454"/>
    </row>
    <row r="4264" spans="7:8" s="9" customFormat="1">
      <c r="G4264" s="454"/>
      <c r="H4264" s="454"/>
    </row>
    <row r="4265" spans="7:8" s="9" customFormat="1">
      <c r="G4265" s="454"/>
      <c r="H4265" s="454"/>
    </row>
    <row r="4266" spans="7:8" s="9" customFormat="1">
      <c r="G4266" s="454"/>
      <c r="H4266" s="454"/>
    </row>
    <row r="4267" spans="7:8" s="9" customFormat="1">
      <c r="G4267" s="454"/>
      <c r="H4267" s="454"/>
    </row>
    <row r="4268" spans="7:8" s="9" customFormat="1">
      <c r="G4268" s="454"/>
      <c r="H4268" s="454"/>
    </row>
    <row r="4269" spans="7:8" s="9" customFormat="1">
      <c r="G4269" s="454"/>
      <c r="H4269" s="454"/>
    </row>
    <row r="4270" spans="7:8" s="9" customFormat="1">
      <c r="G4270" s="454"/>
      <c r="H4270" s="454"/>
    </row>
    <row r="4271" spans="7:8" s="9" customFormat="1">
      <c r="G4271" s="454"/>
      <c r="H4271" s="454"/>
    </row>
    <row r="4272" spans="7:8" s="9" customFormat="1">
      <c r="G4272" s="454"/>
      <c r="H4272" s="454"/>
    </row>
    <row r="4273" spans="7:8" s="9" customFormat="1">
      <c r="G4273" s="454"/>
      <c r="H4273" s="454"/>
    </row>
    <row r="4274" spans="7:8" s="9" customFormat="1">
      <c r="G4274" s="454"/>
      <c r="H4274" s="454"/>
    </row>
    <row r="4275" spans="7:8" s="9" customFormat="1">
      <c r="G4275" s="454"/>
      <c r="H4275" s="454"/>
    </row>
    <row r="4276" spans="7:8" s="9" customFormat="1">
      <c r="G4276" s="454"/>
      <c r="H4276" s="454"/>
    </row>
    <row r="4277" spans="7:8" s="9" customFormat="1">
      <c r="G4277" s="454"/>
      <c r="H4277" s="454"/>
    </row>
    <row r="4278" spans="7:8" s="9" customFormat="1">
      <c r="G4278" s="454"/>
      <c r="H4278" s="454"/>
    </row>
    <row r="4279" spans="7:8" s="9" customFormat="1">
      <c r="G4279" s="454"/>
      <c r="H4279" s="454"/>
    </row>
    <row r="4280" spans="7:8" s="9" customFormat="1">
      <c r="G4280" s="454"/>
      <c r="H4280" s="454"/>
    </row>
    <row r="4281" spans="7:8" s="9" customFormat="1">
      <c r="G4281" s="454"/>
      <c r="H4281" s="454"/>
    </row>
    <row r="4282" spans="7:8" s="9" customFormat="1">
      <c r="G4282" s="454"/>
      <c r="H4282" s="454"/>
    </row>
    <row r="4283" spans="7:8" s="9" customFormat="1">
      <c r="G4283" s="454"/>
      <c r="H4283" s="454"/>
    </row>
    <row r="4284" spans="7:8" s="9" customFormat="1">
      <c r="G4284" s="454"/>
      <c r="H4284" s="454"/>
    </row>
    <row r="4285" spans="7:8" s="9" customFormat="1">
      <c r="G4285" s="454"/>
      <c r="H4285" s="454"/>
    </row>
    <row r="4286" spans="7:8" s="9" customFormat="1">
      <c r="G4286" s="454"/>
      <c r="H4286" s="454"/>
    </row>
    <row r="4287" spans="7:8" s="9" customFormat="1">
      <c r="G4287" s="454"/>
      <c r="H4287" s="454"/>
    </row>
    <row r="4288" spans="7:8" s="9" customFormat="1">
      <c r="G4288" s="454"/>
      <c r="H4288" s="454"/>
    </row>
    <row r="4289" spans="7:8" s="9" customFormat="1">
      <c r="G4289" s="454"/>
      <c r="H4289" s="454"/>
    </row>
    <row r="4290" spans="7:8" s="9" customFormat="1">
      <c r="G4290" s="454"/>
      <c r="H4290" s="454"/>
    </row>
    <row r="4291" spans="7:8" s="9" customFormat="1">
      <c r="G4291" s="454"/>
      <c r="H4291" s="454"/>
    </row>
    <row r="4292" spans="7:8" s="9" customFormat="1">
      <c r="G4292" s="454"/>
      <c r="H4292" s="454"/>
    </row>
    <row r="4293" spans="7:8" s="9" customFormat="1">
      <c r="G4293" s="454"/>
      <c r="H4293" s="454"/>
    </row>
    <row r="4294" spans="7:8" s="9" customFormat="1">
      <c r="G4294" s="454"/>
      <c r="H4294" s="454"/>
    </row>
    <row r="4295" spans="7:8" s="9" customFormat="1">
      <c r="G4295" s="454"/>
      <c r="H4295" s="454"/>
    </row>
    <row r="4296" spans="7:8" s="9" customFormat="1">
      <c r="G4296" s="454"/>
      <c r="H4296" s="454"/>
    </row>
    <row r="4297" spans="7:8" s="9" customFormat="1">
      <c r="G4297" s="454"/>
      <c r="H4297" s="454"/>
    </row>
    <row r="4298" spans="7:8" s="9" customFormat="1">
      <c r="G4298" s="454"/>
      <c r="H4298" s="454"/>
    </row>
    <row r="4299" spans="7:8" s="9" customFormat="1">
      <c r="G4299" s="454"/>
      <c r="H4299" s="454"/>
    </row>
    <row r="4300" spans="7:8" s="9" customFormat="1">
      <c r="G4300" s="454"/>
      <c r="H4300" s="454"/>
    </row>
    <row r="4301" spans="7:8" s="9" customFormat="1">
      <c r="G4301" s="454"/>
      <c r="H4301" s="454"/>
    </row>
    <row r="4302" spans="7:8" s="9" customFormat="1">
      <c r="G4302" s="454"/>
      <c r="H4302" s="454"/>
    </row>
    <row r="4303" spans="7:8" s="9" customFormat="1">
      <c r="G4303" s="454"/>
      <c r="H4303" s="454"/>
    </row>
    <row r="4304" spans="7:8" s="9" customFormat="1">
      <c r="G4304" s="454"/>
      <c r="H4304" s="454"/>
    </row>
    <row r="4305" spans="7:8" s="9" customFormat="1">
      <c r="G4305" s="454"/>
      <c r="H4305" s="454"/>
    </row>
    <row r="4306" spans="7:8" s="9" customFormat="1">
      <c r="G4306" s="454"/>
      <c r="H4306" s="454"/>
    </row>
    <row r="4307" spans="7:8" s="9" customFormat="1">
      <c r="G4307" s="454"/>
      <c r="H4307" s="454"/>
    </row>
    <row r="4308" spans="7:8" s="9" customFormat="1">
      <c r="G4308" s="454"/>
      <c r="H4308" s="454"/>
    </row>
    <row r="4309" spans="7:8" s="9" customFormat="1">
      <c r="G4309" s="454"/>
      <c r="H4309" s="454"/>
    </row>
    <row r="4310" spans="7:8" s="9" customFormat="1">
      <c r="G4310" s="454"/>
      <c r="H4310" s="454"/>
    </row>
    <row r="4311" spans="7:8" s="9" customFormat="1">
      <c r="G4311" s="454"/>
      <c r="H4311" s="454"/>
    </row>
    <row r="4312" spans="7:8" s="9" customFormat="1">
      <c r="G4312" s="454"/>
      <c r="H4312" s="454"/>
    </row>
    <row r="4313" spans="7:8" s="9" customFormat="1">
      <c r="G4313" s="454"/>
      <c r="H4313" s="454"/>
    </row>
    <row r="4314" spans="7:8" s="9" customFormat="1">
      <c r="G4314" s="454"/>
      <c r="H4314" s="454"/>
    </row>
    <row r="4315" spans="7:8" s="9" customFormat="1">
      <c r="G4315" s="454"/>
      <c r="H4315" s="454"/>
    </row>
    <row r="4316" spans="7:8" s="9" customFormat="1">
      <c r="G4316" s="454"/>
      <c r="H4316" s="454"/>
    </row>
    <row r="4317" spans="7:8" s="9" customFormat="1">
      <c r="G4317" s="454"/>
      <c r="H4317" s="454"/>
    </row>
    <row r="4318" spans="7:8" s="9" customFormat="1">
      <c r="G4318" s="454"/>
      <c r="H4318" s="454"/>
    </row>
    <row r="4319" spans="7:8" s="9" customFormat="1">
      <c r="G4319" s="454"/>
      <c r="H4319" s="454"/>
    </row>
    <row r="4320" spans="7:8" s="9" customFormat="1">
      <c r="G4320" s="454"/>
      <c r="H4320" s="454"/>
    </row>
    <row r="4321" spans="7:8" s="9" customFormat="1">
      <c r="G4321" s="454"/>
      <c r="H4321" s="454"/>
    </row>
    <row r="4322" spans="7:8" s="9" customFormat="1">
      <c r="G4322" s="454"/>
      <c r="H4322" s="454"/>
    </row>
    <row r="4323" spans="7:8" s="9" customFormat="1">
      <c r="G4323" s="454"/>
      <c r="H4323" s="454"/>
    </row>
    <row r="4324" spans="7:8" s="9" customFormat="1">
      <c r="G4324" s="454"/>
      <c r="H4324" s="454"/>
    </row>
    <row r="4325" spans="7:8" s="9" customFormat="1">
      <c r="G4325" s="454"/>
      <c r="H4325" s="454"/>
    </row>
    <row r="4326" spans="7:8" s="9" customFormat="1">
      <c r="G4326" s="454"/>
      <c r="H4326" s="454"/>
    </row>
    <row r="4327" spans="7:8" s="9" customFormat="1">
      <c r="G4327" s="454"/>
      <c r="H4327" s="454"/>
    </row>
    <row r="4328" spans="7:8" s="9" customFormat="1">
      <c r="G4328" s="454"/>
      <c r="H4328" s="454"/>
    </row>
    <row r="4329" spans="7:8" s="9" customFormat="1">
      <c r="G4329" s="454"/>
      <c r="H4329" s="454"/>
    </row>
    <row r="4330" spans="7:8" s="9" customFormat="1">
      <c r="G4330" s="454"/>
      <c r="H4330" s="454"/>
    </row>
    <row r="4331" spans="7:8" s="9" customFormat="1">
      <c r="G4331" s="454"/>
      <c r="H4331" s="454"/>
    </row>
    <row r="4332" spans="7:8" s="9" customFormat="1">
      <c r="G4332" s="454"/>
      <c r="H4332" s="454"/>
    </row>
    <row r="4333" spans="7:8" s="9" customFormat="1">
      <c r="G4333" s="454"/>
      <c r="H4333" s="454"/>
    </row>
    <row r="4334" spans="7:8" s="9" customFormat="1">
      <c r="G4334" s="454"/>
      <c r="H4334" s="454"/>
    </row>
    <row r="4335" spans="7:8" s="9" customFormat="1">
      <c r="G4335" s="454"/>
      <c r="H4335" s="454"/>
    </row>
    <row r="4336" spans="7:8" s="9" customFormat="1">
      <c r="G4336" s="454"/>
      <c r="H4336" s="454"/>
    </row>
    <row r="4337" spans="7:8" s="9" customFormat="1">
      <c r="G4337" s="454"/>
      <c r="H4337" s="454"/>
    </row>
    <row r="4338" spans="7:8" s="9" customFormat="1">
      <c r="G4338" s="454"/>
      <c r="H4338" s="454"/>
    </row>
    <row r="4339" spans="7:8" s="9" customFormat="1">
      <c r="G4339" s="454"/>
      <c r="H4339" s="454"/>
    </row>
    <row r="4340" spans="7:8" s="9" customFormat="1">
      <c r="G4340" s="454"/>
      <c r="H4340" s="454"/>
    </row>
    <row r="4341" spans="7:8" s="9" customFormat="1">
      <c r="G4341" s="454"/>
      <c r="H4341" s="454"/>
    </row>
    <row r="4342" spans="7:8" s="9" customFormat="1">
      <c r="G4342" s="454"/>
      <c r="H4342" s="454"/>
    </row>
    <row r="4343" spans="7:8" s="9" customFormat="1">
      <c r="G4343" s="454"/>
      <c r="H4343" s="454"/>
    </row>
    <row r="4344" spans="7:8" s="9" customFormat="1">
      <c r="G4344" s="454"/>
      <c r="H4344" s="454"/>
    </row>
    <row r="4345" spans="7:8" s="9" customFormat="1">
      <c r="G4345" s="454"/>
      <c r="H4345" s="454"/>
    </row>
    <row r="4346" spans="7:8" s="9" customFormat="1">
      <c r="G4346" s="454"/>
      <c r="H4346" s="454"/>
    </row>
    <row r="4347" spans="7:8" s="9" customFormat="1">
      <c r="G4347" s="454"/>
      <c r="H4347" s="454"/>
    </row>
    <row r="4348" spans="7:8" s="9" customFormat="1">
      <c r="G4348" s="454"/>
      <c r="H4348" s="454"/>
    </row>
    <row r="4349" spans="7:8" s="9" customFormat="1">
      <c r="G4349" s="454"/>
      <c r="H4349" s="454"/>
    </row>
    <row r="4350" spans="7:8" s="9" customFormat="1">
      <c r="G4350" s="454"/>
      <c r="H4350" s="454"/>
    </row>
    <row r="4351" spans="7:8" s="9" customFormat="1">
      <c r="G4351" s="454"/>
      <c r="H4351" s="454"/>
    </row>
    <row r="4352" spans="7:8" s="9" customFormat="1">
      <c r="G4352" s="454"/>
      <c r="H4352" s="454"/>
    </row>
    <row r="4353" spans="7:8" s="9" customFormat="1">
      <c r="G4353" s="454"/>
      <c r="H4353" s="454"/>
    </row>
    <row r="4354" spans="7:8" s="9" customFormat="1">
      <c r="G4354" s="454"/>
      <c r="H4354" s="454"/>
    </row>
    <row r="4355" spans="7:8" s="9" customFormat="1">
      <c r="G4355" s="454"/>
      <c r="H4355" s="454"/>
    </row>
    <row r="4356" spans="7:8" s="9" customFormat="1">
      <c r="G4356" s="454"/>
      <c r="H4356" s="454"/>
    </row>
    <row r="4357" spans="7:8" s="9" customFormat="1">
      <c r="G4357" s="454"/>
      <c r="H4357" s="454"/>
    </row>
    <row r="4358" spans="7:8" s="9" customFormat="1">
      <c r="G4358" s="454"/>
      <c r="H4358" s="454"/>
    </row>
    <row r="4359" spans="7:8" s="9" customFormat="1">
      <c r="G4359" s="454"/>
      <c r="H4359" s="454"/>
    </row>
    <row r="4360" spans="7:8" s="9" customFormat="1">
      <c r="G4360" s="454"/>
      <c r="H4360" s="454"/>
    </row>
    <row r="4361" spans="7:8" s="9" customFormat="1">
      <c r="G4361" s="454"/>
      <c r="H4361" s="454"/>
    </row>
    <row r="4362" spans="7:8" s="9" customFormat="1">
      <c r="G4362" s="454"/>
      <c r="H4362" s="454"/>
    </row>
    <row r="4363" spans="7:8" s="9" customFormat="1">
      <c r="G4363" s="454"/>
      <c r="H4363" s="454"/>
    </row>
    <row r="4364" spans="7:8" s="9" customFormat="1">
      <c r="G4364" s="454"/>
      <c r="H4364" s="454"/>
    </row>
    <row r="4365" spans="7:8" s="9" customFormat="1">
      <c r="G4365" s="454"/>
      <c r="H4365" s="454"/>
    </row>
    <row r="4366" spans="7:8" s="9" customFormat="1">
      <c r="G4366" s="454"/>
      <c r="H4366" s="454"/>
    </row>
    <row r="4367" spans="7:8" s="9" customFormat="1">
      <c r="G4367" s="454"/>
      <c r="H4367" s="454"/>
    </row>
    <row r="4368" spans="7:8" s="9" customFormat="1">
      <c r="G4368" s="454"/>
      <c r="H4368" s="454"/>
    </row>
    <row r="4369" spans="7:8" s="9" customFormat="1">
      <c r="G4369" s="454"/>
      <c r="H4369" s="454"/>
    </row>
    <row r="4370" spans="7:8" s="9" customFormat="1">
      <c r="G4370" s="454"/>
      <c r="H4370" s="454"/>
    </row>
    <row r="4371" spans="7:8" s="9" customFormat="1">
      <c r="G4371" s="454"/>
      <c r="H4371" s="454"/>
    </row>
    <row r="4372" spans="7:8" s="9" customFormat="1">
      <c r="G4372" s="454"/>
      <c r="H4372" s="454"/>
    </row>
    <row r="4373" spans="7:8" s="9" customFormat="1">
      <c r="G4373" s="454"/>
      <c r="H4373" s="454"/>
    </row>
    <row r="4374" spans="7:8" s="9" customFormat="1">
      <c r="G4374" s="454"/>
      <c r="H4374" s="454"/>
    </row>
    <row r="4375" spans="7:8" s="9" customFormat="1">
      <c r="G4375" s="454"/>
      <c r="H4375" s="454"/>
    </row>
    <row r="4376" spans="7:8" s="9" customFormat="1">
      <c r="G4376" s="454"/>
      <c r="H4376" s="454"/>
    </row>
    <row r="4377" spans="7:8" s="9" customFormat="1">
      <c r="G4377" s="454"/>
      <c r="H4377" s="454"/>
    </row>
    <row r="4378" spans="7:8" s="9" customFormat="1">
      <c r="G4378" s="454"/>
      <c r="H4378" s="454"/>
    </row>
    <row r="4379" spans="7:8" s="9" customFormat="1">
      <c r="G4379" s="454"/>
      <c r="H4379" s="454"/>
    </row>
    <row r="4380" spans="7:8" s="9" customFormat="1">
      <c r="G4380" s="454"/>
      <c r="H4380" s="454"/>
    </row>
    <row r="4381" spans="7:8" s="9" customFormat="1">
      <c r="G4381" s="454"/>
      <c r="H4381" s="454"/>
    </row>
    <row r="4382" spans="7:8" s="9" customFormat="1">
      <c r="G4382" s="454"/>
      <c r="H4382" s="454"/>
    </row>
    <row r="4383" spans="7:8" s="9" customFormat="1">
      <c r="G4383" s="454"/>
      <c r="H4383" s="454"/>
    </row>
    <row r="4384" spans="7:8" s="9" customFormat="1">
      <c r="G4384" s="454"/>
      <c r="H4384" s="454"/>
    </row>
    <row r="4385" spans="7:8" s="9" customFormat="1">
      <c r="G4385" s="454"/>
      <c r="H4385" s="454"/>
    </row>
    <row r="4386" spans="7:8" s="9" customFormat="1">
      <c r="G4386" s="454"/>
      <c r="H4386" s="454"/>
    </row>
    <row r="4387" spans="7:8" s="9" customFormat="1">
      <c r="G4387" s="454"/>
      <c r="H4387" s="454"/>
    </row>
    <row r="4388" spans="7:8" s="9" customFormat="1">
      <c r="G4388" s="454"/>
      <c r="H4388" s="454"/>
    </row>
    <row r="4389" spans="7:8" s="9" customFormat="1">
      <c r="G4389" s="454"/>
      <c r="H4389" s="454"/>
    </row>
    <row r="4390" spans="7:8" s="9" customFormat="1">
      <c r="G4390" s="454"/>
      <c r="H4390" s="454"/>
    </row>
    <row r="4391" spans="7:8" s="9" customFormat="1">
      <c r="G4391" s="454"/>
      <c r="H4391" s="454"/>
    </row>
    <row r="4392" spans="7:8" s="9" customFormat="1">
      <c r="G4392" s="454"/>
      <c r="H4392" s="454"/>
    </row>
    <row r="4393" spans="7:8" s="9" customFormat="1">
      <c r="G4393" s="454"/>
      <c r="H4393" s="454"/>
    </row>
    <row r="4394" spans="7:8" s="9" customFormat="1">
      <c r="G4394" s="454"/>
      <c r="H4394" s="454"/>
    </row>
    <row r="4395" spans="7:8" s="9" customFormat="1">
      <c r="G4395" s="454"/>
      <c r="H4395" s="454"/>
    </row>
    <row r="4396" spans="7:8" s="9" customFormat="1">
      <c r="G4396" s="454"/>
      <c r="H4396" s="454"/>
    </row>
    <row r="4397" spans="7:8" s="9" customFormat="1">
      <c r="G4397" s="454"/>
      <c r="H4397" s="454"/>
    </row>
    <row r="4398" spans="7:8" s="9" customFormat="1">
      <c r="G4398" s="454"/>
      <c r="H4398" s="454"/>
    </row>
    <row r="4399" spans="7:8" s="9" customFormat="1">
      <c r="G4399" s="454"/>
      <c r="H4399" s="454"/>
    </row>
    <row r="4400" spans="7:8" s="9" customFormat="1">
      <c r="G4400" s="454"/>
      <c r="H4400" s="454"/>
    </row>
    <row r="4401" spans="7:8" s="9" customFormat="1">
      <c r="G4401" s="454"/>
      <c r="H4401" s="454"/>
    </row>
    <row r="4402" spans="7:8" s="9" customFormat="1">
      <c r="G4402" s="454"/>
      <c r="H4402" s="454"/>
    </row>
    <row r="4403" spans="7:8" s="9" customFormat="1">
      <c r="G4403" s="454"/>
      <c r="H4403" s="454"/>
    </row>
    <row r="4404" spans="7:8" s="9" customFormat="1">
      <c r="G4404" s="454"/>
      <c r="H4404" s="454"/>
    </row>
    <row r="4405" spans="7:8" s="9" customFormat="1">
      <c r="G4405" s="454"/>
      <c r="H4405" s="454"/>
    </row>
    <row r="4406" spans="7:8" s="9" customFormat="1">
      <c r="G4406" s="454"/>
      <c r="H4406" s="454"/>
    </row>
    <row r="4407" spans="7:8" s="9" customFormat="1">
      <c r="G4407" s="454"/>
      <c r="H4407" s="454"/>
    </row>
    <row r="4408" spans="7:8" s="9" customFormat="1">
      <c r="G4408" s="454"/>
      <c r="H4408" s="454"/>
    </row>
    <row r="4409" spans="7:8" s="9" customFormat="1">
      <c r="G4409" s="454"/>
      <c r="H4409" s="454"/>
    </row>
    <row r="4410" spans="7:8" s="9" customFormat="1">
      <c r="G4410" s="454"/>
      <c r="H4410" s="454"/>
    </row>
    <row r="4411" spans="7:8" s="9" customFormat="1">
      <c r="G4411" s="454"/>
      <c r="H4411" s="454"/>
    </row>
    <row r="4412" spans="7:8" s="9" customFormat="1">
      <c r="G4412" s="454"/>
      <c r="H4412" s="454"/>
    </row>
    <row r="4413" spans="7:8" s="9" customFormat="1">
      <c r="G4413" s="454"/>
      <c r="H4413" s="454"/>
    </row>
    <row r="4414" spans="7:8" s="9" customFormat="1">
      <c r="G4414" s="454"/>
      <c r="H4414" s="454"/>
    </row>
    <row r="4415" spans="7:8" s="9" customFormat="1">
      <c r="G4415" s="454"/>
      <c r="H4415" s="454"/>
    </row>
    <row r="4416" spans="7:8" s="9" customFormat="1">
      <c r="G4416" s="454"/>
      <c r="H4416" s="454"/>
    </row>
    <row r="4417" spans="7:8" s="9" customFormat="1">
      <c r="G4417" s="454"/>
      <c r="H4417" s="454"/>
    </row>
    <row r="4418" spans="7:8" s="9" customFormat="1">
      <c r="G4418" s="454"/>
      <c r="H4418" s="454"/>
    </row>
    <row r="4419" spans="7:8" s="9" customFormat="1">
      <c r="G4419" s="454"/>
      <c r="H4419" s="454"/>
    </row>
    <row r="4420" spans="7:8" s="9" customFormat="1">
      <c r="G4420" s="454"/>
      <c r="H4420" s="454"/>
    </row>
    <row r="4421" spans="7:8" s="9" customFormat="1">
      <c r="G4421" s="454"/>
      <c r="H4421" s="454"/>
    </row>
    <row r="4422" spans="7:8" s="9" customFormat="1">
      <c r="G4422" s="454"/>
      <c r="H4422" s="454"/>
    </row>
    <row r="4423" spans="7:8" s="9" customFormat="1">
      <c r="G4423" s="454"/>
      <c r="H4423" s="454"/>
    </row>
    <row r="4424" spans="7:8" s="9" customFormat="1">
      <c r="G4424" s="454"/>
      <c r="H4424" s="454"/>
    </row>
    <row r="4425" spans="7:8" s="9" customFormat="1">
      <c r="G4425" s="454"/>
      <c r="H4425" s="454"/>
    </row>
    <row r="4426" spans="7:8" s="9" customFormat="1">
      <c r="G4426" s="454"/>
      <c r="H4426" s="454"/>
    </row>
    <row r="4427" spans="7:8" s="9" customFormat="1">
      <c r="G4427" s="454"/>
      <c r="H4427" s="454"/>
    </row>
    <row r="4428" spans="7:8" s="9" customFormat="1">
      <c r="G4428" s="454"/>
      <c r="H4428" s="454"/>
    </row>
    <row r="4429" spans="7:8" s="9" customFormat="1">
      <c r="G4429" s="454"/>
      <c r="H4429" s="454"/>
    </row>
    <row r="4430" spans="7:8" s="9" customFormat="1">
      <c r="G4430" s="454"/>
      <c r="H4430" s="454"/>
    </row>
    <row r="4431" spans="7:8" s="9" customFormat="1">
      <c r="G4431" s="454"/>
      <c r="H4431" s="454"/>
    </row>
    <row r="4432" spans="7:8" s="9" customFormat="1">
      <c r="G4432" s="454"/>
      <c r="H4432" s="454"/>
    </row>
    <row r="4433" spans="7:8" s="9" customFormat="1">
      <c r="G4433" s="454"/>
      <c r="H4433" s="454"/>
    </row>
    <row r="4434" spans="7:8" s="9" customFormat="1">
      <c r="G4434" s="454"/>
      <c r="H4434" s="454"/>
    </row>
    <row r="4435" spans="7:8" s="9" customFormat="1">
      <c r="G4435" s="454"/>
      <c r="H4435" s="454"/>
    </row>
    <row r="4436" spans="7:8" s="9" customFormat="1">
      <c r="G4436" s="454"/>
      <c r="H4436" s="454"/>
    </row>
    <row r="4437" spans="7:8" s="9" customFormat="1">
      <c r="G4437" s="454"/>
      <c r="H4437" s="454"/>
    </row>
    <row r="4438" spans="7:8" s="9" customFormat="1">
      <c r="G4438" s="454"/>
      <c r="H4438" s="454"/>
    </row>
    <row r="4439" spans="7:8" s="9" customFormat="1">
      <c r="G4439" s="454"/>
      <c r="H4439" s="454"/>
    </row>
    <row r="4440" spans="7:8" s="9" customFormat="1">
      <c r="G4440" s="454"/>
      <c r="H4440" s="454"/>
    </row>
    <row r="4441" spans="7:8" s="9" customFormat="1">
      <c r="G4441" s="454"/>
      <c r="H4441" s="454"/>
    </row>
    <row r="4442" spans="7:8" s="9" customFormat="1">
      <c r="G4442" s="454"/>
      <c r="H4442" s="454"/>
    </row>
    <row r="4443" spans="7:8" s="9" customFormat="1">
      <c r="G4443" s="454"/>
      <c r="H4443" s="454"/>
    </row>
    <row r="4444" spans="7:8" s="9" customFormat="1">
      <c r="G4444" s="454"/>
      <c r="H4444" s="454"/>
    </row>
    <row r="4445" spans="7:8" s="9" customFormat="1">
      <c r="G4445" s="454"/>
      <c r="H4445" s="454"/>
    </row>
    <row r="4446" spans="7:8" s="9" customFormat="1">
      <c r="G4446" s="454"/>
      <c r="H4446" s="454"/>
    </row>
    <row r="4447" spans="7:8" s="9" customFormat="1">
      <c r="G4447" s="454"/>
      <c r="H4447" s="454"/>
    </row>
    <row r="4448" spans="7:8" s="9" customFormat="1">
      <c r="G4448" s="454"/>
      <c r="H4448" s="454"/>
    </row>
    <row r="4449" spans="7:8" s="9" customFormat="1">
      <c r="G4449" s="454"/>
      <c r="H4449" s="454"/>
    </row>
    <row r="4450" spans="7:8" s="9" customFormat="1">
      <c r="G4450" s="454"/>
      <c r="H4450" s="454"/>
    </row>
    <row r="4451" spans="7:8" s="9" customFormat="1">
      <c r="G4451" s="454"/>
      <c r="H4451" s="454"/>
    </row>
    <row r="4452" spans="7:8" s="9" customFormat="1">
      <c r="G4452" s="454"/>
      <c r="H4452" s="454"/>
    </row>
    <row r="4453" spans="7:8" s="9" customFormat="1">
      <c r="G4453" s="454"/>
      <c r="H4453" s="454"/>
    </row>
    <row r="4454" spans="7:8" s="9" customFormat="1">
      <c r="G4454" s="454"/>
      <c r="H4454" s="454"/>
    </row>
    <row r="4455" spans="7:8" s="9" customFormat="1">
      <c r="G4455" s="454"/>
      <c r="H4455" s="454"/>
    </row>
    <row r="4456" spans="7:8" s="9" customFormat="1">
      <c r="G4456" s="454"/>
      <c r="H4456" s="454"/>
    </row>
    <row r="4457" spans="7:8" s="9" customFormat="1">
      <c r="G4457" s="454"/>
      <c r="H4457" s="454"/>
    </row>
    <row r="4458" spans="7:8" s="9" customFormat="1">
      <c r="G4458" s="454"/>
      <c r="H4458" s="454"/>
    </row>
    <row r="4459" spans="7:8" s="9" customFormat="1">
      <c r="G4459" s="454"/>
      <c r="H4459" s="454"/>
    </row>
    <row r="4460" spans="7:8" s="9" customFormat="1">
      <c r="G4460" s="454"/>
      <c r="H4460" s="454"/>
    </row>
    <row r="4461" spans="7:8" s="9" customFormat="1">
      <c r="G4461" s="454"/>
      <c r="H4461" s="454"/>
    </row>
    <row r="4462" spans="7:8" s="9" customFormat="1">
      <c r="G4462" s="454"/>
      <c r="H4462" s="454"/>
    </row>
    <row r="4463" spans="7:8" s="9" customFormat="1">
      <c r="G4463" s="454"/>
      <c r="H4463" s="454"/>
    </row>
    <row r="4464" spans="7:8" s="9" customFormat="1">
      <c r="G4464" s="454"/>
      <c r="H4464" s="454"/>
    </row>
    <row r="4465" spans="7:8" s="9" customFormat="1">
      <c r="G4465" s="454"/>
      <c r="H4465" s="454"/>
    </row>
    <row r="4466" spans="7:8" s="9" customFormat="1">
      <c r="G4466" s="454"/>
      <c r="H4466" s="454"/>
    </row>
    <row r="4467" spans="7:8" s="9" customFormat="1">
      <c r="G4467" s="454"/>
      <c r="H4467" s="454"/>
    </row>
    <row r="4468" spans="7:8" s="9" customFormat="1">
      <c r="G4468" s="454"/>
      <c r="H4468" s="454"/>
    </row>
    <row r="4469" spans="7:8" s="9" customFormat="1">
      <c r="G4469" s="454"/>
      <c r="H4469" s="454"/>
    </row>
    <row r="4470" spans="7:8" s="9" customFormat="1">
      <c r="G4470" s="454"/>
      <c r="H4470" s="454"/>
    </row>
    <row r="4471" spans="7:8" s="9" customFormat="1">
      <c r="G4471" s="454"/>
      <c r="H4471" s="454"/>
    </row>
    <row r="4472" spans="7:8" s="9" customFormat="1">
      <c r="G4472" s="454"/>
      <c r="H4472" s="454"/>
    </row>
    <row r="4473" spans="7:8" s="9" customFormat="1">
      <c r="G4473" s="454"/>
      <c r="H4473" s="454"/>
    </row>
    <row r="4474" spans="7:8" s="9" customFormat="1">
      <c r="G4474" s="454"/>
      <c r="H4474" s="454"/>
    </row>
    <row r="4475" spans="7:8" s="9" customFormat="1">
      <c r="G4475" s="454"/>
      <c r="H4475" s="454"/>
    </row>
    <row r="4476" spans="7:8" s="9" customFormat="1">
      <c r="G4476" s="454"/>
      <c r="H4476" s="454"/>
    </row>
    <row r="4477" spans="7:8" s="9" customFormat="1">
      <c r="G4477" s="454"/>
      <c r="H4477" s="454"/>
    </row>
    <row r="4478" spans="7:8" s="9" customFormat="1">
      <c r="G4478" s="454"/>
      <c r="H4478" s="454"/>
    </row>
    <row r="4479" spans="7:8" s="9" customFormat="1">
      <c r="G4479" s="454"/>
      <c r="H4479" s="454"/>
    </row>
    <row r="4480" spans="7:8" s="9" customFormat="1">
      <c r="G4480" s="454"/>
      <c r="H4480" s="454"/>
    </row>
    <row r="4481" spans="7:8" s="9" customFormat="1">
      <c r="G4481" s="454"/>
      <c r="H4481" s="454"/>
    </row>
    <row r="4482" spans="7:8" s="9" customFormat="1">
      <c r="G4482" s="454"/>
      <c r="H4482" s="454"/>
    </row>
    <row r="4483" spans="7:8" s="9" customFormat="1">
      <c r="G4483" s="454"/>
      <c r="H4483" s="454"/>
    </row>
    <row r="4484" spans="7:8" s="9" customFormat="1">
      <c r="G4484" s="454"/>
      <c r="H4484" s="454"/>
    </row>
    <row r="4485" spans="7:8" s="9" customFormat="1">
      <c r="G4485" s="454"/>
      <c r="H4485" s="454"/>
    </row>
    <row r="4486" spans="7:8" s="9" customFormat="1">
      <c r="G4486" s="454"/>
      <c r="H4486" s="454"/>
    </row>
    <row r="4487" spans="7:8" s="9" customFormat="1">
      <c r="G4487" s="454"/>
      <c r="H4487" s="454"/>
    </row>
    <row r="4488" spans="7:8" s="9" customFormat="1">
      <c r="G4488" s="454"/>
      <c r="H4488" s="454"/>
    </row>
    <row r="4489" spans="7:8" s="9" customFormat="1">
      <c r="G4489" s="454"/>
      <c r="H4489" s="454"/>
    </row>
    <row r="4490" spans="7:8" s="9" customFormat="1">
      <c r="G4490" s="454"/>
      <c r="H4490" s="454"/>
    </row>
    <row r="4491" spans="7:8" s="9" customFormat="1">
      <c r="G4491" s="454"/>
      <c r="H4491" s="454"/>
    </row>
    <row r="4492" spans="7:8" s="9" customFormat="1">
      <c r="G4492" s="454"/>
      <c r="H4492" s="454"/>
    </row>
    <row r="4493" spans="7:8" s="9" customFormat="1">
      <c r="G4493" s="454"/>
      <c r="H4493" s="454"/>
    </row>
    <row r="4494" spans="7:8" s="9" customFormat="1">
      <c r="G4494" s="454"/>
      <c r="H4494" s="454"/>
    </row>
    <row r="4495" spans="7:8" s="9" customFormat="1">
      <c r="G4495" s="454"/>
      <c r="H4495" s="454"/>
    </row>
    <row r="4496" spans="7:8" s="9" customFormat="1">
      <c r="G4496" s="454"/>
      <c r="H4496" s="454"/>
    </row>
    <row r="4497" spans="7:8" s="9" customFormat="1">
      <c r="G4497" s="454"/>
      <c r="H4497" s="454"/>
    </row>
    <row r="4498" spans="7:8" s="9" customFormat="1">
      <c r="G4498" s="454"/>
      <c r="H4498" s="454"/>
    </row>
    <row r="4499" spans="7:8" s="9" customFormat="1">
      <c r="G4499" s="454"/>
      <c r="H4499" s="454"/>
    </row>
    <row r="4500" spans="7:8" s="9" customFormat="1">
      <c r="G4500" s="454"/>
      <c r="H4500" s="454"/>
    </row>
    <row r="4501" spans="7:8" s="9" customFormat="1">
      <c r="G4501" s="454"/>
      <c r="H4501" s="454"/>
    </row>
    <row r="4502" spans="7:8" s="9" customFormat="1">
      <c r="G4502" s="454"/>
      <c r="H4502" s="454"/>
    </row>
    <row r="4503" spans="7:8" s="9" customFormat="1">
      <c r="G4503" s="454"/>
      <c r="H4503" s="454"/>
    </row>
    <row r="4504" spans="7:8" s="9" customFormat="1">
      <c r="G4504" s="454"/>
      <c r="H4504" s="454"/>
    </row>
    <row r="4505" spans="7:8" s="9" customFormat="1">
      <c r="G4505" s="454"/>
      <c r="H4505" s="454"/>
    </row>
    <row r="4506" spans="7:8" s="9" customFormat="1">
      <c r="G4506" s="454"/>
      <c r="H4506" s="454"/>
    </row>
    <row r="4507" spans="7:8" s="9" customFormat="1">
      <c r="G4507" s="454"/>
      <c r="H4507" s="454"/>
    </row>
    <row r="4508" spans="7:8" s="9" customFormat="1">
      <c r="G4508" s="454"/>
      <c r="H4508" s="454"/>
    </row>
    <row r="4509" spans="7:8" s="9" customFormat="1">
      <c r="G4509" s="454"/>
      <c r="H4509" s="454"/>
    </row>
    <row r="4510" spans="7:8" s="9" customFormat="1">
      <c r="G4510" s="454"/>
      <c r="H4510" s="454"/>
    </row>
    <row r="4511" spans="7:8" s="9" customFormat="1">
      <c r="G4511" s="454"/>
      <c r="H4511" s="454"/>
    </row>
    <row r="4512" spans="7:8" s="9" customFormat="1">
      <c r="G4512" s="454"/>
      <c r="H4512" s="454"/>
    </row>
    <row r="4513" spans="7:8" s="9" customFormat="1">
      <c r="G4513" s="454"/>
      <c r="H4513" s="454"/>
    </row>
    <row r="4514" spans="7:8" s="9" customFormat="1">
      <c r="G4514" s="454"/>
      <c r="H4514" s="454"/>
    </row>
    <row r="4515" spans="7:8" s="9" customFormat="1">
      <c r="G4515" s="454"/>
      <c r="H4515" s="454"/>
    </row>
    <row r="4516" spans="7:8" s="9" customFormat="1">
      <c r="G4516" s="454"/>
      <c r="H4516" s="454"/>
    </row>
    <row r="4517" spans="7:8" s="9" customFormat="1">
      <c r="G4517" s="454"/>
      <c r="H4517" s="454"/>
    </row>
    <row r="4518" spans="7:8" s="9" customFormat="1">
      <c r="G4518" s="454"/>
      <c r="H4518" s="454"/>
    </row>
    <row r="4519" spans="7:8" s="9" customFormat="1">
      <c r="G4519" s="454"/>
      <c r="H4519" s="454"/>
    </row>
    <row r="4520" spans="7:8" s="9" customFormat="1">
      <c r="G4520" s="454"/>
      <c r="H4520" s="454"/>
    </row>
    <row r="4521" spans="7:8" s="9" customFormat="1">
      <c r="G4521" s="454"/>
      <c r="H4521" s="454"/>
    </row>
    <row r="4522" spans="7:8" s="9" customFormat="1">
      <c r="G4522" s="454"/>
      <c r="H4522" s="454"/>
    </row>
    <row r="4523" spans="7:8" s="9" customFormat="1">
      <c r="G4523" s="454"/>
      <c r="H4523" s="454"/>
    </row>
    <row r="4524" spans="7:8" s="9" customFormat="1">
      <c r="G4524" s="454"/>
      <c r="H4524" s="454"/>
    </row>
    <row r="4525" spans="7:8" s="9" customFormat="1">
      <c r="G4525" s="454"/>
      <c r="H4525" s="454"/>
    </row>
    <row r="4526" spans="7:8" s="9" customFormat="1">
      <c r="G4526" s="454"/>
      <c r="H4526" s="454"/>
    </row>
    <row r="4527" spans="7:8" s="9" customFormat="1">
      <c r="G4527" s="454"/>
      <c r="H4527" s="454"/>
    </row>
    <row r="4528" spans="7:8" s="9" customFormat="1">
      <c r="G4528" s="454"/>
      <c r="H4528" s="454"/>
    </row>
    <row r="4529" spans="7:8" s="9" customFormat="1">
      <c r="G4529" s="454"/>
      <c r="H4529" s="454"/>
    </row>
    <row r="4530" spans="7:8" s="9" customFormat="1">
      <c r="G4530" s="454"/>
      <c r="H4530" s="454"/>
    </row>
    <row r="4531" spans="7:8" s="9" customFormat="1">
      <c r="G4531" s="454"/>
      <c r="H4531" s="454"/>
    </row>
    <row r="4532" spans="7:8" s="9" customFormat="1">
      <c r="G4532" s="454"/>
      <c r="H4532" s="454"/>
    </row>
    <row r="4533" spans="7:8" s="9" customFormat="1">
      <c r="G4533" s="454"/>
      <c r="H4533" s="454"/>
    </row>
    <row r="4534" spans="7:8" s="9" customFormat="1">
      <c r="G4534" s="454"/>
      <c r="H4534" s="454"/>
    </row>
    <row r="4535" spans="7:8" s="9" customFormat="1">
      <c r="G4535" s="454"/>
      <c r="H4535" s="454"/>
    </row>
    <row r="4536" spans="7:8" s="9" customFormat="1">
      <c r="G4536" s="454"/>
      <c r="H4536" s="454"/>
    </row>
    <row r="4537" spans="7:8" s="9" customFormat="1">
      <c r="G4537" s="454"/>
      <c r="H4537" s="454"/>
    </row>
    <row r="4538" spans="7:8" s="9" customFormat="1">
      <c r="G4538" s="454"/>
      <c r="H4538" s="454"/>
    </row>
    <row r="4539" spans="7:8" s="9" customFormat="1">
      <c r="G4539" s="454"/>
      <c r="H4539" s="454"/>
    </row>
    <row r="4540" spans="7:8" s="9" customFormat="1">
      <c r="G4540" s="454"/>
      <c r="H4540" s="454"/>
    </row>
    <row r="4541" spans="7:8" s="9" customFormat="1">
      <c r="G4541" s="454"/>
      <c r="H4541" s="454"/>
    </row>
    <row r="4542" spans="7:8" s="9" customFormat="1">
      <c r="G4542" s="454"/>
      <c r="H4542" s="454"/>
    </row>
    <row r="4543" spans="7:8" s="9" customFormat="1">
      <c r="G4543" s="454"/>
      <c r="H4543" s="454"/>
    </row>
    <row r="4544" spans="7:8" s="9" customFormat="1">
      <c r="G4544" s="454"/>
      <c r="H4544" s="454"/>
    </row>
    <row r="4545" spans="7:8" s="9" customFormat="1">
      <c r="G4545" s="454"/>
      <c r="H4545" s="454"/>
    </row>
    <row r="4546" spans="7:8" s="9" customFormat="1">
      <c r="G4546" s="454"/>
      <c r="H4546" s="454"/>
    </row>
    <row r="4547" spans="7:8" s="9" customFormat="1">
      <c r="G4547" s="454"/>
      <c r="H4547" s="454"/>
    </row>
    <row r="4548" spans="7:8" s="9" customFormat="1">
      <c r="G4548" s="454"/>
      <c r="H4548" s="454"/>
    </row>
    <row r="4549" spans="7:8" s="9" customFormat="1">
      <c r="G4549" s="454"/>
      <c r="H4549" s="454"/>
    </row>
    <row r="4550" spans="7:8" s="9" customFormat="1">
      <c r="G4550" s="454"/>
      <c r="H4550" s="454"/>
    </row>
    <row r="4551" spans="7:8" s="9" customFormat="1">
      <c r="G4551" s="454"/>
      <c r="H4551" s="454"/>
    </row>
    <row r="4552" spans="7:8" s="9" customFormat="1">
      <c r="G4552" s="454"/>
      <c r="H4552" s="454"/>
    </row>
    <row r="4553" spans="7:8" s="9" customFormat="1">
      <c r="G4553" s="454"/>
      <c r="H4553" s="454"/>
    </row>
    <row r="4554" spans="7:8" s="9" customFormat="1">
      <c r="G4554" s="454"/>
      <c r="H4554" s="454"/>
    </row>
    <row r="4555" spans="7:8" s="9" customFormat="1">
      <c r="G4555" s="454"/>
      <c r="H4555" s="454"/>
    </row>
    <row r="4556" spans="7:8" s="9" customFormat="1">
      <c r="G4556" s="454"/>
      <c r="H4556" s="454"/>
    </row>
    <row r="4557" spans="7:8" s="9" customFormat="1">
      <c r="G4557" s="454"/>
      <c r="H4557" s="454"/>
    </row>
    <row r="4558" spans="7:8" s="9" customFormat="1">
      <c r="G4558" s="454"/>
      <c r="H4558" s="454"/>
    </row>
    <row r="4559" spans="7:8" s="9" customFormat="1">
      <c r="G4559" s="454"/>
      <c r="H4559" s="454"/>
    </row>
    <row r="4560" spans="7:8" s="9" customFormat="1">
      <c r="G4560" s="454"/>
      <c r="H4560" s="454"/>
    </row>
    <row r="4561" spans="7:8" s="9" customFormat="1">
      <c r="G4561" s="454"/>
      <c r="H4561" s="454"/>
    </row>
    <row r="4562" spans="7:8" s="9" customFormat="1">
      <c r="G4562" s="454"/>
      <c r="H4562" s="454"/>
    </row>
    <row r="4563" spans="7:8" s="9" customFormat="1">
      <c r="G4563" s="454"/>
      <c r="H4563" s="454"/>
    </row>
    <row r="4564" spans="7:8" s="9" customFormat="1">
      <c r="G4564" s="454"/>
      <c r="H4564" s="454"/>
    </row>
    <row r="4565" spans="7:8" s="9" customFormat="1">
      <c r="G4565" s="454"/>
      <c r="H4565" s="454"/>
    </row>
    <row r="4566" spans="7:8" s="9" customFormat="1">
      <c r="G4566" s="454"/>
      <c r="H4566" s="454"/>
    </row>
    <row r="4567" spans="7:8" s="9" customFormat="1">
      <c r="G4567" s="454"/>
      <c r="H4567" s="454"/>
    </row>
    <row r="4568" spans="7:8" s="9" customFormat="1">
      <c r="G4568" s="454"/>
      <c r="H4568" s="454"/>
    </row>
    <row r="4569" spans="7:8" s="9" customFormat="1">
      <c r="G4569" s="454"/>
      <c r="H4569" s="454"/>
    </row>
    <row r="4570" spans="7:8" s="9" customFormat="1">
      <c r="G4570" s="454"/>
      <c r="H4570" s="454"/>
    </row>
    <row r="4571" spans="7:8" s="9" customFormat="1">
      <c r="G4571" s="454"/>
      <c r="H4571" s="454"/>
    </row>
    <row r="4572" spans="7:8" s="9" customFormat="1">
      <c r="G4572" s="454"/>
      <c r="H4572" s="454"/>
    </row>
    <row r="4573" spans="7:8" s="9" customFormat="1">
      <c r="G4573" s="454"/>
      <c r="H4573" s="454"/>
    </row>
    <row r="4574" spans="7:8" s="9" customFormat="1">
      <c r="G4574" s="454"/>
      <c r="H4574" s="454"/>
    </row>
    <row r="4575" spans="7:8" s="9" customFormat="1">
      <c r="G4575" s="454"/>
      <c r="H4575" s="454"/>
    </row>
    <row r="4576" spans="7:8" s="9" customFormat="1">
      <c r="G4576" s="454"/>
      <c r="H4576" s="454"/>
    </row>
    <row r="4577" spans="7:8" s="9" customFormat="1">
      <c r="G4577" s="454"/>
      <c r="H4577" s="454"/>
    </row>
    <row r="4578" spans="7:8" s="9" customFormat="1">
      <c r="G4578" s="454"/>
      <c r="H4578" s="454"/>
    </row>
    <row r="4579" spans="7:8" s="9" customFormat="1">
      <c r="G4579" s="454"/>
      <c r="H4579" s="454"/>
    </row>
    <row r="4580" spans="7:8" s="9" customFormat="1">
      <c r="G4580" s="454"/>
      <c r="H4580" s="454"/>
    </row>
    <row r="4581" spans="7:8" s="9" customFormat="1">
      <c r="G4581" s="454"/>
      <c r="H4581" s="454"/>
    </row>
    <row r="4582" spans="7:8" s="9" customFormat="1">
      <c r="G4582" s="454"/>
      <c r="H4582" s="454"/>
    </row>
    <row r="4583" spans="7:8" s="9" customFormat="1">
      <c r="G4583" s="454"/>
      <c r="H4583" s="454"/>
    </row>
    <row r="4584" spans="7:8" s="9" customFormat="1">
      <c r="G4584" s="454"/>
      <c r="H4584" s="454"/>
    </row>
    <row r="4585" spans="7:8" s="9" customFormat="1">
      <c r="G4585" s="454"/>
      <c r="H4585" s="454"/>
    </row>
    <row r="4586" spans="7:8" s="9" customFormat="1">
      <c r="G4586" s="454"/>
      <c r="H4586" s="454"/>
    </row>
    <row r="4587" spans="7:8" s="9" customFormat="1">
      <c r="G4587" s="454"/>
      <c r="H4587" s="454"/>
    </row>
    <row r="4588" spans="7:8" s="9" customFormat="1">
      <c r="G4588" s="454"/>
      <c r="H4588" s="454"/>
    </row>
    <row r="4589" spans="7:8" s="9" customFormat="1">
      <c r="G4589" s="454"/>
      <c r="H4589" s="454"/>
    </row>
    <row r="4590" spans="7:8" s="9" customFormat="1">
      <c r="G4590" s="454"/>
      <c r="H4590" s="454"/>
    </row>
    <row r="4591" spans="7:8" s="9" customFormat="1">
      <c r="G4591" s="454"/>
      <c r="H4591" s="454"/>
    </row>
    <row r="4592" spans="7:8" s="9" customFormat="1">
      <c r="G4592" s="454"/>
      <c r="H4592" s="454"/>
    </row>
    <row r="4593" spans="7:8" s="9" customFormat="1">
      <c r="G4593" s="454"/>
      <c r="H4593" s="454"/>
    </row>
    <row r="4594" spans="7:8" s="9" customFormat="1">
      <c r="G4594" s="454"/>
      <c r="H4594" s="454"/>
    </row>
    <row r="4595" spans="7:8" s="9" customFormat="1">
      <c r="G4595" s="454"/>
      <c r="H4595" s="454"/>
    </row>
    <row r="4596" spans="7:8" s="9" customFormat="1">
      <c r="G4596" s="454"/>
      <c r="H4596" s="454"/>
    </row>
    <row r="4597" spans="7:8" s="9" customFormat="1">
      <c r="G4597" s="454"/>
      <c r="H4597" s="454"/>
    </row>
    <row r="4598" spans="7:8" s="9" customFormat="1">
      <c r="G4598" s="454"/>
      <c r="H4598" s="454"/>
    </row>
    <row r="4599" spans="7:8" s="9" customFormat="1">
      <c r="G4599" s="454"/>
      <c r="H4599" s="454"/>
    </row>
    <row r="4600" spans="7:8" s="9" customFormat="1">
      <c r="G4600" s="454"/>
      <c r="H4600" s="454"/>
    </row>
    <row r="4601" spans="7:8" s="9" customFormat="1">
      <c r="G4601" s="454"/>
      <c r="H4601" s="454"/>
    </row>
    <row r="4602" spans="7:8" s="9" customFormat="1">
      <c r="G4602" s="454"/>
      <c r="H4602" s="454"/>
    </row>
    <row r="4603" spans="7:8" s="9" customFormat="1">
      <c r="G4603" s="454"/>
      <c r="H4603" s="454"/>
    </row>
    <row r="4604" spans="7:8" s="9" customFormat="1">
      <c r="G4604" s="454"/>
      <c r="H4604" s="454"/>
    </row>
    <row r="4605" spans="7:8" s="9" customFormat="1">
      <c r="G4605" s="454"/>
      <c r="H4605" s="454"/>
    </row>
    <row r="4606" spans="7:8" s="9" customFormat="1">
      <c r="G4606" s="454"/>
      <c r="H4606" s="454"/>
    </row>
    <row r="4607" spans="7:8" s="9" customFormat="1">
      <c r="G4607" s="454"/>
      <c r="H4607" s="454"/>
    </row>
    <row r="4608" spans="7:8" s="9" customFormat="1">
      <c r="G4608" s="454"/>
      <c r="H4608" s="454"/>
    </row>
    <row r="4609" spans="7:8" s="9" customFormat="1">
      <c r="G4609" s="454"/>
      <c r="H4609" s="454"/>
    </row>
    <row r="4610" spans="7:8" s="9" customFormat="1">
      <c r="G4610" s="454"/>
      <c r="H4610" s="454"/>
    </row>
    <row r="4611" spans="7:8" s="9" customFormat="1">
      <c r="G4611" s="454"/>
      <c r="H4611" s="454"/>
    </row>
    <row r="4612" spans="7:8" s="9" customFormat="1">
      <c r="G4612" s="454"/>
      <c r="H4612" s="454"/>
    </row>
    <row r="4613" spans="7:8" s="9" customFormat="1">
      <c r="G4613" s="454"/>
      <c r="H4613" s="454"/>
    </row>
    <row r="4614" spans="7:8" s="9" customFormat="1">
      <c r="G4614" s="454"/>
      <c r="H4614" s="454"/>
    </row>
    <row r="4615" spans="7:8" s="9" customFormat="1">
      <c r="G4615" s="454"/>
      <c r="H4615" s="454"/>
    </row>
    <row r="4616" spans="7:8" s="9" customFormat="1">
      <c r="G4616" s="454"/>
      <c r="H4616" s="454"/>
    </row>
    <row r="4617" spans="7:8" s="9" customFormat="1">
      <c r="G4617" s="454"/>
      <c r="H4617" s="454"/>
    </row>
    <row r="4618" spans="7:8" s="9" customFormat="1">
      <c r="G4618" s="454"/>
      <c r="H4618" s="454"/>
    </row>
    <row r="4619" spans="7:8" s="9" customFormat="1">
      <c r="G4619" s="454"/>
      <c r="H4619" s="454"/>
    </row>
    <row r="4620" spans="7:8" s="9" customFormat="1">
      <c r="G4620" s="454"/>
      <c r="H4620" s="454"/>
    </row>
    <row r="4621" spans="7:8" s="9" customFormat="1">
      <c r="G4621" s="454"/>
      <c r="H4621" s="454"/>
    </row>
    <row r="4622" spans="7:8" s="9" customFormat="1">
      <c r="G4622" s="454"/>
      <c r="H4622" s="454"/>
    </row>
    <row r="4623" spans="7:8" s="9" customFormat="1">
      <c r="G4623" s="454"/>
      <c r="H4623" s="454"/>
    </row>
    <row r="4624" spans="7:8" s="9" customFormat="1">
      <c r="G4624" s="454"/>
      <c r="H4624" s="454"/>
    </row>
    <row r="4625" spans="7:8" s="9" customFormat="1">
      <c r="G4625" s="454"/>
      <c r="H4625" s="454"/>
    </row>
    <row r="4626" spans="7:8" s="9" customFormat="1">
      <c r="G4626" s="454"/>
      <c r="H4626" s="454"/>
    </row>
    <row r="4627" spans="7:8" s="9" customFormat="1">
      <c r="G4627" s="454"/>
      <c r="H4627" s="454"/>
    </row>
    <row r="4628" spans="7:8" s="9" customFormat="1">
      <c r="G4628" s="454"/>
      <c r="H4628" s="454"/>
    </row>
    <row r="4629" spans="7:8" s="9" customFormat="1">
      <c r="G4629" s="454"/>
      <c r="H4629" s="454"/>
    </row>
    <row r="4630" spans="7:8" s="9" customFormat="1">
      <c r="G4630" s="454"/>
      <c r="H4630" s="454"/>
    </row>
    <row r="4631" spans="7:8" s="9" customFormat="1">
      <c r="G4631" s="454"/>
      <c r="H4631" s="454"/>
    </row>
    <row r="4632" spans="7:8" s="9" customFormat="1">
      <c r="G4632" s="454"/>
      <c r="H4632" s="454"/>
    </row>
    <row r="4633" spans="7:8" s="9" customFormat="1">
      <c r="G4633" s="454"/>
      <c r="H4633" s="454"/>
    </row>
    <row r="4634" spans="7:8" s="9" customFormat="1">
      <c r="G4634" s="454"/>
      <c r="H4634" s="454"/>
    </row>
    <row r="4635" spans="7:8" s="9" customFormat="1">
      <c r="G4635" s="454"/>
      <c r="H4635" s="454"/>
    </row>
    <row r="4636" spans="7:8" s="9" customFormat="1">
      <c r="G4636" s="454"/>
      <c r="H4636" s="454"/>
    </row>
    <row r="4637" spans="7:8" s="9" customFormat="1">
      <c r="G4637" s="454"/>
      <c r="H4637" s="454"/>
    </row>
    <row r="4638" spans="7:8" s="9" customFormat="1">
      <c r="G4638" s="454"/>
      <c r="H4638" s="454"/>
    </row>
    <row r="4639" spans="7:8" s="9" customFormat="1">
      <c r="G4639" s="454"/>
      <c r="H4639" s="454"/>
    </row>
    <row r="4640" spans="7:8" s="9" customFormat="1">
      <c r="G4640" s="454"/>
      <c r="H4640" s="454"/>
    </row>
    <row r="4641" spans="7:8" s="9" customFormat="1">
      <c r="G4641" s="454"/>
      <c r="H4641" s="454"/>
    </row>
    <row r="4642" spans="7:8" s="9" customFormat="1">
      <c r="G4642" s="454"/>
      <c r="H4642" s="454"/>
    </row>
    <row r="4643" spans="7:8" s="9" customFormat="1">
      <c r="G4643" s="454"/>
      <c r="H4643" s="454"/>
    </row>
    <row r="4644" spans="7:8" s="9" customFormat="1">
      <c r="G4644" s="454"/>
      <c r="H4644" s="454"/>
    </row>
    <row r="4645" spans="7:8" s="9" customFormat="1">
      <c r="G4645" s="454"/>
      <c r="H4645" s="454"/>
    </row>
    <row r="4646" spans="7:8" s="9" customFormat="1">
      <c r="G4646" s="454"/>
      <c r="H4646" s="454"/>
    </row>
    <row r="4647" spans="7:8" s="9" customFormat="1">
      <c r="G4647" s="454"/>
      <c r="H4647" s="454"/>
    </row>
    <row r="4648" spans="7:8" s="9" customFormat="1">
      <c r="G4648" s="454"/>
      <c r="H4648" s="454"/>
    </row>
    <row r="4649" spans="7:8" s="9" customFormat="1">
      <c r="G4649" s="454"/>
      <c r="H4649" s="454"/>
    </row>
    <row r="4650" spans="7:8" s="9" customFormat="1">
      <c r="G4650" s="454"/>
      <c r="H4650" s="454"/>
    </row>
    <row r="4651" spans="7:8" s="9" customFormat="1">
      <c r="G4651" s="454"/>
      <c r="H4651" s="454"/>
    </row>
    <row r="4652" spans="7:8" s="9" customFormat="1">
      <c r="G4652" s="454"/>
      <c r="H4652" s="454"/>
    </row>
    <row r="4653" spans="7:8" s="9" customFormat="1">
      <c r="G4653" s="454"/>
      <c r="H4653" s="454"/>
    </row>
    <row r="4654" spans="7:8" s="9" customFormat="1">
      <c r="G4654" s="454"/>
      <c r="H4654" s="454"/>
    </row>
    <row r="4655" spans="7:8" s="9" customFormat="1">
      <c r="G4655" s="454"/>
      <c r="H4655" s="454"/>
    </row>
    <row r="4656" spans="7:8" s="9" customFormat="1">
      <c r="G4656" s="454"/>
      <c r="H4656" s="454"/>
    </row>
    <row r="4657" spans="7:8" s="9" customFormat="1">
      <c r="G4657" s="454"/>
      <c r="H4657" s="454"/>
    </row>
    <row r="4658" spans="7:8" s="9" customFormat="1">
      <c r="G4658" s="454"/>
      <c r="H4658" s="454"/>
    </row>
    <row r="4659" spans="7:8" s="9" customFormat="1">
      <c r="G4659" s="454"/>
      <c r="H4659" s="454"/>
    </row>
    <row r="4660" spans="7:8" s="9" customFormat="1">
      <c r="G4660" s="454"/>
      <c r="H4660" s="454"/>
    </row>
    <row r="4661" spans="7:8" s="9" customFormat="1">
      <c r="G4661" s="454"/>
      <c r="H4661" s="454"/>
    </row>
    <row r="4662" spans="7:8" s="9" customFormat="1">
      <c r="G4662" s="454"/>
      <c r="H4662" s="454"/>
    </row>
    <row r="4663" spans="7:8" s="9" customFormat="1">
      <c r="G4663" s="454"/>
      <c r="H4663" s="454"/>
    </row>
    <row r="4664" spans="7:8" s="9" customFormat="1">
      <c r="G4664" s="454"/>
      <c r="H4664" s="454"/>
    </row>
    <row r="4665" spans="7:8" s="9" customFormat="1">
      <c r="G4665" s="454"/>
      <c r="H4665" s="454"/>
    </row>
    <row r="4666" spans="7:8" s="9" customFormat="1">
      <c r="G4666" s="454"/>
      <c r="H4666" s="454"/>
    </row>
    <row r="4667" spans="7:8" s="9" customFormat="1">
      <c r="G4667" s="454"/>
      <c r="H4667" s="454"/>
    </row>
    <row r="4668" spans="7:8" s="9" customFormat="1">
      <c r="G4668" s="454"/>
      <c r="H4668" s="454"/>
    </row>
    <row r="4669" spans="7:8" s="9" customFormat="1">
      <c r="G4669" s="454"/>
      <c r="H4669" s="454"/>
    </row>
    <row r="4670" spans="7:8" s="9" customFormat="1">
      <c r="G4670" s="454"/>
      <c r="H4670" s="454"/>
    </row>
    <row r="4671" spans="7:8" s="9" customFormat="1">
      <c r="G4671" s="454"/>
      <c r="H4671" s="454"/>
    </row>
    <row r="4672" spans="7:8" s="9" customFormat="1">
      <c r="G4672" s="454"/>
      <c r="H4672" s="454"/>
    </row>
    <row r="4673" spans="7:8" s="9" customFormat="1">
      <c r="G4673" s="454"/>
      <c r="H4673" s="454"/>
    </row>
    <row r="4674" spans="7:8" s="9" customFormat="1">
      <c r="G4674" s="454"/>
      <c r="H4674" s="454"/>
    </row>
    <row r="4675" spans="7:8" s="9" customFormat="1">
      <c r="G4675" s="454"/>
      <c r="H4675" s="454"/>
    </row>
    <row r="4676" spans="7:8" s="9" customFormat="1">
      <c r="G4676" s="454"/>
      <c r="H4676" s="454"/>
    </row>
    <row r="4677" spans="7:8" s="9" customFormat="1">
      <c r="G4677" s="454"/>
      <c r="H4677" s="454"/>
    </row>
    <row r="4678" spans="7:8" s="9" customFormat="1">
      <c r="G4678" s="454"/>
      <c r="H4678" s="454"/>
    </row>
    <row r="4679" spans="7:8" s="9" customFormat="1">
      <c r="G4679" s="454"/>
      <c r="H4679" s="454"/>
    </row>
    <row r="4680" spans="7:8" s="9" customFormat="1">
      <c r="G4680" s="454"/>
      <c r="H4680" s="454"/>
    </row>
    <row r="4681" spans="7:8" s="9" customFormat="1">
      <c r="G4681" s="454"/>
      <c r="H4681" s="454"/>
    </row>
    <row r="4682" spans="7:8" s="9" customFormat="1">
      <c r="G4682" s="454"/>
      <c r="H4682" s="454"/>
    </row>
    <row r="4683" spans="7:8" s="9" customFormat="1">
      <c r="G4683" s="454"/>
      <c r="H4683" s="454"/>
    </row>
    <row r="4684" spans="7:8" s="9" customFormat="1">
      <c r="G4684" s="454"/>
      <c r="H4684" s="454"/>
    </row>
    <row r="4685" spans="7:8" s="9" customFormat="1">
      <c r="G4685" s="454"/>
      <c r="H4685" s="454"/>
    </row>
    <row r="4686" spans="7:8" s="9" customFormat="1">
      <c r="G4686" s="454"/>
      <c r="H4686" s="454"/>
    </row>
    <row r="4687" spans="7:8" s="9" customFormat="1">
      <c r="G4687" s="454"/>
      <c r="H4687" s="454"/>
    </row>
    <row r="4688" spans="7:8" s="9" customFormat="1">
      <c r="G4688" s="454"/>
      <c r="H4688" s="454"/>
    </row>
    <row r="4689" spans="7:8" s="9" customFormat="1">
      <c r="G4689" s="454"/>
      <c r="H4689" s="454"/>
    </row>
    <row r="4690" spans="7:8" s="9" customFormat="1">
      <c r="G4690" s="454"/>
      <c r="H4690" s="454"/>
    </row>
    <row r="4691" spans="7:8" s="9" customFormat="1">
      <c r="G4691" s="454"/>
      <c r="H4691" s="454"/>
    </row>
    <row r="4692" spans="7:8" s="9" customFormat="1">
      <c r="G4692" s="454"/>
      <c r="H4692" s="454"/>
    </row>
    <row r="4693" spans="7:8" s="9" customFormat="1">
      <c r="G4693" s="454"/>
      <c r="H4693" s="454"/>
    </row>
    <row r="4694" spans="7:8" s="9" customFormat="1">
      <c r="G4694" s="454"/>
      <c r="H4694" s="454"/>
    </row>
    <row r="4695" spans="7:8" s="9" customFormat="1">
      <c r="G4695" s="454"/>
      <c r="H4695" s="454"/>
    </row>
    <row r="4696" spans="7:8" s="9" customFormat="1">
      <c r="G4696" s="454"/>
      <c r="H4696" s="454"/>
    </row>
    <row r="4697" spans="7:8" s="9" customFormat="1">
      <c r="G4697" s="454"/>
      <c r="H4697" s="454"/>
    </row>
    <row r="4698" spans="7:8" s="9" customFormat="1">
      <c r="G4698" s="454"/>
      <c r="H4698" s="454"/>
    </row>
    <row r="4699" spans="7:8" s="9" customFormat="1">
      <c r="G4699" s="454"/>
      <c r="H4699" s="454"/>
    </row>
    <row r="4700" spans="7:8" s="9" customFormat="1">
      <c r="G4700" s="454"/>
      <c r="H4700" s="454"/>
    </row>
    <row r="4701" spans="7:8" s="9" customFormat="1">
      <c r="G4701" s="454"/>
      <c r="H4701" s="454"/>
    </row>
    <row r="4702" spans="7:8" s="9" customFormat="1">
      <c r="G4702" s="454"/>
      <c r="H4702" s="454"/>
    </row>
    <row r="4703" spans="7:8" s="9" customFormat="1">
      <c r="G4703" s="454"/>
      <c r="H4703" s="454"/>
    </row>
    <row r="4704" spans="7:8" s="9" customFormat="1">
      <c r="G4704" s="454"/>
      <c r="H4704" s="454"/>
    </row>
    <row r="4705" spans="7:8" s="9" customFormat="1">
      <c r="G4705" s="454"/>
      <c r="H4705" s="454"/>
    </row>
    <row r="4706" spans="7:8" s="9" customFormat="1">
      <c r="G4706" s="454"/>
      <c r="H4706" s="454"/>
    </row>
    <row r="4707" spans="7:8" s="9" customFormat="1">
      <c r="G4707" s="454"/>
      <c r="H4707" s="454"/>
    </row>
    <row r="4708" spans="7:8" s="9" customFormat="1">
      <c r="G4708" s="454"/>
      <c r="H4708" s="454"/>
    </row>
    <row r="4709" spans="7:8" s="9" customFormat="1">
      <c r="G4709" s="454"/>
      <c r="H4709" s="454"/>
    </row>
    <row r="4710" spans="7:8" s="9" customFormat="1">
      <c r="G4710" s="454"/>
      <c r="H4710" s="454"/>
    </row>
    <row r="4711" spans="7:8" s="9" customFormat="1">
      <c r="G4711" s="454"/>
      <c r="H4711" s="454"/>
    </row>
    <row r="4712" spans="7:8" s="9" customFormat="1">
      <c r="G4712" s="454"/>
      <c r="H4712" s="454"/>
    </row>
    <row r="4713" spans="7:8" s="9" customFormat="1">
      <c r="G4713" s="454"/>
      <c r="H4713" s="454"/>
    </row>
    <row r="4714" spans="7:8" s="9" customFormat="1">
      <c r="G4714" s="454"/>
      <c r="H4714" s="454"/>
    </row>
    <row r="4715" spans="7:8" s="9" customFormat="1">
      <c r="G4715" s="454"/>
      <c r="H4715" s="454"/>
    </row>
    <row r="4716" spans="7:8" s="9" customFormat="1">
      <c r="G4716" s="454"/>
      <c r="H4716" s="454"/>
    </row>
    <row r="4717" spans="7:8" s="9" customFormat="1">
      <c r="G4717" s="454"/>
      <c r="H4717" s="454"/>
    </row>
    <row r="4718" spans="7:8" s="9" customFormat="1">
      <c r="G4718" s="454"/>
      <c r="H4718" s="454"/>
    </row>
    <row r="4719" spans="7:8" s="9" customFormat="1">
      <c r="G4719" s="454"/>
      <c r="H4719" s="454"/>
    </row>
    <row r="4720" spans="7:8" s="9" customFormat="1">
      <c r="G4720" s="454"/>
      <c r="H4720" s="454"/>
    </row>
    <row r="4721" spans="7:8" s="9" customFormat="1">
      <c r="G4721" s="454"/>
      <c r="H4721" s="454"/>
    </row>
    <row r="4722" spans="7:8" s="9" customFormat="1">
      <c r="G4722" s="454"/>
      <c r="H4722" s="454"/>
    </row>
    <row r="4723" spans="7:8" s="9" customFormat="1">
      <c r="G4723" s="454"/>
      <c r="H4723" s="454"/>
    </row>
    <row r="4724" spans="7:8" s="9" customFormat="1">
      <c r="G4724" s="454"/>
      <c r="H4724" s="454"/>
    </row>
    <row r="4725" spans="7:8" s="9" customFormat="1">
      <c r="G4725" s="454"/>
      <c r="H4725" s="454"/>
    </row>
    <row r="4726" spans="7:8" s="9" customFormat="1">
      <c r="G4726" s="454"/>
      <c r="H4726" s="454"/>
    </row>
    <row r="4727" spans="7:8" s="9" customFormat="1">
      <c r="G4727" s="454"/>
      <c r="H4727" s="454"/>
    </row>
    <row r="4728" spans="7:8" s="9" customFormat="1">
      <c r="G4728" s="454"/>
      <c r="H4728" s="454"/>
    </row>
    <row r="4729" spans="7:8" s="9" customFormat="1">
      <c r="G4729" s="454"/>
      <c r="H4729" s="454"/>
    </row>
    <row r="4730" spans="7:8" s="9" customFormat="1">
      <c r="G4730" s="454"/>
      <c r="H4730" s="454"/>
    </row>
    <row r="4731" spans="7:8" s="9" customFormat="1">
      <c r="G4731" s="454"/>
      <c r="H4731" s="454"/>
    </row>
    <row r="4732" spans="7:8" s="9" customFormat="1">
      <c r="G4732" s="454"/>
      <c r="H4732" s="454"/>
    </row>
    <row r="4733" spans="7:8" s="9" customFormat="1">
      <c r="G4733" s="454"/>
      <c r="H4733" s="454"/>
    </row>
    <row r="4734" spans="7:8" s="9" customFormat="1">
      <c r="G4734" s="454"/>
      <c r="H4734" s="454"/>
    </row>
    <row r="4735" spans="7:8" s="9" customFormat="1">
      <c r="G4735" s="454"/>
      <c r="H4735" s="454"/>
    </row>
    <row r="4736" spans="7:8" s="9" customFormat="1">
      <c r="G4736" s="454"/>
      <c r="H4736" s="454"/>
    </row>
    <row r="4737" spans="7:8" s="9" customFormat="1">
      <c r="G4737" s="454"/>
      <c r="H4737" s="454"/>
    </row>
    <row r="4738" spans="7:8" s="9" customFormat="1">
      <c r="G4738" s="454"/>
      <c r="H4738" s="454"/>
    </row>
    <row r="4739" spans="7:8" s="9" customFormat="1">
      <c r="G4739" s="454"/>
      <c r="H4739" s="454"/>
    </row>
    <row r="4740" spans="7:8" s="9" customFormat="1">
      <c r="G4740" s="454"/>
      <c r="H4740" s="454"/>
    </row>
    <row r="4741" spans="7:8" s="9" customFormat="1">
      <c r="G4741" s="454"/>
      <c r="H4741" s="454"/>
    </row>
    <row r="4742" spans="7:8" s="9" customFormat="1">
      <c r="G4742" s="454"/>
      <c r="H4742" s="454"/>
    </row>
    <row r="4743" spans="7:8" s="9" customFormat="1">
      <c r="G4743" s="454"/>
      <c r="H4743" s="454"/>
    </row>
    <row r="4744" spans="7:8" s="9" customFormat="1">
      <c r="G4744" s="454"/>
      <c r="H4744" s="454"/>
    </row>
    <row r="4745" spans="7:8" s="9" customFormat="1">
      <c r="G4745" s="454"/>
      <c r="H4745" s="454"/>
    </row>
    <row r="4746" spans="7:8" s="9" customFormat="1">
      <c r="G4746" s="454"/>
      <c r="H4746" s="454"/>
    </row>
    <row r="4747" spans="7:8" s="9" customFormat="1">
      <c r="G4747" s="454"/>
      <c r="H4747" s="454"/>
    </row>
    <row r="4748" spans="7:8" s="9" customFormat="1">
      <c r="G4748" s="454"/>
      <c r="H4748" s="454"/>
    </row>
    <row r="4749" spans="7:8" s="9" customFormat="1">
      <c r="G4749" s="454"/>
      <c r="H4749" s="454"/>
    </row>
    <row r="4750" spans="7:8" s="9" customFormat="1">
      <c r="G4750" s="454"/>
      <c r="H4750" s="454"/>
    </row>
    <row r="4751" spans="7:8" s="9" customFormat="1">
      <c r="G4751" s="454"/>
      <c r="H4751" s="454"/>
    </row>
    <row r="4752" spans="7:8" s="9" customFormat="1">
      <c r="G4752" s="454"/>
      <c r="H4752" s="454"/>
    </row>
    <row r="4753" spans="7:8" s="9" customFormat="1">
      <c r="G4753" s="454"/>
      <c r="H4753" s="454"/>
    </row>
    <row r="4754" spans="7:8" s="9" customFormat="1">
      <c r="G4754" s="454"/>
      <c r="H4754" s="454"/>
    </row>
    <row r="4755" spans="7:8" s="9" customFormat="1">
      <c r="G4755" s="454"/>
      <c r="H4755" s="454"/>
    </row>
    <row r="4756" spans="7:8" s="9" customFormat="1">
      <c r="G4756" s="454"/>
      <c r="H4756" s="454"/>
    </row>
    <row r="4757" spans="7:8" s="9" customFormat="1">
      <c r="G4757" s="454"/>
      <c r="H4757" s="454"/>
    </row>
    <row r="4758" spans="7:8" s="9" customFormat="1">
      <c r="G4758" s="454"/>
      <c r="H4758" s="454"/>
    </row>
    <row r="4759" spans="7:8" s="9" customFormat="1">
      <c r="G4759" s="454"/>
      <c r="H4759" s="454"/>
    </row>
    <row r="4760" spans="7:8" s="9" customFormat="1">
      <c r="G4760" s="454"/>
      <c r="H4760" s="454"/>
    </row>
    <row r="4761" spans="7:8" s="9" customFormat="1">
      <c r="G4761" s="454"/>
      <c r="H4761" s="454"/>
    </row>
    <row r="4762" spans="7:8" s="9" customFormat="1">
      <c r="G4762" s="454"/>
      <c r="H4762" s="454"/>
    </row>
    <row r="4763" spans="7:8" s="9" customFormat="1">
      <c r="G4763" s="454"/>
      <c r="H4763" s="454"/>
    </row>
    <row r="4764" spans="7:8" s="9" customFormat="1">
      <c r="G4764" s="454"/>
      <c r="H4764" s="454"/>
    </row>
    <row r="4765" spans="7:8" s="9" customFormat="1">
      <c r="G4765" s="454"/>
      <c r="H4765" s="454"/>
    </row>
    <row r="4766" spans="7:8" s="9" customFormat="1">
      <c r="G4766" s="454"/>
      <c r="H4766" s="454"/>
    </row>
    <row r="4767" spans="7:8" s="9" customFormat="1">
      <c r="G4767" s="454"/>
      <c r="H4767" s="454"/>
    </row>
    <row r="4768" spans="7:8" s="9" customFormat="1">
      <c r="G4768" s="454"/>
      <c r="H4768" s="454"/>
    </row>
    <row r="4769" spans="7:8" s="9" customFormat="1">
      <c r="G4769" s="454"/>
      <c r="H4769" s="454"/>
    </row>
    <row r="4770" spans="7:8" s="9" customFormat="1">
      <c r="G4770" s="454"/>
      <c r="H4770" s="454"/>
    </row>
    <row r="4771" spans="7:8" s="9" customFormat="1">
      <c r="G4771" s="454"/>
      <c r="H4771" s="454"/>
    </row>
    <row r="4772" spans="7:8" s="9" customFormat="1">
      <c r="G4772" s="454"/>
      <c r="H4772" s="454"/>
    </row>
    <row r="4773" spans="7:8" s="9" customFormat="1">
      <c r="G4773" s="454"/>
      <c r="H4773" s="454"/>
    </row>
    <row r="4774" spans="7:8" s="9" customFormat="1">
      <c r="G4774" s="454"/>
      <c r="H4774" s="454"/>
    </row>
    <row r="4775" spans="7:8" s="9" customFormat="1">
      <c r="G4775" s="454"/>
      <c r="H4775" s="454"/>
    </row>
    <row r="4776" spans="7:8" s="9" customFormat="1">
      <c r="G4776" s="454"/>
      <c r="H4776" s="454"/>
    </row>
    <row r="4777" spans="7:8" s="9" customFormat="1">
      <c r="G4777" s="454"/>
      <c r="H4777" s="454"/>
    </row>
    <row r="4778" spans="7:8" s="9" customFormat="1">
      <c r="G4778" s="454"/>
      <c r="H4778" s="454"/>
    </row>
    <row r="4779" spans="7:8" s="9" customFormat="1">
      <c r="G4779" s="454"/>
      <c r="H4779" s="454"/>
    </row>
    <row r="4780" spans="7:8" s="9" customFormat="1">
      <c r="G4780" s="454"/>
      <c r="H4780" s="454"/>
    </row>
    <row r="4781" spans="7:8" s="9" customFormat="1">
      <c r="G4781" s="454"/>
      <c r="H4781" s="454"/>
    </row>
    <row r="4782" spans="7:8" s="9" customFormat="1">
      <c r="G4782" s="454"/>
      <c r="H4782" s="454"/>
    </row>
    <row r="4783" spans="7:8" s="9" customFormat="1">
      <c r="G4783" s="454"/>
      <c r="H4783" s="454"/>
    </row>
    <row r="4784" spans="7:8" s="9" customFormat="1">
      <c r="G4784" s="454"/>
      <c r="H4784" s="454"/>
    </row>
    <row r="4785" spans="7:8" s="9" customFormat="1">
      <c r="G4785" s="454"/>
      <c r="H4785" s="454"/>
    </row>
    <row r="4786" spans="7:8" s="9" customFormat="1">
      <c r="G4786" s="454"/>
      <c r="H4786" s="454"/>
    </row>
    <row r="4787" spans="7:8" s="9" customFormat="1">
      <c r="G4787" s="454"/>
      <c r="H4787" s="454"/>
    </row>
    <row r="4788" spans="7:8" s="9" customFormat="1">
      <c r="G4788" s="454"/>
      <c r="H4788" s="454"/>
    </row>
    <row r="4789" spans="7:8" s="9" customFormat="1">
      <c r="G4789" s="454"/>
      <c r="H4789" s="454"/>
    </row>
    <row r="4790" spans="7:8" s="9" customFormat="1">
      <c r="G4790" s="454"/>
      <c r="H4790" s="454"/>
    </row>
    <row r="4791" spans="7:8" s="9" customFormat="1">
      <c r="G4791" s="454"/>
      <c r="H4791" s="454"/>
    </row>
    <row r="4792" spans="7:8" s="9" customFormat="1">
      <c r="G4792" s="454"/>
      <c r="H4792" s="454"/>
    </row>
    <row r="4793" spans="7:8" s="9" customFormat="1">
      <c r="G4793" s="454"/>
      <c r="H4793" s="454"/>
    </row>
    <row r="4794" spans="7:8" s="9" customFormat="1">
      <c r="G4794" s="454"/>
      <c r="H4794" s="454"/>
    </row>
    <row r="4795" spans="7:8" s="9" customFormat="1">
      <c r="G4795" s="454"/>
      <c r="H4795" s="454"/>
    </row>
    <row r="4796" spans="7:8" s="9" customFormat="1">
      <c r="G4796" s="454"/>
      <c r="H4796" s="454"/>
    </row>
    <row r="4797" spans="7:8" s="9" customFormat="1">
      <c r="G4797" s="454"/>
      <c r="H4797" s="454"/>
    </row>
    <row r="4798" spans="7:8" s="9" customFormat="1">
      <c r="G4798" s="454"/>
      <c r="H4798" s="454"/>
    </row>
    <row r="4799" spans="7:8" s="9" customFormat="1">
      <c r="G4799" s="454"/>
      <c r="H4799" s="454"/>
    </row>
    <row r="4800" spans="7:8" s="9" customFormat="1">
      <c r="G4800" s="454"/>
      <c r="H4800" s="454"/>
    </row>
    <row r="4801" spans="1:44" s="9" customFormat="1">
      <c r="G4801" s="454"/>
      <c r="H4801" s="454"/>
    </row>
    <row r="4802" spans="1:44" s="9" customFormat="1">
      <c r="G4802" s="454"/>
      <c r="H4802" s="454"/>
    </row>
    <row r="4803" spans="1:44" s="9" customFormat="1">
      <c r="G4803" s="454"/>
      <c r="H4803" s="454"/>
    </row>
    <row r="4804" spans="1:44" s="9" customFormat="1">
      <c r="G4804" s="454"/>
      <c r="H4804" s="454"/>
    </row>
    <row r="4805" spans="1:44" s="9" customFormat="1">
      <c r="G4805" s="454"/>
      <c r="H4805" s="454"/>
    </row>
    <row r="4806" spans="1:44" s="9" customFormat="1">
      <c r="G4806" s="454"/>
      <c r="H4806" s="454"/>
    </row>
    <row r="4807" spans="1:44">
      <c r="A4807" s="9"/>
      <c r="B4807" s="9"/>
      <c r="C4807" s="9"/>
      <c r="D4807" s="9"/>
      <c r="E4807" s="9"/>
      <c r="F4807" s="9"/>
      <c r="G4807" s="454"/>
      <c r="H4807" s="454"/>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54"/>
      <c r="H4808" s="454"/>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54"/>
      <c r="H4809" s="454"/>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54"/>
      <c r="H4810" s="454"/>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54"/>
      <c r="H4811" s="454"/>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54"/>
      <c r="H4812" s="454"/>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54"/>
      <c r="H4813" s="454"/>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54"/>
      <c r="H4814" s="454"/>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54"/>
      <c r="H4815" s="454"/>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54"/>
      <c r="H4816" s="454"/>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54"/>
      <c r="H4817" s="454"/>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54"/>
      <c r="H4818" s="454"/>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54"/>
      <c r="H4819" s="454"/>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54"/>
      <c r="H4820" s="454"/>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54"/>
      <c r="H4821" s="454"/>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54"/>
      <c r="H4822" s="454"/>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54"/>
      <c r="H4823" s="454"/>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54"/>
      <c r="H4824" s="454"/>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54"/>
      <c r="H4825" s="454"/>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54"/>
      <c r="H4826" s="454"/>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54"/>
      <c r="H4827" s="454"/>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54"/>
      <c r="H4828" s="454"/>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54"/>
      <c r="H4829" s="454"/>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54"/>
      <c r="H4830" s="454"/>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54"/>
      <c r="H4831" s="454"/>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54"/>
      <c r="H4832" s="454"/>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54"/>
      <c r="H4833" s="454"/>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54"/>
      <c r="H4834" s="454"/>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54"/>
      <c r="H4835" s="454"/>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54"/>
      <c r="H4836" s="454"/>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54"/>
      <c r="H4837" s="454"/>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54"/>
      <c r="H4838" s="454"/>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54"/>
      <c r="H4839" s="454"/>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54"/>
      <c r="H4840" s="454"/>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54"/>
      <c r="H4841" s="454"/>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54"/>
      <c r="H4842" s="454"/>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54"/>
      <c r="H4843" s="454"/>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54"/>
      <c r="H4844" s="454"/>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54"/>
      <c r="H4845" s="454"/>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54"/>
      <c r="H4846" s="454"/>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54"/>
      <c r="H4847" s="454"/>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54"/>
      <c r="H4848" s="454"/>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54"/>
      <c r="H4849" s="454"/>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54"/>
      <c r="H4850" s="454"/>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54"/>
      <c r="H4851" s="454"/>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54"/>
      <c r="H4852" s="454"/>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54"/>
      <c r="H4853" s="454"/>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54"/>
      <c r="H4854" s="454"/>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54"/>
      <c r="H4855" s="454"/>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54"/>
      <c r="H4856" s="454"/>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54"/>
      <c r="H4857" s="454"/>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54"/>
      <c r="H4858" s="454"/>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54"/>
      <c r="H4859" s="454"/>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54"/>
      <c r="H4860" s="454"/>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54"/>
      <c r="H4861" s="454"/>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54"/>
      <c r="H4862" s="454"/>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54"/>
      <c r="H4863" s="454"/>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54"/>
      <c r="H4864" s="454"/>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54"/>
      <c r="H4865" s="454"/>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54"/>
      <c r="H4866" s="454"/>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54"/>
      <c r="H4867" s="454"/>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54"/>
      <c r="H4868" s="454"/>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54"/>
      <c r="H4869" s="454"/>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54"/>
      <c r="H4870" s="454"/>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54"/>
      <c r="H4871" s="454"/>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54"/>
      <c r="H4872" s="454"/>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54"/>
      <c r="H4873" s="454"/>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54"/>
      <c r="H4874" s="454"/>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54"/>
      <c r="H4875" s="454"/>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54"/>
      <c r="H4876" s="454"/>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54"/>
      <c r="H4877" s="454"/>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54"/>
      <c r="H4878" s="454"/>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54"/>
      <c r="H4879" s="454"/>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54"/>
      <c r="H4880" s="454"/>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54"/>
      <c r="H4881" s="454"/>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54"/>
      <c r="H4882" s="454"/>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54"/>
      <c r="H4883" s="454"/>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54"/>
      <c r="H4884" s="454"/>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54"/>
      <c r="H4885" s="454"/>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54"/>
      <c r="H4886" s="454"/>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54"/>
      <c r="H4887" s="454"/>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54"/>
      <c r="H4888" s="454"/>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54"/>
      <c r="H4889" s="454"/>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54"/>
      <c r="H4890" s="454"/>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54"/>
      <c r="H4891" s="454"/>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54"/>
      <c r="H4892" s="454"/>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54"/>
      <c r="H4893" s="454"/>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54"/>
      <c r="H4894" s="454"/>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54"/>
      <c r="H4895" s="454"/>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54"/>
      <c r="H4896" s="454"/>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54"/>
      <c r="H4897" s="454"/>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54"/>
      <c r="H4898" s="454"/>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54"/>
      <c r="H4899" s="454"/>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54"/>
      <c r="H4900" s="454"/>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54"/>
      <c r="H4901" s="454"/>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54"/>
      <c r="H4902" s="454"/>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54"/>
      <c r="H4903" s="454"/>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54"/>
      <c r="H4904" s="454"/>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54"/>
      <c r="H4905" s="454"/>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54"/>
      <c r="H4906" s="454"/>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54"/>
      <c r="H4907" s="454"/>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54"/>
      <c r="H4908" s="454"/>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54"/>
      <c r="H4909" s="454"/>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54"/>
      <c r="H4910" s="454"/>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54"/>
      <c r="H4911" s="454"/>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54"/>
      <c r="H4912" s="454"/>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54"/>
      <c r="H4913" s="454"/>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54"/>
      <c r="H4914" s="454"/>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54"/>
      <c r="H4915" s="454"/>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54"/>
      <c r="H4916" s="454"/>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54"/>
      <c r="H4917" s="454"/>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54"/>
      <c r="H4918" s="454"/>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54"/>
      <c r="H4919" s="454"/>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54"/>
      <c r="H4920" s="454"/>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54"/>
      <c r="H4921" s="454"/>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54"/>
      <c r="H4922" s="454"/>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54"/>
      <c r="H4923" s="454"/>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54"/>
      <c r="H4924" s="454"/>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54"/>
      <c r="H4925" s="454"/>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54"/>
      <c r="H4926" s="454"/>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54"/>
      <c r="H4927" s="454"/>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54"/>
      <c r="H4928" s="454"/>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54"/>
      <c r="H4929" s="454"/>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54"/>
      <c r="H4930" s="454"/>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54"/>
      <c r="H4931" s="454"/>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54"/>
      <c r="H4932" s="454"/>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54"/>
      <c r="H4933" s="454"/>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54"/>
      <c r="H4934" s="454"/>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54"/>
      <c r="H4935" s="454"/>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54"/>
      <c r="H4936" s="454"/>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54"/>
      <c r="H4937" s="454"/>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54"/>
      <c r="H4938" s="454"/>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54"/>
      <c r="H4939" s="454"/>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54"/>
      <c r="H4940" s="454"/>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54"/>
      <c r="H4941" s="454"/>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54"/>
      <c r="H4942" s="454"/>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54"/>
      <c r="H4943" s="454"/>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54"/>
      <c r="H4944" s="454"/>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54"/>
      <c r="H4945" s="454"/>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54"/>
      <c r="H4946" s="454"/>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54"/>
      <c r="H4947" s="454"/>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54"/>
      <c r="H4948" s="454"/>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54"/>
      <c r="H4949" s="454"/>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54"/>
      <c r="H4950" s="454"/>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54"/>
      <c r="H4951" s="454"/>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54"/>
      <c r="H4952" s="454"/>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54"/>
      <c r="H4953" s="454"/>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54"/>
      <c r="H4954" s="454"/>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54"/>
      <c r="H4955" s="454"/>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54"/>
      <c r="H4956" s="454"/>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54"/>
      <c r="H4957" s="454"/>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54"/>
      <c r="H4958" s="454"/>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54"/>
      <c r="H4959" s="454"/>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54"/>
      <c r="H4960" s="454"/>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54"/>
      <c r="H4961" s="454"/>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54"/>
      <c r="H4962" s="454"/>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54"/>
      <c r="H4963" s="454"/>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54"/>
      <c r="H4964" s="454"/>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54"/>
      <c r="H4965" s="454"/>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54"/>
      <c r="H4966" s="454"/>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54"/>
      <c r="H4967" s="454"/>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54"/>
      <c r="H4968" s="454"/>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54"/>
      <c r="H4969" s="454"/>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54"/>
      <c r="H4970" s="454"/>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54"/>
      <c r="H4971" s="454"/>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54"/>
      <c r="H4972" s="454"/>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54"/>
      <c r="H4973" s="454"/>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54"/>
      <c r="H4974" s="454"/>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54"/>
      <c r="H4975" s="454"/>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54"/>
      <c r="H4976" s="454"/>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54"/>
      <c r="H4977" s="454"/>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54"/>
      <c r="H4978" s="454"/>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54"/>
      <c r="H4979" s="454"/>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54"/>
      <c r="H4980" s="454"/>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54"/>
      <c r="H4981" s="454"/>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54"/>
      <c r="H4982" s="454"/>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54"/>
      <c r="H4983" s="454"/>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54"/>
      <c r="H4984" s="454"/>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54"/>
      <c r="H4985" s="454"/>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54"/>
      <c r="H4986" s="454"/>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54"/>
      <c r="H4987" s="454"/>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54"/>
      <c r="H4988" s="454"/>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54"/>
      <c r="H4989" s="454"/>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54"/>
      <c r="H4990" s="454"/>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54"/>
      <c r="H4991" s="454"/>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54"/>
      <c r="H4992" s="454"/>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54"/>
      <c r="H4993" s="454"/>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54"/>
      <c r="H4994" s="454"/>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54"/>
      <c r="H4995" s="454"/>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54"/>
      <c r="H4996" s="454"/>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54"/>
      <c r="H4997" s="454"/>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54"/>
      <c r="H4998" s="454"/>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54"/>
      <c r="H4999" s="454"/>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54"/>
      <c r="H5000" s="454"/>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54"/>
      <c r="H5001" s="454"/>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54"/>
      <c r="H5002" s="454"/>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54"/>
      <c r="H5003" s="454"/>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54"/>
      <c r="H5004" s="454"/>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54"/>
      <c r="H5005" s="454"/>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54"/>
      <c r="H5006" s="454"/>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54"/>
      <c r="H5007" s="454"/>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54"/>
      <c r="H5008" s="454"/>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54"/>
      <c r="H5009" s="454"/>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54"/>
      <c r="H5010" s="454"/>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54"/>
      <c r="H5011" s="454"/>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54"/>
      <c r="H5012" s="454"/>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54"/>
      <c r="H5013" s="454"/>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54"/>
      <c r="H5014" s="454"/>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54"/>
      <c r="H5015" s="454"/>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54"/>
      <c r="H5016" s="454"/>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54"/>
      <c r="H5017" s="454"/>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54"/>
      <c r="H5018" s="454"/>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54"/>
      <c r="H5019" s="454"/>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54"/>
      <c r="H5020" s="454"/>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54"/>
      <c r="H5021" s="454"/>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54"/>
      <c r="H5022" s="454"/>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54"/>
      <c r="H5023" s="454"/>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54"/>
      <c r="H5024" s="454"/>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54"/>
      <c r="H5025" s="454"/>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54"/>
      <c r="H5026" s="454"/>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54"/>
      <c r="H5027" s="454"/>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54"/>
      <c r="H5028" s="454"/>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54"/>
      <c r="H5029" s="454"/>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54"/>
      <c r="H5030" s="454"/>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54"/>
      <c r="H5031" s="454"/>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54"/>
      <c r="H5032" s="454"/>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54"/>
      <c r="H5033" s="454"/>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54"/>
      <c r="H5034" s="454"/>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54"/>
      <c r="H5035" s="454"/>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54"/>
      <c r="H5036" s="454"/>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54"/>
      <c r="H5037" s="454"/>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54"/>
      <c r="H5038" s="454"/>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54"/>
      <c r="H5039" s="454"/>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54"/>
      <c r="H5040" s="454"/>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54"/>
      <c r="H5041" s="454"/>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54"/>
      <c r="H5042" s="454"/>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54"/>
      <c r="H5043" s="454"/>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54"/>
      <c r="H5044" s="454"/>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54"/>
      <c r="H5045" s="454"/>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54"/>
      <c r="H5046" s="454"/>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54"/>
      <c r="H5047" s="454"/>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54"/>
      <c r="H5048" s="454"/>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54"/>
      <c r="H5049" s="454"/>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54"/>
      <c r="H5050" s="454"/>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54"/>
      <c r="H5051" s="454"/>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54"/>
      <c r="H5052" s="454"/>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54"/>
      <c r="H5053" s="454"/>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54"/>
      <c r="H5054" s="454"/>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54"/>
      <c r="H5055" s="454"/>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54"/>
      <c r="H5056" s="454"/>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54"/>
      <c r="H5057" s="454"/>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54"/>
      <c r="H5058" s="454"/>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54"/>
      <c r="H5059" s="454"/>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54"/>
      <c r="H5060" s="454"/>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54"/>
      <c r="H5061" s="454"/>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54"/>
      <c r="H5062" s="454"/>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54"/>
      <c r="H5063" s="454"/>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54"/>
      <c r="H5064" s="454"/>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54"/>
      <c r="H5065" s="454"/>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54"/>
      <c r="H5066" s="454"/>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54"/>
      <c r="H5067" s="454"/>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54"/>
      <c r="H5068" s="454"/>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54"/>
      <c r="H5069" s="454"/>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54"/>
      <c r="H5070" s="454"/>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54"/>
      <c r="H5071" s="454"/>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54"/>
      <c r="H5072" s="454"/>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54"/>
      <c r="H5073" s="454"/>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54"/>
      <c r="H5074" s="454"/>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54"/>
      <c r="H5075" s="454"/>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54"/>
      <c r="H5076" s="454"/>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54"/>
      <c r="H5077" s="454"/>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54"/>
      <c r="H5078" s="454"/>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54"/>
      <c r="H5079" s="454"/>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54"/>
      <c r="H5080" s="454"/>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54"/>
      <c r="H5081" s="454"/>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54"/>
      <c r="H5082" s="454"/>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54"/>
      <c r="H5083" s="454"/>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54"/>
      <c r="H5084" s="454"/>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54"/>
      <c r="H5085" s="454"/>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54"/>
      <c r="H5086" s="454"/>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54"/>
      <c r="H5087" s="454"/>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54"/>
      <c r="H5088" s="454"/>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54"/>
      <c r="H5089" s="454"/>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54"/>
      <c r="H5090" s="454"/>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54"/>
      <c r="H5091" s="454"/>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54"/>
      <c r="H5092" s="454"/>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54"/>
      <c r="H5093" s="454"/>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54"/>
      <c r="H5094" s="454"/>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54"/>
      <c r="H5095" s="454"/>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54"/>
      <c r="H5096" s="454"/>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54"/>
      <c r="H5097" s="454"/>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54"/>
      <c r="H5098" s="454"/>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54"/>
      <c r="H5099" s="454"/>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54"/>
      <c r="H5100" s="454"/>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54"/>
      <c r="H5101" s="454"/>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54"/>
      <c r="H5102" s="454"/>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54"/>
      <c r="H5103" s="454"/>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54"/>
      <c r="H5104" s="454"/>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54"/>
      <c r="H5105" s="454"/>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54"/>
      <c r="H5106" s="454"/>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54"/>
      <c r="H5107" s="454"/>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54"/>
      <c r="H5108" s="454"/>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54"/>
      <c r="H5109" s="454"/>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54"/>
      <c r="H5110" s="454"/>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54"/>
      <c r="H5111" s="454"/>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54"/>
      <c r="H5112" s="454"/>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54"/>
      <c r="H5113" s="454"/>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54"/>
      <c r="H5114" s="454"/>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54"/>
      <c r="H5115" s="454"/>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54"/>
      <c r="H5116" s="454"/>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54"/>
      <c r="H5117" s="454"/>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54"/>
      <c r="H5118" s="454"/>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54"/>
      <c r="H5119" s="454"/>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54"/>
      <c r="H5120" s="454"/>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54"/>
      <c r="H5121" s="454"/>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54"/>
      <c r="H5122" s="454"/>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54"/>
      <c r="H5123" s="454"/>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C12" sqref="C1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12"/>
      <c r="B1" s="512"/>
      <c r="C1" s="512"/>
      <c r="D1" s="512"/>
      <c r="E1" s="512"/>
      <c r="F1" s="512"/>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12" t="s">
        <v>185</v>
      </c>
      <c r="B2" s="512"/>
      <c r="C2" s="512"/>
      <c r="D2" s="512"/>
      <c r="E2" s="512"/>
      <c r="F2" s="512"/>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9" t="s">
        <v>186</v>
      </c>
      <c r="B3" s="509"/>
      <c r="C3" s="509"/>
      <c r="D3" s="509"/>
      <c r="E3" s="509"/>
      <c r="F3" s="509"/>
    </row>
    <row r="4" spans="1:44">
      <c r="A4" s="59"/>
    </row>
    <row r="5" spans="1:44" ht="12" customHeight="1">
      <c r="A5" s="289"/>
      <c r="B5" s="277"/>
      <c r="C5" s="308"/>
      <c r="D5" s="289" t="s">
        <v>49</v>
      </c>
      <c r="E5" s="514" t="s">
        <v>11</v>
      </c>
      <c r="F5" s="515"/>
    </row>
    <row r="6" spans="1:44" ht="14.25" customHeight="1">
      <c r="A6" s="287" t="s">
        <v>270</v>
      </c>
      <c r="B6" s="518" t="s">
        <v>261</v>
      </c>
      <c r="C6" s="519"/>
      <c r="D6" s="289" t="s">
        <v>13</v>
      </c>
      <c r="E6" s="514" t="s">
        <v>13</v>
      </c>
      <c r="F6" s="515"/>
    </row>
    <row r="7" spans="1:44" ht="15" customHeight="1">
      <c r="A7" s="339" t="s">
        <v>34</v>
      </c>
      <c r="B7" s="520" t="s">
        <v>262</v>
      </c>
      <c r="C7" s="521"/>
      <c r="D7" s="280" t="s">
        <v>50</v>
      </c>
      <c r="E7" s="510" t="s">
        <v>17</v>
      </c>
      <c r="F7" s="511"/>
    </row>
    <row r="8" spans="1:44" ht="12" customHeight="1">
      <c r="A8" s="280"/>
      <c r="B8" s="277"/>
      <c r="C8" s="308"/>
      <c r="D8" s="280" t="s">
        <v>18</v>
      </c>
      <c r="E8" s="510" t="s">
        <v>18</v>
      </c>
      <c r="F8" s="511"/>
    </row>
    <row r="9" spans="1:44" ht="12.75" thickBot="1">
      <c r="A9" s="60" t="str">
        <f>' F4'!A10</f>
        <v>Janar/January</v>
      </c>
      <c r="B9" s="61">
        <v>2023</v>
      </c>
      <c r="C9" s="208">
        <v>2024</v>
      </c>
      <c r="D9" s="61" t="s">
        <v>475</v>
      </c>
      <c r="E9" s="61">
        <v>2023</v>
      </c>
      <c r="F9" s="208">
        <v>2024</v>
      </c>
    </row>
    <row r="10" spans="1:44" ht="15.75" thickBot="1">
      <c r="A10" s="506" t="s">
        <v>330</v>
      </c>
      <c r="B10" s="506"/>
      <c r="C10" s="506"/>
      <c r="D10" s="506"/>
      <c r="E10" s="506"/>
      <c r="F10" s="506"/>
    </row>
    <row r="11" spans="1:44" ht="15">
      <c r="A11" s="171" t="s">
        <v>319</v>
      </c>
      <c r="B11" s="142">
        <v>575688.14</v>
      </c>
      <c r="C11" s="142">
        <v>624762.04</v>
      </c>
      <c r="D11" s="143">
        <f t="shared" ref="D11:D23" si="0">(C11/B11-1)*100</f>
        <v>8.5243896113614603</v>
      </c>
      <c r="E11" s="143">
        <f>B11/B$23*100</f>
        <v>9.1643624536631449</v>
      </c>
      <c r="F11" s="143">
        <f>C11/C$23*100</f>
        <v>8.8426150684796472</v>
      </c>
    </row>
    <row r="12" spans="1:44" ht="15">
      <c r="A12" s="172" t="s">
        <v>41</v>
      </c>
      <c r="B12" s="142">
        <v>740975.52</v>
      </c>
      <c r="C12" s="142">
        <v>769025.34</v>
      </c>
      <c r="D12" s="143">
        <f t="shared" si="0"/>
        <v>3.785525870004447</v>
      </c>
      <c r="E12" s="143">
        <f>B12/B$23*100</f>
        <v>11.79556736147374</v>
      </c>
      <c r="F12" s="143">
        <f>C12/C$23*100</f>
        <v>10.884456199558286</v>
      </c>
    </row>
    <row r="13" spans="1:44" ht="15">
      <c r="A13" s="172" t="s">
        <v>317</v>
      </c>
      <c r="B13" s="142">
        <v>655306.97</v>
      </c>
      <c r="C13" s="142">
        <v>746964.68</v>
      </c>
      <c r="D13" s="143">
        <f t="shared" si="0"/>
        <v>13.986988418572754</v>
      </c>
      <c r="E13" s="143">
        <f t="shared" ref="E13:E22" si="1">B13/B$23*100</f>
        <v>10.431812250799123</v>
      </c>
      <c r="F13" s="143">
        <f t="shared" ref="F13:F22" si="2">C13/C$23*100</f>
        <v>10.572219040372678</v>
      </c>
    </row>
    <row r="14" spans="1:44" ht="15">
      <c r="A14" s="172" t="s">
        <v>263</v>
      </c>
      <c r="B14" s="142">
        <v>550298.91</v>
      </c>
      <c r="C14" s="142">
        <v>716561.11</v>
      </c>
      <c r="D14" s="143">
        <f t="shared" si="0"/>
        <v>30.213070929033805</v>
      </c>
      <c r="E14" s="143">
        <f t="shared" si="1"/>
        <v>8.7601920531066604</v>
      </c>
      <c r="F14" s="143">
        <f t="shared" si="2"/>
        <v>10.141899896434971</v>
      </c>
    </row>
    <row r="15" spans="1:44" ht="15">
      <c r="A15" s="173" t="s">
        <v>33</v>
      </c>
      <c r="B15" s="142">
        <v>0</v>
      </c>
      <c r="C15" s="142">
        <v>0</v>
      </c>
      <c r="D15" s="143" t="e">
        <f t="shared" si="0"/>
        <v>#DIV/0!</v>
      </c>
      <c r="E15" s="143">
        <f t="shared" si="1"/>
        <v>0</v>
      </c>
      <c r="F15" s="143">
        <f t="shared" si="2"/>
        <v>0</v>
      </c>
    </row>
    <row r="16" spans="1:44" ht="15">
      <c r="A16" s="172" t="s">
        <v>271</v>
      </c>
      <c r="B16" s="142">
        <v>0</v>
      </c>
      <c r="C16" s="142">
        <v>0</v>
      </c>
      <c r="D16" s="143" t="e">
        <f t="shared" si="0"/>
        <v>#DIV/0!</v>
      </c>
      <c r="E16" s="143">
        <f t="shared" si="1"/>
        <v>0</v>
      </c>
      <c r="F16" s="143">
        <f t="shared" si="2"/>
        <v>0</v>
      </c>
    </row>
    <row r="17" spans="1:6" ht="15">
      <c r="A17" s="172" t="s">
        <v>314</v>
      </c>
      <c r="B17" s="142">
        <v>674355.64</v>
      </c>
      <c r="C17" s="142">
        <v>716794.08</v>
      </c>
      <c r="D17" s="143">
        <f t="shared" si="0"/>
        <v>6.2931838161834008</v>
      </c>
      <c r="E17" s="143">
        <f t="shared" si="1"/>
        <v>10.735047464469185</v>
      </c>
      <c r="F17" s="143">
        <f t="shared" si="2"/>
        <v>10.145197254309824</v>
      </c>
    </row>
    <row r="18" spans="1:6" ht="15">
      <c r="A18" s="172" t="s">
        <v>306</v>
      </c>
      <c r="B18" s="63">
        <v>700538.80573506502</v>
      </c>
      <c r="C18" s="142">
        <v>782315.27271186595</v>
      </c>
      <c r="D18" s="143">
        <f t="shared" si="0"/>
        <v>11.673367172143179</v>
      </c>
      <c r="E18" s="143">
        <f t="shared" si="1"/>
        <v>11.151856504482531</v>
      </c>
      <c r="F18" s="143">
        <f t="shared" si="2"/>
        <v>11.072556230823032</v>
      </c>
    </row>
    <row r="19" spans="1:6" ht="15">
      <c r="A19" s="172" t="s">
        <v>272</v>
      </c>
      <c r="B19" s="142">
        <v>975022.85</v>
      </c>
      <c r="C19" s="142">
        <v>1071858.47000001</v>
      </c>
      <c r="D19" s="143">
        <f t="shared" si="0"/>
        <v>9.9316257049780976</v>
      </c>
      <c r="E19" s="143">
        <f t="shared" si="1"/>
        <v>15.521359877248178</v>
      </c>
      <c r="F19" s="143">
        <f t="shared" si="2"/>
        <v>15.170626976792038</v>
      </c>
    </row>
    <row r="20" spans="1:6" ht="15">
      <c r="A20" s="172" t="s">
        <v>264</v>
      </c>
      <c r="B20" s="142">
        <v>330181.32</v>
      </c>
      <c r="C20" s="142">
        <v>203904.91</v>
      </c>
      <c r="D20" s="143">
        <f t="shared" si="0"/>
        <v>-38.244565137724926</v>
      </c>
      <c r="E20" s="143">
        <f t="shared" si="1"/>
        <v>5.2561466559115431</v>
      </c>
      <c r="F20" s="143">
        <f t="shared" si="2"/>
        <v>2.8859830051502264</v>
      </c>
    </row>
    <row r="21" spans="1:6" ht="15">
      <c r="A21" s="172" t="s">
        <v>265</v>
      </c>
      <c r="B21" s="142">
        <v>609268.16</v>
      </c>
      <c r="C21" s="142">
        <v>771666.56000000099</v>
      </c>
      <c r="D21" s="143">
        <f t="shared" si="0"/>
        <v>26.654667133762743</v>
      </c>
      <c r="E21" s="143">
        <f t="shared" si="1"/>
        <v>9.6989217976879463</v>
      </c>
      <c r="F21" s="143">
        <f t="shared" si="2"/>
        <v>10.921838899331753</v>
      </c>
    </row>
    <row r="22" spans="1:6" ht="15.75" thickBot="1">
      <c r="A22" s="220" t="s">
        <v>266</v>
      </c>
      <c r="B22" s="161">
        <v>470176.99</v>
      </c>
      <c r="C22" s="161">
        <v>661501.34</v>
      </c>
      <c r="D22" s="221">
        <f t="shared" si="0"/>
        <v>40.69198494805115</v>
      </c>
      <c r="E22" s="221">
        <f t="shared" si="1"/>
        <v>7.4847335811579372</v>
      </c>
      <c r="F22" s="221">
        <f t="shared" si="2"/>
        <v>9.3626074287475554</v>
      </c>
    </row>
    <row r="23" spans="1:6" ht="15" thickBot="1">
      <c r="A23" s="323" t="s">
        <v>8</v>
      </c>
      <c r="B23" s="355">
        <f>SUM(B11:B22)</f>
        <v>6281813.3057350656</v>
      </c>
      <c r="C23" s="355">
        <f>SUM(C11:C22)</f>
        <v>7065353.8027118761</v>
      </c>
      <c r="D23" s="360">
        <f t="shared" si="0"/>
        <v>12.473157969554215</v>
      </c>
      <c r="E23" s="360">
        <f>SUM(E11:E22)</f>
        <v>99.999999999999972</v>
      </c>
      <c r="F23" s="342">
        <f>SUM(F11:F22)</f>
        <v>100.00000000000001</v>
      </c>
    </row>
    <row r="25" spans="1:6">
      <c r="C25" s="402"/>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D20" sqref="D20"/>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12" t="s">
        <v>187</v>
      </c>
      <c r="B2" s="512"/>
      <c r="C2" s="512"/>
      <c r="D2" s="512"/>
      <c r="E2" s="512"/>
      <c r="F2" s="512"/>
    </row>
    <row r="3" spans="1:6" ht="15.75">
      <c r="A3" s="509" t="s">
        <v>188</v>
      </c>
      <c r="B3" s="509"/>
      <c r="C3" s="509"/>
      <c r="D3" s="509"/>
      <c r="E3" s="509"/>
      <c r="F3" s="509"/>
    </row>
    <row r="4" spans="1:6" ht="15.75">
      <c r="A4" s="181"/>
      <c r="B4" s="181"/>
      <c r="C4" s="181"/>
      <c r="D4" s="181"/>
      <c r="E4" s="181"/>
      <c r="F4" s="181"/>
    </row>
    <row r="5" spans="1:6">
      <c r="A5" s="289"/>
      <c r="B5" s="277"/>
      <c r="C5" s="308"/>
      <c r="D5" s="289" t="s">
        <v>49</v>
      </c>
      <c r="E5" s="514" t="s">
        <v>11</v>
      </c>
      <c r="F5" s="515"/>
    </row>
    <row r="6" spans="1:6" ht="14.25">
      <c r="A6" s="287" t="s">
        <v>270</v>
      </c>
      <c r="B6" s="518" t="s">
        <v>261</v>
      </c>
      <c r="C6" s="519"/>
      <c r="D6" s="289" t="s">
        <v>13</v>
      </c>
      <c r="E6" s="514" t="s">
        <v>13</v>
      </c>
      <c r="F6" s="515"/>
    </row>
    <row r="7" spans="1:6" ht="15">
      <c r="A7" s="339" t="s">
        <v>34</v>
      </c>
      <c r="B7" s="520" t="s">
        <v>262</v>
      </c>
      <c r="C7" s="521"/>
      <c r="D7" s="280" t="s">
        <v>50</v>
      </c>
      <c r="E7" s="510" t="s">
        <v>17</v>
      </c>
      <c r="F7" s="511"/>
    </row>
    <row r="8" spans="1:6">
      <c r="A8" s="280"/>
      <c r="B8" s="277"/>
      <c r="C8" s="308"/>
      <c r="D8" s="280" t="s">
        <v>18</v>
      </c>
      <c r="E8" s="510" t="s">
        <v>18</v>
      </c>
      <c r="F8" s="511"/>
    </row>
    <row r="9" spans="1:6" ht="13.5" thickBot="1">
      <c r="A9" s="60" t="str">
        <f>' F4'!A10</f>
        <v>Janar/January</v>
      </c>
      <c r="B9" s="61">
        <v>2023</v>
      </c>
      <c r="C9" s="208">
        <v>2024</v>
      </c>
      <c r="D9" s="61" t="s">
        <v>475</v>
      </c>
      <c r="E9" s="61">
        <v>2023</v>
      </c>
      <c r="F9" s="208">
        <v>2024</v>
      </c>
    </row>
    <row r="10" spans="1:6" ht="15.75" thickBot="1">
      <c r="A10" s="506" t="s">
        <v>331</v>
      </c>
      <c r="B10" s="506"/>
      <c r="C10" s="506"/>
      <c r="D10" s="506"/>
      <c r="E10" s="506"/>
      <c r="F10" s="506"/>
    </row>
    <row r="11" spans="1:6" ht="15">
      <c r="A11" s="171" t="s">
        <v>319</v>
      </c>
      <c r="B11" s="142">
        <v>53798.63</v>
      </c>
      <c r="C11" s="142">
        <v>186788.18</v>
      </c>
      <c r="D11" s="143">
        <f t="shared" ref="D11:D22" si="0">(C11/B11-1)*100</f>
        <v>247.19876695744856</v>
      </c>
      <c r="E11" s="143">
        <f>B11/B$24*100</f>
        <v>2.1819157680709829</v>
      </c>
      <c r="F11" s="143">
        <f>C11/C$24*100</f>
        <v>6.2939395238001881</v>
      </c>
    </row>
    <row r="12" spans="1:6" ht="15">
      <c r="A12" s="172" t="s">
        <v>41</v>
      </c>
      <c r="B12" s="142">
        <v>308692.19</v>
      </c>
      <c r="C12" s="142">
        <v>64525.74</v>
      </c>
      <c r="D12" s="143">
        <f t="shared" si="0"/>
        <v>-79.097061056193226</v>
      </c>
      <c r="E12" s="143">
        <f>B12/B$24*100</f>
        <v>12.519656296849266</v>
      </c>
      <c r="F12" s="143">
        <f>C12/C$24*100</f>
        <v>2.174233430019259</v>
      </c>
    </row>
    <row r="13" spans="1:6" ht="16.5" customHeight="1">
      <c r="A13" s="172" t="s">
        <v>317</v>
      </c>
      <c r="B13" s="142">
        <v>334434.51</v>
      </c>
      <c r="C13" s="142">
        <v>240266.05</v>
      </c>
      <c r="D13" s="143">
        <f t="shared" si="0"/>
        <v>-28.157518791945247</v>
      </c>
      <c r="E13" s="143">
        <f t="shared" ref="E13:E23" si="1">B13/B$24*100</f>
        <v>13.563689832921263</v>
      </c>
      <c r="F13" s="143">
        <f t="shared" ref="F13:F22" si="2">C13/C$24*100</f>
        <v>8.0959083616658845</v>
      </c>
    </row>
    <row r="14" spans="1:6" s="105" customFormat="1" ht="15">
      <c r="A14" s="172" t="s">
        <v>263</v>
      </c>
      <c r="B14" s="144">
        <v>297282.2</v>
      </c>
      <c r="C14" s="144">
        <v>281343.46000000002</v>
      </c>
      <c r="D14" s="143">
        <f t="shared" si="0"/>
        <v>-5.361484811401418</v>
      </c>
      <c r="E14" s="143">
        <f t="shared" si="1"/>
        <v>12.056900329001529</v>
      </c>
      <c r="F14" s="143">
        <f t="shared" si="2"/>
        <v>9.4800362777596394</v>
      </c>
    </row>
    <row r="15" spans="1:6" s="105" customFormat="1" ht="15">
      <c r="A15" s="173" t="s">
        <v>33</v>
      </c>
      <c r="B15" s="144">
        <v>5536.99</v>
      </c>
      <c r="C15" s="144">
        <v>7728.58</v>
      </c>
      <c r="D15" s="143">
        <f t="shared" si="0"/>
        <v>39.580891422957244</v>
      </c>
      <c r="E15" s="143">
        <f t="shared" si="1"/>
        <v>0.22456419036416636</v>
      </c>
      <c r="F15" s="143">
        <f t="shared" si="2"/>
        <v>0.26041912890233021</v>
      </c>
    </row>
    <row r="16" spans="1:6" ht="15">
      <c r="A16" s="172" t="s">
        <v>271</v>
      </c>
      <c r="B16" s="142">
        <v>139715</v>
      </c>
      <c r="C16" s="142">
        <v>26120</v>
      </c>
      <c r="D16" s="143">
        <f t="shared" si="0"/>
        <v>-81.304799055219561</v>
      </c>
      <c r="E16" s="143">
        <f t="shared" si="1"/>
        <v>5.6664335418213696</v>
      </c>
      <c r="F16" s="143">
        <f t="shared" si="2"/>
        <v>0.88012903365545359</v>
      </c>
    </row>
    <row r="17" spans="1:6" s="58" customFormat="1" ht="15">
      <c r="A17" s="172" t="s">
        <v>314</v>
      </c>
      <c r="B17" s="142">
        <v>111910.08</v>
      </c>
      <c r="C17" s="142">
        <v>173572.74</v>
      </c>
      <c r="D17" s="143">
        <f t="shared" si="0"/>
        <v>55.100184004872467</v>
      </c>
      <c r="E17" s="143">
        <f t="shared" si="1"/>
        <v>4.5387469561601321</v>
      </c>
      <c r="F17" s="143">
        <f t="shared" si="2"/>
        <v>5.8486373631366497</v>
      </c>
    </row>
    <row r="18" spans="1:6" ht="15">
      <c r="A18" s="172" t="s">
        <v>306</v>
      </c>
      <c r="B18" s="142">
        <v>141877</v>
      </c>
      <c r="C18" s="142">
        <v>308227.40000000002</v>
      </c>
      <c r="D18" s="143">
        <f t="shared" si="0"/>
        <v>117.24973040027633</v>
      </c>
      <c r="E18" s="143">
        <f t="shared" si="1"/>
        <v>5.7541179659520481</v>
      </c>
      <c r="F18" s="143">
        <f t="shared" si="2"/>
        <v>10.385906726957618</v>
      </c>
    </row>
    <row r="19" spans="1:6" ht="15">
      <c r="A19" s="172" t="s">
        <v>272</v>
      </c>
      <c r="B19" s="142">
        <v>274776.15000000002</v>
      </c>
      <c r="C19" s="142">
        <v>342218.12</v>
      </c>
      <c r="D19" s="143">
        <f t="shared" si="0"/>
        <v>24.544331813368792</v>
      </c>
      <c r="E19" s="143">
        <f t="shared" si="1"/>
        <v>11.144120479923703</v>
      </c>
      <c r="F19" s="143">
        <f t="shared" si="2"/>
        <v>11.531244381890735</v>
      </c>
    </row>
    <row r="20" spans="1:6" ht="15">
      <c r="A20" s="172" t="s">
        <v>264</v>
      </c>
      <c r="B20" s="142">
        <v>109427.37</v>
      </c>
      <c r="C20" s="142">
        <v>102403.34</v>
      </c>
      <c r="D20" s="143">
        <f t="shared" si="0"/>
        <v>-6.4188968445462962</v>
      </c>
      <c r="E20" s="143">
        <f t="shared" si="1"/>
        <v>4.4380554683555626</v>
      </c>
      <c r="F20" s="143">
        <f t="shared" si="2"/>
        <v>3.4505418329743818</v>
      </c>
    </row>
    <row r="21" spans="1:6" ht="15">
      <c r="A21" s="172" t="s">
        <v>265</v>
      </c>
      <c r="B21" s="142">
        <v>158539.21</v>
      </c>
      <c r="C21" s="142">
        <v>238446.47</v>
      </c>
      <c r="D21" s="143">
        <f t="shared" si="0"/>
        <v>50.402206495162936</v>
      </c>
      <c r="E21" s="143">
        <f t="shared" si="1"/>
        <v>6.4298886822306969</v>
      </c>
      <c r="F21" s="143">
        <f t="shared" si="2"/>
        <v>8.0345965244890536</v>
      </c>
    </row>
    <row r="22" spans="1:6" ht="15">
      <c r="A22" s="172" t="s">
        <v>266</v>
      </c>
      <c r="B22" s="142">
        <v>187101</v>
      </c>
      <c r="C22" s="142">
        <v>252604.17</v>
      </c>
      <c r="D22" s="143">
        <f t="shared" si="0"/>
        <v>35.009524267641545</v>
      </c>
      <c r="E22" s="143">
        <f t="shared" si="1"/>
        <v>7.5882717110426228</v>
      </c>
      <c r="F22" s="143">
        <f t="shared" si="2"/>
        <v>8.5116486998253418</v>
      </c>
    </row>
    <row r="23" spans="1:6" ht="15.75" thickBot="1">
      <c r="A23" s="220" t="s">
        <v>267</v>
      </c>
      <c r="B23" s="219">
        <v>342569.93</v>
      </c>
      <c r="C23" s="418">
        <f>' F9'!D23</f>
        <v>743502.40999999992</v>
      </c>
      <c r="D23" s="143">
        <f t="shared" ref="D23" si="3">(C23/B23-1)*100</f>
        <v>117.03668211626162</v>
      </c>
      <c r="E23" s="143">
        <f t="shared" si="1"/>
        <v>13.893638777306649</v>
      </c>
      <c r="F23" s="143">
        <f t="shared" ref="F23" si="4">C23/C$24*100</f>
        <v>25.052758714923456</v>
      </c>
    </row>
    <row r="24" spans="1:6" ht="15" thickBot="1">
      <c r="A24" s="323" t="s">
        <v>8</v>
      </c>
      <c r="B24" s="355">
        <f>SUM(B11:B23)</f>
        <v>2465660.2600000002</v>
      </c>
      <c r="C24" s="355">
        <f>SUM(C11:C23)</f>
        <v>2967746.66</v>
      </c>
      <c r="D24" s="360">
        <f>(C24/B24-1)*100</f>
        <v>20.363162279299573</v>
      </c>
      <c r="E24" s="360">
        <f>SUM(E11:E23)</f>
        <v>99.999999999999986</v>
      </c>
      <c r="F24" s="342">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I20" sqref="I20"/>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12" t="s">
        <v>189</v>
      </c>
      <c r="B2" s="512"/>
      <c r="C2" s="512"/>
      <c r="D2" s="512"/>
      <c r="E2" s="512"/>
      <c r="F2" s="512"/>
      <c r="G2" s="51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9" t="s">
        <v>190</v>
      </c>
      <c r="C3" s="509"/>
      <c r="D3" s="509"/>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4" t="s">
        <v>274</v>
      </c>
      <c r="C5" s="534" t="s">
        <v>122</v>
      </c>
      <c r="D5" s="534" t="s">
        <v>122</v>
      </c>
      <c r="E5" s="534" t="s">
        <v>122</v>
      </c>
      <c r="F5" s="534"/>
      <c r="G5" s="534"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5" t="s">
        <v>262</v>
      </c>
      <c r="C6" s="535"/>
      <c r="D6" s="535"/>
      <c r="E6" s="535"/>
      <c r="F6" s="535"/>
      <c r="G6" s="53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277</v>
      </c>
      <c r="B7" s="378" t="s">
        <v>258</v>
      </c>
      <c r="C7" s="379" t="s">
        <v>278</v>
      </c>
      <c r="D7" s="380" t="s">
        <v>166</v>
      </c>
      <c r="E7" s="380" t="s">
        <v>174</v>
      </c>
      <c r="F7" s="380" t="s">
        <v>289</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6" t="str">
        <f>' F4'!A10</f>
        <v>Janar/January</v>
      </c>
      <c r="B8" s="536"/>
      <c r="C8" s="536"/>
      <c r="D8" s="536"/>
      <c r="E8" s="536"/>
      <c r="F8" s="536"/>
      <c r="G8" s="388">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6" t="s">
        <v>341</v>
      </c>
      <c r="B9" s="506"/>
      <c r="C9" s="506"/>
      <c r="D9" s="506"/>
      <c r="E9" s="506"/>
      <c r="F9" s="506"/>
      <c r="G9" s="50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87">
        <v>497761</v>
      </c>
      <c r="C10" s="387">
        <v>31919.18</v>
      </c>
      <c r="D10" s="387">
        <v>35617.300000000003</v>
      </c>
      <c r="E10" s="387">
        <v>59464.56</v>
      </c>
      <c r="F10" s="387">
        <v>0</v>
      </c>
      <c r="G10" s="387">
        <f>SUM(B10:F10)</f>
        <v>624762.04</v>
      </c>
      <c r="H10" s="104"/>
      <c r="I10" s="104"/>
      <c r="J10" s="104"/>
      <c r="K10" s="104"/>
      <c r="L10" s="104"/>
      <c r="M10" s="104"/>
      <c r="N10" s="423"/>
      <c r="O10" s="423"/>
      <c r="P10" s="423"/>
      <c r="Q10" s="423"/>
      <c r="R10" s="423"/>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7">
        <v>603280.99</v>
      </c>
      <c r="C11" s="387">
        <v>41320.550000000003</v>
      </c>
      <c r="D11" s="387">
        <v>45170.79</v>
      </c>
      <c r="E11" s="387">
        <v>75863.179999999993</v>
      </c>
      <c r="F11" s="387">
        <v>3389.83</v>
      </c>
      <c r="G11" s="387">
        <f>SUM(B11:F11)</f>
        <v>769025.34</v>
      </c>
      <c r="H11" s="104"/>
      <c r="I11" s="104"/>
      <c r="J11" s="104"/>
      <c r="K11" s="104"/>
      <c r="L11" s="104"/>
      <c r="M11" s="104"/>
      <c r="N11" s="423"/>
      <c r="O11" s="423"/>
      <c r="P11" s="423"/>
      <c r="Q11" s="423"/>
      <c r="R11" s="423"/>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87">
        <v>614034.30000000005</v>
      </c>
      <c r="C12" s="387">
        <v>35644.54</v>
      </c>
      <c r="D12" s="387">
        <v>43156.55</v>
      </c>
      <c r="E12" s="387">
        <v>54129.29</v>
      </c>
      <c r="F12" s="387">
        <v>0</v>
      </c>
      <c r="G12" s="387">
        <f>SUM(B12:F12)</f>
        <v>746964.68000000017</v>
      </c>
      <c r="H12" s="104"/>
      <c r="I12" s="104"/>
      <c r="J12" s="104"/>
      <c r="K12" s="104"/>
      <c r="L12" s="104"/>
      <c r="M12" s="104"/>
      <c r="N12" s="423"/>
      <c r="O12" s="423"/>
      <c r="P12" s="423"/>
      <c r="Q12" s="423"/>
      <c r="R12" s="423"/>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87">
        <v>556787.06999999995</v>
      </c>
      <c r="C13" s="387">
        <v>39020.589999999997</v>
      </c>
      <c r="D13" s="387">
        <v>43565.06</v>
      </c>
      <c r="E13" s="387">
        <v>76778.12</v>
      </c>
      <c r="F13" s="387">
        <v>410.27</v>
      </c>
      <c r="G13" s="387">
        <f>SUM(B13:F13)</f>
        <v>716561.11</v>
      </c>
      <c r="H13" s="104"/>
      <c r="I13" s="104"/>
      <c r="J13" s="104"/>
      <c r="K13" s="104"/>
      <c r="L13" s="104"/>
      <c r="M13" s="104"/>
      <c r="N13" s="423"/>
      <c r="O13" s="423"/>
      <c r="P13" s="423"/>
      <c r="Q13" s="423"/>
      <c r="R13" s="423"/>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7">
        <v>0</v>
      </c>
      <c r="C14" s="387">
        <v>0</v>
      </c>
      <c r="D14" s="387">
        <v>0</v>
      </c>
      <c r="E14" s="387">
        <v>0</v>
      </c>
      <c r="F14" s="387">
        <v>0</v>
      </c>
      <c r="G14" s="387">
        <f t="shared" ref="G14:G21" si="0">SUM(B14:F14)</f>
        <v>0</v>
      </c>
      <c r="H14" s="104"/>
      <c r="I14" s="104"/>
      <c r="J14" s="104"/>
      <c r="K14" s="104"/>
      <c r="L14" s="104"/>
      <c r="M14" s="104"/>
      <c r="N14" s="423"/>
      <c r="O14" s="423"/>
      <c r="P14" s="423"/>
      <c r="Q14" s="423"/>
      <c r="R14" s="423"/>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87">
        <v>0</v>
      </c>
      <c r="C15" s="387">
        <v>0</v>
      </c>
      <c r="D15" s="387">
        <v>0</v>
      </c>
      <c r="E15" s="387">
        <v>0</v>
      </c>
      <c r="F15" s="387">
        <v>0</v>
      </c>
      <c r="G15" s="387">
        <v>0</v>
      </c>
      <c r="H15" s="104"/>
      <c r="I15" s="104"/>
      <c r="J15" s="104"/>
      <c r="K15" s="104"/>
      <c r="L15" s="104"/>
      <c r="M15" s="104"/>
      <c r="N15" s="423"/>
      <c r="O15" s="423"/>
      <c r="P15" s="423"/>
      <c r="Q15" s="423"/>
      <c r="R15" s="423"/>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584507.80000000005</v>
      </c>
      <c r="C16" s="142">
        <v>44295.62</v>
      </c>
      <c r="D16" s="142">
        <v>43819.88</v>
      </c>
      <c r="E16" s="142">
        <v>44170.78</v>
      </c>
      <c r="F16" s="142">
        <v>0</v>
      </c>
      <c r="G16" s="387">
        <f t="shared" si="0"/>
        <v>716794.08000000007</v>
      </c>
      <c r="N16" s="423"/>
      <c r="O16" s="423"/>
      <c r="P16" s="423"/>
      <c r="Q16" s="423"/>
      <c r="R16" s="423"/>
    </row>
    <row r="17" spans="1:137" ht="15">
      <c r="A17" s="172" t="s">
        <v>306</v>
      </c>
      <c r="B17" s="142">
        <v>582281.61000000197</v>
      </c>
      <c r="C17" s="142">
        <v>48878.062711864499</v>
      </c>
      <c r="D17" s="142">
        <v>47278.06</v>
      </c>
      <c r="E17" s="142">
        <v>103877.54</v>
      </c>
      <c r="F17" s="142">
        <v>0</v>
      </c>
      <c r="G17" s="387">
        <f t="shared" si="0"/>
        <v>782315.27271186654</v>
      </c>
      <c r="H17" s="104"/>
      <c r="I17" s="104"/>
      <c r="J17" s="104"/>
      <c r="K17" s="104"/>
      <c r="L17" s="104"/>
      <c r="M17" s="104"/>
      <c r="N17" s="423"/>
      <c r="O17" s="423"/>
      <c r="P17" s="423"/>
      <c r="Q17" s="423"/>
      <c r="R17" s="423"/>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87">
        <v>605974.18000000506</v>
      </c>
      <c r="C18" s="387">
        <v>47901.6499999999</v>
      </c>
      <c r="D18" s="387">
        <v>46206.23</v>
      </c>
      <c r="E18" s="387">
        <v>135681.17000000001</v>
      </c>
      <c r="F18" s="387">
        <v>236095.24</v>
      </c>
      <c r="G18" s="387">
        <f t="shared" si="0"/>
        <v>1071858.4700000049</v>
      </c>
      <c r="H18" s="104"/>
      <c r="I18" s="104"/>
      <c r="J18" s="104"/>
      <c r="K18" s="104"/>
      <c r="L18" s="104"/>
      <c r="M18" s="104"/>
      <c r="N18" s="423"/>
      <c r="O18" s="423"/>
      <c r="P18" s="423"/>
      <c r="Q18" s="423"/>
      <c r="R18" s="423"/>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87">
        <v>161548.04999999999</v>
      </c>
      <c r="C19" s="387">
        <v>15675.41</v>
      </c>
      <c r="D19" s="387">
        <v>20530.71</v>
      </c>
      <c r="E19" s="387">
        <v>6150.74</v>
      </c>
      <c r="F19" s="387">
        <v>0</v>
      </c>
      <c r="G19" s="387">
        <f t="shared" si="0"/>
        <v>203904.90999999997</v>
      </c>
      <c r="H19" s="104"/>
      <c r="I19" s="104"/>
      <c r="J19" s="104"/>
      <c r="K19" s="104"/>
      <c r="L19" s="104"/>
      <c r="M19" s="104"/>
      <c r="N19" s="423"/>
      <c r="O19" s="423"/>
      <c r="P19" s="423"/>
      <c r="Q19" s="423"/>
      <c r="R19" s="423"/>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87">
        <v>599729.19999999995</v>
      </c>
      <c r="C20" s="387">
        <v>37463.56</v>
      </c>
      <c r="D20" s="387">
        <v>41109.949999999997</v>
      </c>
      <c r="E20" s="387">
        <v>93261.110000000903</v>
      </c>
      <c r="F20" s="387">
        <v>102.74</v>
      </c>
      <c r="G20" s="387">
        <f t="shared" si="0"/>
        <v>771666.56000000087</v>
      </c>
      <c r="H20" s="104"/>
      <c r="I20" s="104"/>
      <c r="J20" s="104"/>
      <c r="K20" s="104"/>
      <c r="L20" s="104"/>
      <c r="M20" s="104"/>
      <c r="N20" s="423"/>
      <c r="O20" s="423"/>
      <c r="P20" s="423"/>
      <c r="Q20" s="423"/>
      <c r="R20" s="423"/>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266</v>
      </c>
      <c r="B21" s="219">
        <v>483769.72</v>
      </c>
      <c r="C21" s="219">
        <v>33809.03</v>
      </c>
      <c r="D21" s="219">
        <v>38011.730000000003</v>
      </c>
      <c r="E21" s="219">
        <v>105910.86</v>
      </c>
      <c r="F21" s="219">
        <v>0</v>
      </c>
      <c r="G21" s="387">
        <f t="shared" si="0"/>
        <v>661501.34</v>
      </c>
      <c r="H21" s="104"/>
      <c r="I21" s="104"/>
      <c r="J21" s="104"/>
      <c r="K21" s="104"/>
      <c r="L21" s="104"/>
      <c r="M21" s="104"/>
      <c r="N21" s="423"/>
      <c r="O21" s="423"/>
      <c r="P21" s="423"/>
      <c r="Q21" s="423"/>
      <c r="R21" s="423"/>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5289673.9200000074</v>
      </c>
      <c r="C22" s="355">
        <f t="shared" ref="C22:F22" si="1">SUM(C10:C21)</f>
        <v>375928.19271186437</v>
      </c>
      <c r="D22" s="355">
        <f t="shared" si="1"/>
        <v>404466.26</v>
      </c>
      <c r="E22" s="355">
        <f t="shared" si="1"/>
        <v>755287.35000000091</v>
      </c>
      <c r="F22" s="355">
        <f t="shared" si="1"/>
        <v>239998.07999999999</v>
      </c>
      <c r="G22" s="355">
        <f>SUM(G10:G21)</f>
        <v>7065353.8027118724</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3"/>
      <c r="C24" s="104"/>
      <c r="D24" s="104"/>
      <c r="E24" s="104"/>
      <c r="F24" s="104"/>
      <c r="G24" s="423"/>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C12" sqref="C12"/>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12" t="s">
        <v>452</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9" t="s">
        <v>191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14" t="s">
        <v>11</v>
      </c>
      <c r="F5" s="515"/>
    </row>
    <row r="6" spans="1:43" ht="12" customHeight="1">
      <c r="A6" s="287" t="s">
        <v>270</v>
      </c>
      <c r="B6" s="518" t="s">
        <v>261</v>
      </c>
      <c r="C6" s="519"/>
      <c r="D6" s="289" t="s">
        <v>13</v>
      </c>
      <c r="E6" s="514" t="s">
        <v>13</v>
      </c>
      <c r="F6" s="515"/>
    </row>
    <row r="7" spans="1:43" ht="12" customHeight="1">
      <c r="A7" s="339" t="s">
        <v>34</v>
      </c>
      <c r="B7" s="520" t="s">
        <v>262</v>
      </c>
      <c r="C7" s="521"/>
      <c r="D7" s="280" t="s">
        <v>50</v>
      </c>
      <c r="E7" s="510" t="s">
        <v>17</v>
      </c>
      <c r="F7" s="511"/>
    </row>
    <row r="8" spans="1:43" ht="12" customHeight="1">
      <c r="A8" s="280"/>
      <c r="B8" s="277"/>
      <c r="C8" s="308"/>
      <c r="D8" s="280" t="s">
        <v>18</v>
      </c>
      <c r="E8" s="510" t="s">
        <v>18</v>
      </c>
      <c r="F8" s="511"/>
    </row>
    <row r="9" spans="1:43" ht="12.75" thickBot="1">
      <c r="A9" s="60" t="str">
        <f>' F4'!A10</f>
        <v>Janar/January</v>
      </c>
      <c r="B9" s="61">
        <v>2023</v>
      </c>
      <c r="C9" s="208">
        <v>2024</v>
      </c>
      <c r="D9" s="61" t="s">
        <v>475</v>
      </c>
      <c r="E9" s="61">
        <v>2023</v>
      </c>
      <c r="F9" s="208">
        <v>2024</v>
      </c>
    </row>
    <row r="10" spans="1:43" ht="15.75" thickBot="1">
      <c r="A10" s="506" t="s">
        <v>330</v>
      </c>
      <c r="B10" s="506"/>
      <c r="C10" s="506"/>
      <c r="D10" s="506"/>
      <c r="E10" s="506"/>
      <c r="F10" s="506"/>
    </row>
    <row r="11" spans="1:43" ht="15">
      <c r="A11" s="171" t="s">
        <v>319</v>
      </c>
      <c r="B11" s="142">
        <v>449710.88</v>
      </c>
      <c r="C11" s="142">
        <v>497761</v>
      </c>
      <c r="D11" s="143">
        <f>(C11/B11-1)*100</f>
        <v>10.684669225703413</v>
      </c>
      <c r="E11" s="143">
        <f>B11/B$23*100</f>
        <v>9.2842965322246886</v>
      </c>
      <c r="F11" s="143">
        <f>C11/C$23*100</f>
        <v>9.4100507427875506</v>
      </c>
    </row>
    <row r="12" spans="1:43" ht="15">
      <c r="A12" s="172" t="s">
        <v>41</v>
      </c>
      <c r="B12" s="142">
        <v>619757.94999999995</v>
      </c>
      <c r="C12" s="142">
        <v>603280.99</v>
      </c>
      <c r="D12" s="143">
        <f t="shared" ref="D12:D22" si="0">(C12/B12-1)*100</f>
        <v>-2.6586121242978766</v>
      </c>
      <c r="E12" s="143">
        <f t="shared" ref="E12:E22" si="1">B12/B$23*100</f>
        <v>12.794924121034565</v>
      </c>
      <c r="F12" s="143">
        <f t="shared" ref="F12:F22" si="2">C12/C$23*100</f>
        <v>11.404880511046683</v>
      </c>
    </row>
    <row r="13" spans="1:43" ht="15">
      <c r="A13" s="172" t="s">
        <v>317</v>
      </c>
      <c r="B13" s="144">
        <v>555810.39</v>
      </c>
      <c r="C13" s="142">
        <v>614034.30000000005</v>
      </c>
      <c r="D13" s="143">
        <f t="shared" si="0"/>
        <v>10.475498667810079</v>
      </c>
      <c r="E13" s="143">
        <f t="shared" si="1"/>
        <v>11.474724552920426</v>
      </c>
      <c r="F13" s="143">
        <f t="shared" si="2"/>
        <v>11.608169223406481</v>
      </c>
    </row>
    <row r="14" spans="1:43" ht="15">
      <c r="A14" s="172" t="s">
        <v>263</v>
      </c>
      <c r="B14" s="142">
        <v>437082.33</v>
      </c>
      <c r="C14" s="142">
        <v>556787.06999999995</v>
      </c>
      <c r="D14" s="143">
        <f t="shared" si="0"/>
        <v>27.387229312152694</v>
      </c>
      <c r="E14" s="143">
        <f t="shared" si="1"/>
        <v>9.0235796846091141</v>
      </c>
      <c r="F14" s="143">
        <f t="shared" si="2"/>
        <v>10.525924252056717</v>
      </c>
    </row>
    <row r="15" spans="1:43" ht="15">
      <c r="A15" s="173" t="s">
        <v>33</v>
      </c>
      <c r="B15" s="142">
        <v>0</v>
      </c>
      <c r="C15" s="142">
        <v>0</v>
      </c>
      <c r="D15" s="143" t="e">
        <f t="shared" si="0"/>
        <v>#DIV/0!</v>
      </c>
      <c r="E15" s="143">
        <f t="shared" si="1"/>
        <v>0</v>
      </c>
      <c r="F15" s="143">
        <f t="shared" si="2"/>
        <v>0</v>
      </c>
    </row>
    <row r="16" spans="1:43" ht="15">
      <c r="A16" s="172" t="s">
        <v>271</v>
      </c>
      <c r="B16" s="142">
        <v>0</v>
      </c>
      <c r="C16" s="142">
        <v>0</v>
      </c>
      <c r="D16" s="143" t="e">
        <f t="shared" si="0"/>
        <v>#DIV/0!</v>
      </c>
      <c r="E16" s="143">
        <f t="shared" si="1"/>
        <v>0</v>
      </c>
      <c r="F16" s="143">
        <f t="shared" si="2"/>
        <v>0</v>
      </c>
    </row>
    <row r="17" spans="1:6" ht="15">
      <c r="A17" s="172" t="s">
        <v>314</v>
      </c>
      <c r="B17" s="142">
        <v>559367.69999999995</v>
      </c>
      <c r="C17" s="142">
        <v>584507.80000000005</v>
      </c>
      <c r="D17" s="143">
        <f t="shared" si="0"/>
        <v>4.4943782059636339</v>
      </c>
      <c r="E17" s="143">
        <f t="shared" si="1"/>
        <v>11.548165339803429</v>
      </c>
      <c r="F17" s="143">
        <f t="shared" si="2"/>
        <v>11.049977916219063</v>
      </c>
    </row>
    <row r="18" spans="1:6" ht="15">
      <c r="A18" s="172" t="s">
        <v>306</v>
      </c>
      <c r="B18" s="142">
        <v>537524.80000000098</v>
      </c>
      <c r="C18" s="142">
        <v>582281.61000000197</v>
      </c>
      <c r="D18" s="143">
        <f t="shared" si="0"/>
        <v>8.3264641929081016</v>
      </c>
      <c r="E18" s="143">
        <f t="shared" si="1"/>
        <v>11.097217920599959</v>
      </c>
      <c r="F18" s="143">
        <f t="shared" si="2"/>
        <v>11.007892335261399</v>
      </c>
    </row>
    <row r="19" spans="1:6" ht="15">
      <c r="A19" s="172" t="s">
        <v>272</v>
      </c>
      <c r="B19" s="142">
        <v>560725.64</v>
      </c>
      <c r="C19" s="142">
        <v>605974.18000000506</v>
      </c>
      <c r="D19" s="143">
        <f t="shared" si="0"/>
        <v>8.0696399044646974</v>
      </c>
      <c r="E19" s="143">
        <f t="shared" si="1"/>
        <v>11.576200057649192</v>
      </c>
      <c r="F19" s="143">
        <f t="shared" si="2"/>
        <v>11.455794613517579</v>
      </c>
    </row>
    <row r="20" spans="1:6" ht="15">
      <c r="A20" s="172" t="s">
        <v>264</v>
      </c>
      <c r="B20" s="142">
        <v>281047.61</v>
      </c>
      <c r="C20" s="142">
        <v>161548.04999999999</v>
      </c>
      <c r="D20" s="143">
        <f t="shared" si="0"/>
        <v>-42.519329732069245</v>
      </c>
      <c r="E20" s="143">
        <f t="shared" si="1"/>
        <v>5.8022375418469672</v>
      </c>
      <c r="F20" s="143">
        <f t="shared" si="2"/>
        <v>3.0540266270326124</v>
      </c>
    </row>
    <row r="21" spans="1:6" ht="15">
      <c r="A21" s="172" t="s">
        <v>265</v>
      </c>
      <c r="B21" s="142">
        <v>466456.8</v>
      </c>
      <c r="C21" s="142">
        <v>599729.19999999995</v>
      </c>
      <c r="D21" s="143">
        <f t="shared" si="0"/>
        <v>28.571220314507141</v>
      </c>
      <c r="E21" s="143">
        <f t="shared" si="1"/>
        <v>9.6300166246202998</v>
      </c>
      <c r="F21" s="143">
        <f t="shared" si="2"/>
        <v>11.337734784226532</v>
      </c>
    </row>
    <row r="22" spans="1:6" ht="15.75" thickBot="1">
      <c r="A22" s="220" t="s">
        <v>266</v>
      </c>
      <c r="B22" s="219">
        <v>376295.7</v>
      </c>
      <c r="C22" s="219">
        <v>483769.72</v>
      </c>
      <c r="D22" s="143">
        <f t="shared" si="0"/>
        <v>28.561054511119831</v>
      </c>
      <c r="E22" s="143">
        <f t="shared" si="1"/>
        <v>7.7686376246913618</v>
      </c>
      <c r="F22" s="143">
        <f t="shared" si="2"/>
        <v>9.1455489944453756</v>
      </c>
    </row>
    <row r="23" spans="1:6" ht="15" thickBot="1">
      <c r="A23" s="333" t="s">
        <v>8</v>
      </c>
      <c r="B23" s="355">
        <f>SUM(B11:B22)</f>
        <v>4843779.8000000007</v>
      </c>
      <c r="C23" s="355">
        <f>SUM(C11:C22)</f>
        <v>5289673.9200000074</v>
      </c>
      <c r="D23" s="360">
        <f>(C23/B23-1)*100</f>
        <v>9.2054993911987246</v>
      </c>
      <c r="E23" s="360">
        <f>B23/B$23*100</f>
        <v>100</v>
      </c>
      <c r="F23" s="342">
        <f>C23/C$23*100</f>
        <v>100</v>
      </c>
    </row>
    <row r="25" spans="1:6">
      <c r="C25" s="402"/>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B23" sqref="B23"/>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12" t="s">
        <v>438</v>
      </c>
      <c r="B2" s="512"/>
      <c r="C2" s="512"/>
      <c r="D2" s="512"/>
      <c r="E2" s="512"/>
      <c r="F2" s="512"/>
    </row>
    <row r="3" spans="1:9" ht="15.75">
      <c r="A3" s="509" t="s">
        <v>192</v>
      </c>
      <c r="B3" s="509"/>
      <c r="C3" s="509"/>
      <c r="D3" s="509"/>
      <c r="E3" s="509"/>
      <c r="F3" s="509"/>
    </row>
    <row r="4" spans="1:9" ht="9" customHeight="1"/>
    <row r="5" spans="1:9" ht="18" customHeight="1">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Janar/January</v>
      </c>
      <c r="B9" s="61">
        <v>2023</v>
      </c>
      <c r="C9" s="208">
        <v>2024</v>
      </c>
      <c r="D9" s="61" t="s">
        <v>475</v>
      </c>
      <c r="E9" s="61">
        <v>2023</v>
      </c>
      <c r="F9" s="208">
        <v>2024</v>
      </c>
    </row>
    <row r="10" spans="1:9" ht="15.75" thickBot="1">
      <c r="A10" s="506" t="s">
        <v>342</v>
      </c>
      <c r="B10" s="506"/>
      <c r="C10" s="506"/>
      <c r="D10" s="506"/>
      <c r="E10" s="506"/>
      <c r="F10" s="506"/>
    </row>
    <row r="11" spans="1:9" ht="15">
      <c r="A11" s="171" t="s">
        <v>319</v>
      </c>
      <c r="B11" s="142">
        <v>45972.9</v>
      </c>
      <c r="C11" s="142">
        <v>162662</v>
      </c>
      <c r="D11" s="143">
        <f>(C11/B11-1)*100</f>
        <v>253.82149048678679</v>
      </c>
      <c r="E11" s="143">
        <f>B11/B$23*100</f>
        <v>2.6521886722192627</v>
      </c>
      <c r="F11" s="143">
        <f>C11/C$23*100</f>
        <v>7.3338817641214291</v>
      </c>
      <c r="I11" s="423"/>
    </row>
    <row r="12" spans="1:9" ht="15">
      <c r="A12" s="172" t="s">
        <v>41</v>
      </c>
      <c r="B12" s="142">
        <v>245362.07</v>
      </c>
      <c r="C12" s="142">
        <v>423139.69</v>
      </c>
      <c r="D12" s="143">
        <f>(C12/B12-1)*100</f>
        <v>72.455216896401311</v>
      </c>
      <c r="E12" s="143">
        <f>B12/B$23*100</f>
        <v>14.155002243632003</v>
      </c>
      <c r="F12" s="143">
        <f>C12/C$23*100</f>
        <v>19.077943564981339</v>
      </c>
      <c r="I12" s="423"/>
    </row>
    <row r="13" spans="1:9" ht="15">
      <c r="A13" s="172" t="s">
        <v>317</v>
      </c>
      <c r="B13" s="144">
        <v>298303.90999999997</v>
      </c>
      <c r="C13" s="144">
        <v>186209.07</v>
      </c>
      <c r="D13" s="143">
        <f t="shared" ref="D13:D22" si="0">(C13/B13-1)*100</f>
        <v>-37.577395482345501</v>
      </c>
      <c r="E13" s="143">
        <f t="shared" ref="E13:F22" si="1">B13/B$23*100</f>
        <v>17.209230894303261</v>
      </c>
      <c r="F13" s="143">
        <f t="shared" si="1"/>
        <v>8.3955398481944812</v>
      </c>
      <c r="I13" s="423"/>
    </row>
    <row r="14" spans="1:9" s="105" customFormat="1" ht="15">
      <c r="A14" s="172" t="s">
        <v>263</v>
      </c>
      <c r="B14" s="142">
        <v>171945.21</v>
      </c>
      <c r="C14" s="142">
        <v>224789.17</v>
      </c>
      <c r="D14" s="143">
        <f t="shared" si="0"/>
        <v>30.733022455234437</v>
      </c>
      <c r="E14" s="143">
        <f t="shared" si="1"/>
        <v>9.9195643129835673</v>
      </c>
      <c r="F14" s="143">
        <f t="shared" si="1"/>
        <v>10.134986626470791</v>
      </c>
      <c r="I14" s="423"/>
    </row>
    <row r="15" spans="1:9" s="105" customFormat="1" ht="15">
      <c r="A15" s="173" t="s">
        <v>33</v>
      </c>
      <c r="B15" s="144">
        <v>5536.99</v>
      </c>
      <c r="C15" s="144">
        <v>7728.58</v>
      </c>
      <c r="D15" s="143">
        <f t="shared" si="0"/>
        <v>39.580891422957244</v>
      </c>
      <c r="E15" s="143">
        <f t="shared" si="1"/>
        <v>0.31943040696130398</v>
      </c>
      <c r="F15" s="143">
        <f t="shared" si="1"/>
        <v>0.34845564375547822</v>
      </c>
      <c r="I15" s="423"/>
    </row>
    <row r="16" spans="1:9" s="105" customFormat="1" ht="15">
      <c r="A16" s="172" t="s">
        <v>271</v>
      </c>
      <c r="B16" s="142">
        <v>139715</v>
      </c>
      <c r="C16" s="142">
        <v>24106</v>
      </c>
      <c r="D16" s="143">
        <f t="shared" si="0"/>
        <v>-82.746304977990917</v>
      </c>
      <c r="E16" s="143">
        <f t="shared" si="1"/>
        <v>8.0601950353167684</v>
      </c>
      <c r="F16" s="143">
        <f t="shared" si="1"/>
        <v>1.0868583553989941</v>
      </c>
      <c r="I16" s="423"/>
    </row>
    <row r="17" spans="1:9" s="58" customFormat="1" ht="15">
      <c r="A17" s="172" t="s">
        <v>314</v>
      </c>
      <c r="B17" s="142">
        <v>108868.07</v>
      </c>
      <c r="C17" s="144">
        <v>154709.76999999999</v>
      </c>
      <c r="D17" s="143">
        <f t="shared" si="0"/>
        <v>42.107571117959552</v>
      </c>
      <c r="E17" s="143">
        <f t="shared" si="1"/>
        <v>6.2806275440612573</v>
      </c>
      <c r="F17" s="143">
        <f t="shared" si="1"/>
        <v>6.9753424950782641</v>
      </c>
      <c r="I17" s="423"/>
    </row>
    <row r="18" spans="1:9" ht="15">
      <c r="A18" s="172" t="s">
        <v>306</v>
      </c>
      <c r="B18" s="144">
        <v>101591</v>
      </c>
      <c r="C18" s="142">
        <v>227758.36</v>
      </c>
      <c r="D18" s="143">
        <f t="shared" si="0"/>
        <v>124.19147365416228</v>
      </c>
      <c r="E18" s="143">
        <f t="shared" si="1"/>
        <v>5.8608114650027971</v>
      </c>
      <c r="F18" s="143">
        <f t="shared" si="1"/>
        <v>10.26885740388169</v>
      </c>
      <c r="H18" s="105"/>
      <c r="I18" s="423"/>
    </row>
    <row r="19" spans="1:9" ht="15">
      <c r="A19" s="172" t="s">
        <v>272</v>
      </c>
      <c r="B19" s="144">
        <v>202786.68</v>
      </c>
      <c r="C19" s="144">
        <v>287190.17</v>
      </c>
      <c r="D19" s="143">
        <f t="shared" si="0"/>
        <v>41.621811649561977</v>
      </c>
      <c r="E19" s="143">
        <f t="shared" si="1"/>
        <v>11.698816815405433</v>
      </c>
      <c r="F19" s="143">
        <f t="shared" si="1"/>
        <v>12.948437561310774</v>
      </c>
      <c r="I19" s="423"/>
    </row>
    <row r="20" spans="1:9" ht="15">
      <c r="A20" s="172" t="s">
        <v>264</v>
      </c>
      <c r="B20" s="142">
        <v>109427.37</v>
      </c>
      <c r="C20" s="142">
        <v>102117.34</v>
      </c>
      <c r="D20" s="143">
        <f t="shared" si="0"/>
        <v>-6.680257416403224</v>
      </c>
      <c r="E20" s="143">
        <f t="shared" si="1"/>
        <v>6.3128937079180547</v>
      </c>
      <c r="F20" s="143">
        <f t="shared" si="1"/>
        <v>4.6041269480676972</v>
      </c>
      <c r="I20" s="423"/>
    </row>
    <row r="21" spans="1:9" ht="15">
      <c r="A21" s="172" t="s">
        <v>265</v>
      </c>
      <c r="B21" s="142">
        <v>137127.57999999999</v>
      </c>
      <c r="C21" s="142">
        <v>214524.08</v>
      </c>
      <c r="D21" s="143">
        <f t="shared" si="0"/>
        <v>56.441235235100052</v>
      </c>
      <c r="E21" s="143">
        <f t="shared" si="1"/>
        <v>7.9109260961314307</v>
      </c>
      <c r="F21" s="143">
        <f t="shared" si="1"/>
        <v>9.6721682893172751</v>
      </c>
      <c r="I21" s="423"/>
    </row>
    <row r="22" spans="1:9" ht="15.75" thickBot="1">
      <c r="A22" s="220" t="s">
        <v>266</v>
      </c>
      <c r="B22" s="219">
        <v>166758</v>
      </c>
      <c r="C22" s="219">
        <v>203018.08</v>
      </c>
      <c r="D22" s="221">
        <f t="shared" si="0"/>
        <v>21.744132215545875</v>
      </c>
      <c r="E22" s="221">
        <f t="shared" si="1"/>
        <v>9.6203128060648719</v>
      </c>
      <c r="F22" s="221">
        <f t="shared" si="1"/>
        <v>9.1534014994217792</v>
      </c>
      <c r="I22" s="423"/>
    </row>
    <row r="23" spans="1:9" ht="15" thickBot="1">
      <c r="A23" s="333" t="s">
        <v>8</v>
      </c>
      <c r="B23" s="355">
        <f>SUM(B11:B22)</f>
        <v>1733394.7799999998</v>
      </c>
      <c r="C23" s="355">
        <f>SUM(C11:C22)</f>
        <v>2217952.31</v>
      </c>
      <c r="D23" s="362">
        <f>(C23/B23-1)*100</f>
        <v>27.954251137181817</v>
      </c>
      <c r="E23" s="360">
        <f>SUM(E11:E22)</f>
        <v>100.00000000000001</v>
      </c>
      <c r="F23" s="342">
        <f>SUM(F11:F22)</f>
        <v>99.999999999999986</v>
      </c>
      <c r="I23" s="423"/>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9" t="s">
        <v>53</v>
      </c>
      <c r="B1" s="539"/>
      <c r="C1" s="539"/>
      <c r="D1" s="539"/>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0" t="s">
        <v>42</v>
      </c>
      <c r="B2" s="540"/>
      <c r="C2" s="540"/>
      <c r="D2" s="540"/>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8" t="s">
        <v>10</v>
      </c>
      <c r="C6" s="538"/>
      <c r="D6" s="4" t="s">
        <v>49</v>
      </c>
      <c r="E6" s="538" t="s">
        <v>11</v>
      </c>
      <c r="F6" s="538"/>
    </row>
    <row r="7" spans="1:69" ht="12" customHeight="1">
      <c r="A7" s="4" t="s">
        <v>52</v>
      </c>
      <c r="B7" s="10"/>
      <c r="C7" s="10"/>
      <c r="D7" s="4" t="s">
        <v>13</v>
      </c>
      <c r="E7" s="541" t="s">
        <v>14</v>
      </c>
      <c r="F7" s="541"/>
    </row>
    <row r="8" spans="1:69" ht="12" customHeight="1">
      <c r="A8" s="5" t="s">
        <v>34</v>
      </c>
      <c r="B8" s="537" t="s">
        <v>16</v>
      </c>
      <c r="C8" s="537"/>
      <c r="D8" s="5" t="s">
        <v>50</v>
      </c>
      <c r="E8" s="537" t="s">
        <v>17</v>
      </c>
      <c r="F8" s="537"/>
    </row>
    <row r="9" spans="1:69" ht="12" customHeight="1">
      <c r="A9" s="5"/>
      <c r="B9" s="11"/>
      <c r="C9" s="11"/>
      <c r="D9" s="5" t="s">
        <v>18</v>
      </c>
      <c r="E9" s="537" t="s">
        <v>19</v>
      </c>
      <c r="F9" s="537"/>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76" zoomScaleNormal="76" workbookViewId="0">
      <selection activeCell="K19" sqref="K19"/>
    </sheetView>
  </sheetViews>
  <sheetFormatPr defaultColWidth="9.140625" defaultRowHeight="12"/>
  <cols>
    <col min="1" max="1" width="46.7109375" style="259" bestFit="1" customWidth="1"/>
    <col min="2" max="2" width="10.140625" style="259" customWidth="1"/>
    <col min="3" max="3" width="11.28515625" style="259" bestFit="1" customWidth="1"/>
    <col min="4" max="4" width="9.28515625" style="259" customWidth="1"/>
    <col min="5" max="6" width="9.140625" style="259"/>
    <col min="7" max="7" width="10.85546875" style="259" customWidth="1"/>
    <col min="8" max="8" width="10.5703125" style="259" customWidth="1"/>
    <col min="9" max="9" width="10.28515625" style="259" customWidth="1"/>
    <col min="10" max="10" width="13.28515625" style="259" customWidth="1"/>
    <col min="11" max="11" width="11.28515625" style="259" bestFit="1" customWidth="1"/>
    <col min="12" max="12" width="11.85546875" style="259" bestFit="1" customWidth="1"/>
    <col min="13" max="13" width="12.5703125" style="259" bestFit="1" customWidth="1"/>
    <col min="14" max="14" width="11.140625" style="259" customWidth="1"/>
    <col min="15" max="16384" width="9.140625" style="259"/>
  </cols>
  <sheetData>
    <row r="2" spans="1:14" s="258" customFormat="1" ht="15.75" customHeight="1">
      <c r="A2" s="428" t="s">
        <v>193</v>
      </c>
    </row>
    <row r="3" spans="1:14" s="258" customFormat="1" ht="17.25" customHeight="1">
      <c r="A3" s="429" t="s">
        <v>194</v>
      </c>
    </row>
    <row r="4" spans="1:14" ht="12" customHeight="1">
      <c r="A4" s="459" t="s">
        <v>279</v>
      </c>
    </row>
    <row r="5" spans="1:14" s="460" customFormat="1" ht="12.75" customHeight="1">
      <c r="A5" s="542" t="s">
        <v>461</v>
      </c>
      <c r="B5" s="544">
        <v>2023</v>
      </c>
      <c r="C5" s="545"/>
      <c r="D5" s="545"/>
      <c r="E5" s="545"/>
      <c r="F5" s="545"/>
      <c r="G5" s="545"/>
      <c r="H5" s="545"/>
      <c r="I5" s="545"/>
      <c r="J5" s="545"/>
      <c r="K5" s="545"/>
      <c r="L5" s="545"/>
      <c r="M5" s="546"/>
      <c r="N5" s="472">
        <v>2024</v>
      </c>
    </row>
    <row r="6" spans="1:14" s="460" customFormat="1" ht="11.25">
      <c r="A6" s="543"/>
      <c r="B6" s="472" t="s">
        <v>455</v>
      </c>
      <c r="C6" s="472" t="s">
        <v>456</v>
      </c>
      <c r="D6" s="472" t="s">
        <v>457</v>
      </c>
      <c r="E6" s="472" t="s">
        <v>458</v>
      </c>
      <c r="F6" s="472" t="s">
        <v>459</v>
      </c>
      <c r="G6" s="472" t="s">
        <v>460</v>
      </c>
      <c r="H6" s="472" t="s">
        <v>469</v>
      </c>
      <c r="I6" s="472" t="s">
        <v>466</v>
      </c>
      <c r="J6" s="472" t="s">
        <v>467</v>
      </c>
      <c r="K6" s="472" t="s">
        <v>468</v>
      </c>
      <c r="L6" s="472" t="s">
        <v>453</v>
      </c>
      <c r="M6" s="472" t="s">
        <v>454</v>
      </c>
      <c r="N6" s="472" t="s">
        <v>455</v>
      </c>
    </row>
    <row r="7" spans="1:14" s="460" customFormat="1" ht="11.25">
      <c r="A7" s="461"/>
    </row>
    <row r="8" spans="1:14" s="464" customFormat="1" ht="11.25">
      <c r="A8" s="462" t="s">
        <v>462</v>
      </c>
      <c r="B8" s="463">
        <v>33063</v>
      </c>
      <c r="C8" s="463">
        <v>29919</v>
      </c>
      <c r="D8" s="463">
        <v>36339</v>
      </c>
      <c r="E8" s="463">
        <v>26537</v>
      </c>
      <c r="F8" s="463">
        <v>35356</v>
      </c>
      <c r="G8" s="463">
        <v>43242</v>
      </c>
      <c r="H8" s="463">
        <v>46658</v>
      </c>
      <c r="I8" s="463">
        <v>46047</v>
      </c>
      <c r="J8" s="463">
        <v>39724</v>
      </c>
      <c r="K8" s="463">
        <v>39876</v>
      </c>
      <c r="L8" s="463">
        <v>41604</v>
      </c>
      <c r="M8" s="463">
        <v>38961</v>
      </c>
      <c r="N8" s="463">
        <v>35998</v>
      </c>
    </row>
    <row r="9" spans="1:14" s="464" customFormat="1" ht="11.25">
      <c r="A9" s="465" t="s">
        <v>463</v>
      </c>
      <c r="B9" s="466" t="e">
        <f>(B8/#REF!-1)*100</f>
        <v>#REF!</v>
      </c>
      <c r="C9" s="466">
        <f t="shared" ref="C9:E9" si="0">(C8/B8-1)*100</f>
        <v>-9.5091189547228065</v>
      </c>
      <c r="D9" s="466">
        <f t="shared" si="0"/>
        <v>21.457936428356561</v>
      </c>
      <c r="E9" s="466">
        <f t="shared" si="0"/>
        <v>-26.973774732381184</v>
      </c>
      <c r="F9" s="466">
        <f t="shared" ref="F9:N9" si="1">(F8/E8-1)*100</f>
        <v>33.232844707389674</v>
      </c>
      <c r="G9" s="466">
        <f t="shared" si="1"/>
        <v>22.304559339291785</v>
      </c>
      <c r="H9" s="466">
        <f t="shared" si="1"/>
        <v>7.8997271171546091</v>
      </c>
      <c r="I9" s="466">
        <f t="shared" si="1"/>
        <v>-1.3095289125123255</v>
      </c>
      <c r="J9" s="466">
        <f t="shared" si="1"/>
        <v>-13.731622038352121</v>
      </c>
      <c r="K9" s="466">
        <f t="shared" si="1"/>
        <v>0.3826402175007626</v>
      </c>
      <c r="L9" s="466">
        <f t="shared" si="1"/>
        <v>4.3334336442973242</v>
      </c>
      <c r="M9" s="466">
        <f t="shared" si="1"/>
        <v>-6.3527545428324173</v>
      </c>
      <c r="N9" s="466">
        <f t="shared" si="1"/>
        <v>-7.605040938374275</v>
      </c>
    </row>
    <row r="10" spans="1:14" s="464" customFormat="1" ht="11.25">
      <c r="A10" s="462" t="s">
        <v>464</v>
      </c>
      <c r="B10" s="467">
        <v>4852119.9800000004</v>
      </c>
      <c r="C10" s="467">
        <v>4613853.34</v>
      </c>
      <c r="D10" s="467">
        <v>5832994.5</v>
      </c>
      <c r="E10" s="467">
        <v>4283471.1100000003</v>
      </c>
      <c r="F10" s="467">
        <v>5545935.9100000001</v>
      </c>
      <c r="G10" s="467">
        <v>6482300.8399999999</v>
      </c>
      <c r="H10" s="467">
        <v>7012796.1500000004</v>
      </c>
      <c r="I10" s="467">
        <v>6756579.75</v>
      </c>
      <c r="J10" s="467">
        <v>5914157.3200000003</v>
      </c>
      <c r="K10" s="467">
        <v>5962118.3099999996</v>
      </c>
      <c r="L10" s="467">
        <v>6178336.0300000003</v>
      </c>
      <c r="M10" s="467">
        <v>5838114.5199999996</v>
      </c>
      <c r="N10" s="467">
        <v>5296593.83</v>
      </c>
    </row>
    <row r="11" spans="1:14" s="464" customFormat="1" ht="11.25">
      <c r="A11" s="465" t="s">
        <v>465</v>
      </c>
      <c r="B11" s="466" t="e">
        <f>(B10/#REF!-1)*100</f>
        <v>#REF!</v>
      </c>
      <c r="C11" s="466">
        <f t="shared" ref="C11:N11" si="2">(C10/B10-1)*100</f>
        <v>-4.9105677720689966</v>
      </c>
      <c r="D11" s="466">
        <f t="shared" si="2"/>
        <v>26.423491822564095</v>
      </c>
      <c r="E11" s="466">
        <f t="shared" si="2"/>
        <v>-26.564801149735352</v>
      </c>
      <c r="F11" s="466">
        <f t="shared" si="2"/>
        <v>29.472938361897818</v>
      </c>
      <c r="G11" s="466">
        <f t="shared" si="2"/>
        <v>16.883803657226171</v>
      </c>
      <c r="H11" s="466">
        <f t="shared" si="2"/>
        <v>8.183750231499598</v>
      </c>
      <c r="I11" s="466">
        <f t="shared" si="2"/>
        <v>-3.6535555079552751</v>
      </c>
      <c r="J11" s="466">
        <f t="shared" si="2"/>
        <v>-12.46817859287459</v>
      </c>
      <c r="K11" s="466">
        <f t="shared" si="2"/>
        <v>0.81095221863323186</v>
      </c>
      <c r="L11" s="466">
        <f t="shared" si="2"/>
        <v>3.6265251502531903</v>
      </c>
      <c r="M11" s="466">
        <f t="shared" si="2"/>
        <v>-5.5066851066046807</v>
      </c>
      <c r="N11" s="466">
        <f t="shared" si="2"/>
        <v>-9.2756092424168379</v>
      </c>
    </row>
    <row r="12" spans="1:14" s="260" customFormat="1">
      <c r="A12" s="261"/>
    </row>
    <row r="13" spans="1:14" ht="12" customHeight="1">
      <c r="A13" s="262"/>
    </row>
    <row r="14" spans="1:14" ht="12" customHeight="1">
      <c r="A14" s="262"/>
    </row>
    <row r="15" spans="1:14" ht="12" customHeight="1">
      <c r="A15" s="263" t="s">
        <v>364</v>
      </c>
    </row>
    <row r="16" spans="1:14"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J17" sqref="J17"/>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12" t="s">
        <v>280</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9" t="s">
        <v>281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14" t="s">
        <v>11</v>
      </c>
      <c r="F5" s="515"/>
    </row>
    <row r="6" spans="1:45" ht="12" customHeight="1">
      <c r="A6" s="287" t="s">
        <v>270</v>
      </c>
      <c r="B6" s="518" t="s">
        <v>261</v>
      </c>
      <c r="C6" s="519"/>
      <c r="D6" s="289" t="s">
        <v>13</v>
      </c>
      <c r="E6" s="514" t="s">
        <v>13</v>
      </c>
      <c r="F6" s="515"/>
    </row>
    <row r="7" spans="1:45" ht="12" customHeight="1">
      <c r="A7" s="339" t="s">
        <v>34</v>
      </c>
      <c r="B7" s="520" t="s">
        <v>262</v>
      </c>
      <c r="C7" s="521"/>
      <c r="D7" s="280" t="s">
        <v>50</v>
      </c>
      <c r="E7" s="510" t="s">
        <v>17</v>
      </c>
      <c r="F7" s="511"/>
    </row>
    <row r="8" spans="1:45" ht="12" customHeight="1">
      <c r="A8" s="280"/>
      <c r="B8" s="277"/>
      <c r="C8" s="308"/>
      <c r="D8" s="280" t="s">
        <v>18</v>
      </c>
      <c r="E8" s="510" t="s">
        <v>18</v>
      </c>
      <c r="F8" s="511"/>
    </row>
    <row r="9" spans="1:45" ht="12.75" thickBot="1">
      <c r="A9" s="60" t="str">
        <f>' F4'!A10</f>
        <v>Janar/January</v>
      </c>
      <c r="B9" s="61">
        <v>2023</v>
      </c>
      <c r="C9" s="208">
        <v>2024</v>
      </c>
      <c r="D9" s="61" t="s">
        <v>475</v>
      </c>
      <c r="E9" s="61">
        <v>2023</v>
      </c>
      <c r="F9" s="208">
        <v>2024</v>
      </c>
    </row>
    <row r="10" spans="1:45" ht="15.75" thickBot="1">
      <c r="A10" s="506" t="s">
        <v>330</v>
      </c>
      <c r="B10" s="506"/>
      <c r="C10" s="506"/>
      <c r="D10" s="506"/>
      <c r="E10" s="506"/>
      <c r="F10" s="506"/>
    </row>
    <row r="11" spans="1:45" ht="15">
      <c r="A11" s="171" t="s">
        <v>319</v>
      </c>
      <c r="B11" s="151">
        <v>20667.05</v>
      </c>
      <c r="C11" s="142">
        <v>31919.18</v>
      </c>
      <c r="D11" s="143">
        <f>(C11/B11-1)*100</f>
        <v>54.444780459717279</v>
      </c>
      <c r="E11" s="143">
        <f>B11/B$23*100</f>
        <v>8.0060767253896543</v>
      </c>
      <c r="F11" s="143">
        <f>C11/C$23*100</f>
        <v>8.4907651564363835</v>
      </c>
      <c r="I11" s="402"/>
    </row>
    <row r="12" spans="1:45" ht="15">
      <c r="A12" s="172" t="s">
        <v>41</v>
      </c>
      <c r="B12" s="151">
        <v>32538.33</v>
      </c>
      <c r="C12" s="142">
        <v>41320.550000000003</v>
      </c>
      <c r="D12" s="143">
        <f>(C12/B12-1)*100</f>
        <v>26.990383341738799</v>
      </c>
      <c r="E12" s="143">
        <f>B12/B$23*100</f>
        <v>12.60481619273423</v>
      </c>
      <c r="F12" s="143">
        <f>C12/C$23*100</f>
        <v>10.991607121009608</v>
      </c>
      <c r="I12" s="402"/>
    </row>
    <row r="13" spans="1:45" ht="15">
      <c r="A13" s="172" t="s">
        <v>318</v>
      </c>
      <c r="B13" s="151">
        <v>28545.02</v>
      </c>
      <c r="C13" s="144">
        <v>35644.54</v>
      </c>
      <c r="D13" s="143">
        <f t="shared" ref="D13:D22" si="0">(C13/B13-1)*100</f>
        <v>24.871308550493222</v>
      </c>
      <c r="E13" s="143">
        <f t="shared" ref="E13:F22" si="1">B13/B$23*100</f>
        <v>11.057873293371925</v>
      </c>
      <c r="F13" s="143">
        <f t="shared" si="1"/>
        <v>9.4817416440272897</v>
      </c>
      <c r="I13" s="402"/>
    </row>
    <row r="14" spans="1:45" ht="15">
      <c r="A14" s="172" t="s">
        <v>263</v>
      </c>
      <c r="B14" s="151">
        <v>25044.05</v>
      </c>
      <c r="C14" s="142">
        <v>39020.589999999997</v>
      </c>
      <c r="D14" s="143">
        <f t="shared" si="0"/>
        <v>55.807826609514024</v>
      </c>
      <c r="E14" s="143">
        <f t="shared" si="1"/>
        <v>9.7016548474259636</v>
      </c>
      <c r="F14" s="143">
        <f t="shared" si="1"/>
        <v>10.379798790432272</v>
      </c>
      <c r="I14" s="402"/>
    </row>
    <row r="15" spans="1:45" ht="15">
      <c r="A15" s="173" t="s">
        <v>33</v>
      </c>
      <c r="B15" s="151">
        <v>0</v>
      </c>
      <c r="C15" s="142">
        <v>0</v>
      </c>
      <c r="D15" s="143" t="e">
        <f t="shared" si="0"/>
        <v>#DIV/0!</v>
      </c>
      <c r="E15" s="143">
        <f t="shared" si="1"/>
        <v>0</v>
      </c>
      <c r="F15" s="143">
        <f t="shared" si="1"/>
        <v>0</v>
      </c>
      <c r="I15" s="402"/>
    </row>
    <row r="16" spans="1:45" ht="15">
      <c r="A16" s="172" t="s">
        <v>271</v>
      </c>
      <c r="B16" s="151">
        <v>0</v>
      </c>
      <c r="C16" s="142">
        <v>0</v>
      </c>
      <c r="D16" s="143" t="e">
        <f t="shared" si="0"/>
        <v>#DIV/0!</v>
      </c>
      <c r="E16" s="143">
        <f t="shared" si="1"/>
        <v>0</v>
      </c>
      <c r="F16" s="143">
        <f t="shared" si="1"/>
        <v>0</v>
      </c>
      <c r="I16" s="402"/>
    </row>
    <row r="17" spans="1:9" ht="15">
      <c r="A17" s="172" t="s">
        <v>314</v>
      </c>
      <c r="B17" s="151">
        <v>31907.56</v>
      </c>
      <c r="C17" s="142">
        <v>44295.62</v>
      </c>
      <c r="D17" s="143">
        <f t="shared" si="0"/>
        <v>38.824842764536058</v>
      </c>
      <c r="E17" s="143">
        <f t="shared" si="1"/>
        <v>12.360466224254257</v>
      </c>
      <c r="F17" s="143">
        <f t="shared" si="1"/>
        <v>11.783000280043115</v>
      </c>
      <c r="I17" s="402"/>
    </row>
    <row r="18" spans="1:9" ht="15">
      <c r="A18" s="172" t="s">
        <v>306</v>
      </c>
      <c r="B18" s="151">
        <v>35130.1127118644</v>
      </c>
      <c r="C18" s="142">
        <v>48878.062711864499</v>
      </c>
      <c r="D18" s="143">
        <f t="shared" si="0"/>
        <v>39.134374867396993</v>
      </c>
      <c r="E18" s="143">
        <f t="shared" si="1"/>
        <v>13.608830372151459</v>
      </c>
      <c r="F18" s="143">
        <f t="shared" si="1"/>
        <v>13.001967838397213</v>
      </c>
      <c r="I18" s="402"/>
    </row>
    <row r="19" spans="1:9" ht="15">
      <c r="A19" s="172" t="s">
        <v>272</v>
      </c>
      <c r="B19" s="151">
        <v>29901.23</v>
      </c>
      <c r="C19" s="142">
        <v>47901.6499999999</v>
      </c>
      <c r="D19" s="143">
        <f t="shared" si="0"/>
        <v>60.199597140317977</v>
      </c>
      <c r="E19" s="143">
        <f t="shared" si="1"/>
        <v>11.583246838011371</v>
      </c>
      <c r="F19" s="143">
        <f t="shared" si="1"/>
        <v>12.742234003373834</v>
      </c>
      <c r="I19" s="402"/>
    </row>
    <row r="20" spans="1:9" ht="15">
      <c r="A20" s="172" t="s">
        <v>264</v>
      </c>
      <c r="B20" s="151">
        <v>13146.01</v>
      </c>
      <c r="C20" s="142">
        <v>15675.41</v>
      </c>
      <c r="D20" s="143">
        <f t="shared" si="0"/>
        <v>19.240819077423499</v>
      </c>
      <c r="E20" s="143">
        <f t="shared" si="1"/>
        <v>5.092548994304444</v>
      </c>
      <c r="F20" s="143">
        <f t="shared" si="1"/>
        <v>4.1697883542388761</v>
      </c>
      <c r="I20" s="402"/>
    </row>
    <row r="21" spans="1:9" ht="15">
      <c r="A21" s="172" t="s">
        <v>265</v>
      </c>
      <c r="B21" s="151">
        <v>19466.91</v>
      </c>
      <c r="C21" s="142">
        <v>37463.56</v>
      </c>
      <c r="D21" s="143">
        <f t="shared" si="0"/>
        <v>92.447388928186342</v>
      </c>
      <c r="E21" s="143">
        <f t="shared" si="1"/>
        <v>7.5411621429403386</v>
      </c>
      <c r="F21" s="143">
        <f t="shared" si="1"/>
        <v>9.9656159677054301</v>
      </c>
      <c r="I21" s="402"/>
    </row>
    <row r="22" spans="1:9" ht="15.75" thickBot="1">
      <c r="A22" s="220" t="s">
        <v>266</v>
      </c>
      <c r="B22" s="418">
        <v>21795.77</v>
      </c>
      <c r="C22" s="219">
        <v>33809.03</v>
      </c>
      <c r="D22" s="221">
        <f t="shared" si="0"/>
        <v>55.11739204441961</v>
      </c>
      <c r="E22" s="221">
        <f t="shared" si="1"/>
        <v>8.4433243694163451</v>
      </c>
      <c r="F22" s="221">
        <f t="shared" si="1"/>
        <v>8.9934808443359877</v>
      </c>
      <c r="I22" s="402"/>
    </row>
    <row r="23" spans="1:9" ht="15" thickBot="1">
      <c r="A23" s="333" t="s">
        <v>8</v>
      </c>
      <c r="B23" s="355">
        <f>SUM(B11:B22)</f>
        <v>258142.04271186443</v>
      </c>
      <c r="C23" s="355">
        <f>SUM(C11:C22)</f>
        <v>375928.19271186437</v>
      </c>
      <c r="D23" s="360">
        <f>(C23/B23-1)*100</f>
        <v>45.628425638310958</v>
      </c>
      <c r="E23" s="360">
        <f>SUM(E11:E22)</f>
        <v>100</v>
      </c>
      <c r="F23" s="342">
        <f>SUM(F11:F22)</f>
        <v>100.00000000000001</v>
      </c>
      <c r="I23" s="402"/>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4" zoomScale="95" zoomScaleNormal="95" workbookViewId="0">
      <selection activeCell="I16" sqref="I16"/>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12" t="s">
        <v>282</v>
      </c>
      <c r="B2" s="512"/>
      <c r="C2" s="512"/>
      <c r="D2" s="512"/>
      <c r="E2" s="512"/>
      <c r="F2" s="512"/>
    </row>
    <row r="3" spans="1:9" ht="15.75">
      <c r="A3" s="509" t="s">
        <v>283</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Janar/January</v>
      </c>
      <c r="B9" s="61">
        <v>2023</v>
      </c>
      <c r="C9" s="208">
        <v>2024</v>
      </c>
      <c r="D9" s="61" t="s">
        <v>475</v>
      </c>
      <c r="E9" s="61">
        <v>2023</v>
      </c>
      <c r="F9" s="208">
        <v>2024</v>
      </c>
    </row>
    <row r="10" spans="1:9" ht="15.75" thickBot="1">
      <c r="A10" s="506" t="s">
        <v>342</v>
      </c>
      <c r="B10" s="506"/>
      <c r="C10" s="506"/>
      <c r="D10" s="506"/>
      <c r="E10" s="506"/>
      <c r="F10" s="506"/>
    </row>
    <row r="11" spans="1:9" ht="15">
      <c r="A11" s="171" t="s">
        <v>319</v>
      </c>
      <c r="B11" s="142">
        <v>0</v>
      </c>
      <c r="C11" s="142">
        <v>0</v>
      </c>
      <c r="D11" s="143" t="e">
        <f>(C11/B11-1)*100</f>
        <v>#DIV/0!</v>
      </c>
      <c r="E11" s="143">
        <f>B11/B$23*100</f>
        <v>0</v>
      </c>
      <c r="F11" s="143">
        <f>C11/C$23*100</f>
        <v>0</v>
      </c>
      <c r="I11" s="423"/>
    </row>
    <row r="12" spans="1:9" ht="15">
      <c r="A12" s="172" t="s">
        <v>41</v>
      </c>
      <c r="B12" s="142">
        <v>0</v>
      </c>
      <c r="C12" s="142">
        <v>0</v>
      </c>
      <c r="D12" s="143" t="e">
        <f>(C12/B12-1)*100</f>
        <v>#DIV/0!</v>
      </c>
      <c r="E12" s="143">
        <f>B12/B$23*100</f>
        <v>0</v>
      </c>
      <c r="F12" s="143">
        <f>C12/C$23*100</f>
        <v>0</v>
      </c>
      <c r="I12" s="423"/>
    </row>
    <row r="13" spans="1:9" ht="15">
      <c r="A13" s="172" t="s">
        <v>318</v>
      </c>
      <c r="B13" s="142">
        <v>3792.18</v>
      </c>
      <c r="C13" s="142">
        <v>0</v>
      </c>
      <c r="D13" s="143">
        <f t="shared" ref="D13:D22" si="0">(C13/B13-1)*100</f>
        <v>-100</v>
      </c>
      <c r="E13" s="143">
        <f t="shared" ref="E13:F22" si="1">B13/B$23*100</f>
        <v>11.496056451688691</v>
      </c>
      <c r="F13" s="143">
        <f t="shared" si="1"/>
        <v>0</v>
      </c>
      <c r="I13" s="423"/>
    </row>
    <row r="14" spans="1:9" ht="15">
      <c r="A14" s="172" t="s">
        <v>263</v>
      </c>
      <c r="B14" s="142">
        <v>21763.1</v>
      </c>
      <c r="C14" s="142">
        <v>0</v>
      </c>
      <c r="D14" s="143">
        <f t="shared" si="0"/>
        <v>-100</v>
      </c>
      <c r="E14" s="143">
        <f t="shared" si="1"/>
        <v>65.975197950452284</v>
      </c>
      <c r="F14" s="143">
        <f t="shared" si="1"/>
        <v>0</v>
      </c>
      <c r="I14" s="423"/>
    </row>
    <row r="15" spans="1:9" ht="15">
      <c r="A15" s="173" t="s">
        <v>33</v>
      </c>
      <c r="B15" s="142">
        <v>0</v>
      </c>
      <c r="C15" s="144">
        <v>0</v>
      </c>
      <c r="D15" s="143" t="e">
        <f t="shared" si="0"/>
        <v>#DIV/0!</v>
      </c>
      <c r="E15" s="143">
        <f t="shared" si="1"/>
        <v>0</v>
      </c>
      <c r="F15" s="143">
        <f t="shared" si="1"/>
        <v>0</v>
      </c>
      <c r="I15" s="423"/>
    </row>
    <row r="16" spans="1:9" ht="15">
      <c r="A16" s="172" t="s">
        <v>271</v>
      </c>
      <c r="B16" s="142">
        <v>0</v>
      </c>
      <c r="C16" s="144">
        <v>0</v>
      </c>
      <c r="D16" s="143" t="e">
        <f t="shared" si="0"/>
        <v>#DIV/0!</v>
      </c>
      <c r="E16" s="143">
        <f t="shared" si="1"/>
        <v>0</v>
      </c>
      <c r="F16" s="143">
        <f t="shared" si="1"/>
        <v>0</v>
      </c>
      <c r="I16" s="423"/>
    </row>
    <row r="17" spans="1:9" s="58" customFormat="1" ht="15">
      <c r="A17" s="172" t="s">
        <v>314</v>
      </c>
      <c r="B17" s="142">
        <v>450</v>
      </c>
      <c r="C17" s="142">
        <v>13314.65</v>
      </c>
      <c r="D17" s="143">
        <f t="shared" si="0"/>
        <v>2858.8111111111111</v>
      </c>
      <c r="E17" s="143">
        <f t="shared" si="1"/>
        <v>1.3641824500049868</v>
      </c>
      <c r="F17" s="143">
        <f t="shared" si="1"/>
        <v>74.652686277785946</v>
      </c>
      <c r="I17" s="423"/>
    </row>
    <row r="18" spans="1:9" ht="15">
      <c r="A18" s="172" t="s">
        <v>306</v>
      </c>
      <c r="B18" s="142">
        <v>0</v>
      </c>
      <c r="C18" s="144">
        <v>531.51</v>
      </c>
      <c r="D18" s="143" t="e">
        <f t="shared" si="0"/>
        <v>#DIV/0!</v>
      </c>
      <c r="E18" s="143">
        <f t="shared" si="1"/>
        <v>0</v>
      </c>
      <c r="F18" s="143">
        <f t="shared" si="1"/>
        <v>2.9800745256920766</v>
      </c>
      <c r="I18" s="423"/>
    </row>
    <row r="19" spans="1:9" ht="15">
      <c r="A19" s="172" t="s">
        <v>272</v>
      </c>
      <c r="B19" s="142">
        <v>5060.7</v>
      </c>
      <c r="C19" s="144">
        <v>0</v>
      </c>
      <c r="D19" s="143">
        <f t="shared" si="0"/>
        <v>-100</v>
      </c>
      <c r="E19" s="143">
        <f t="shared" si="1"/>
        <v>15.341595832756081</v>
      </c>
      <c r="F19" s="143">
        <f t="shared" si="1"/>
        <v>0</v>
      </c>
      <c r="I19" s="423"/>
    </row>
    <row r="20" spans="1:9" ht="15">
      <c r="A20" s="172" t="s">
        <v>264</v>
      </c>
      <c r="B20" s="142">
        <v>0</v>
      </c>
      <c r="C20" s="144">
        <v>0</v>
      </c>
      <c r="D20" s="143" t="e">
        <f t="shared" si="0"/>
        <v>#DIV/0!</v>
      </c>
      <c r="E20" s="143">
        <f t="shared" si="1"/>
        <v>0</v>
      </c>
      <c r="F20" s="143">
        <f t="shared" si="1"/>
        <v>0</v>
      </c>
      <c r="I20" s="423"/>
    </row>
    <row r="21" spans="1:9" ht="17.25" customHeight="1">
      <c r="A21" s="172" t="s">
        <v>265</v>
      </c>
      <c r="B21" s="142">
        <v>1134.81</v>
      </c>
      <c r="C21" s="142">
        <v>2399.75</v>
      </c>
      <c r="D21" s="143">
        <f t="shared" si="0"/>
        <v>111.46711784351568</v>
      </c>
      <c r="E21" s="143">
        <f t="shared" si="1"/>
        <v>3.4401953024225751</v>
      </c>
      <c r="F21" s="143">
        <f t="shared" si="1"/>
        <v>13.454937523338339</v>
      </c>
      <c r="I21" s="423"/>
    </row>
    <row r="22" spans="1:9" ht="17.25" customHeight="1" thickBot="1">
      <c r="A22" s="220" t="s">
        <v>266</v>
      </c>
      <c r="B22" s="161">
        <v>786</v>
      </c>
      <c r="C22" s="161">
        <v>1589.55</v>
      </c>
      <c r="D22" s="221">
        <f t="shared" si="0"/>
        <v>102.23282442748092</v>
      </c>
      <c r="E22" s="221">
        <f t="shared" si="1"/>
        <v>2.3827720126753773</v>
      </c>
      <c r="F22" s="221">
        <f t="shared" si="1"/>
        <v>8.9123016731836469</v>
      </c>
      <c r="I22" s="423"/>
    </row>
    <row r="23" spans="1:9" ht="15" thickBot="1">
      <c r="A23" s="333" t="s">
        <v>8</v>
      </c>
      <c r="B23" s="355">
        <f>SUM(B11:B22)</f>
        <v>32986.79</v>
      </c>
      <c r="C23" s="355">
        <f>SUM(C11:C22)</f>
        <v>17835.46</v>
      </c>
      <c r="D23" s="360">
        <f>(C23/B23-1)*100</f>
        <v>-45.931507733853458</v>
      </c>
      <c r="E23" s="360">
        <f>SUM(E11:E22)</f>
        <v>100</v>
      </c>
      <c r="F23" s="342">
        <f>SUM(F11:F22)</f>
        <v>100.00000000000001</v>
      </c>
      <c r="I23" s="42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I22" sqref="I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12" t="s">
        <v>242</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9" t="s">
        <v>243</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14" t="s">
        <v>11</v>
      </c>
      <c r="F5" s="515"/>
    </row>
    <row r="6" spans="1:45" ht="12" customHeight="1">
      <c r="A6" s="287" t="s">
        <v>270</v>
      </c>
      <c r="B6" s="518" t="s">
        <v>261</v>
      </c>
      <c r="C6" s="519"/>
      <c r="D6" s="289" t="s">
        <v>13</v>
      </c>
      <c r="E6" s="514" t="s">
        <v>13</v>
      </c>
      <c r="F6" s="515"/>
    </row>
    <row r="7" spans="1:45" ht="12" customHeight="1">
      <c r="A7" s="339" t="s">
        <v>34</v>
      </c>
      <c r="B7" s="520" t="s">
        <v>262</v>
      </c>
      <c r="C7" s="521"/>
      <c r="D7" s="280" t="s">
        <v>50</v>
      </c>
      <c r="E7" s="510" t="s">
        <v>17</v>
      </c>
      <c r="F7" s="511"/>
    </row>
    <row r="8" spans="1:45" ht="12" customHeight="1">
      <c r="A8" s="280"/>
      <c r="B8" s="277"/>
      <c r="C8" s="308"/>
      <c r="D8" s="280" t="s">
        <v>18</v>
      </c>
      <c r="E8" s="510" t="s">
        <v>18</v>
      </c>
      <c r="F8" s="511"/>
    </row>
    <row r="9" spans="1:45" ht="12.75" thickBot="1">
      <c r="A9" s="60" t="str">
        <f>' F4'!A10</f>
        <v>Janar/January</v>
      </c>
      <c r="B9" s="61">
        <v>2023</v>
      </c>
      <c r="C9" s="208">
        <v>2024</v>
      </c>
      <c r="D9" s="61" t="s">
        <v>475</v>
      </c>
      <c r="E9" s="61">
        <v>2023</v>
      </c>
      <c r="F9" s="208">
        <v>2024</v>
      </c>
    </row>
    <row r="10" spans="1:45" ht="15.75" thickBot="1">
      <c r="A10" s="506" t="s">
        <v>343</v>
      </c>
      <c r="B10" s="506"/>
      <c r="C10" s="506"/>
      <c r="D10" s="506"/>
      <c r="E10" s="506"/>
      <c r="F10" s="506"/>
    </row>
    <row r="11" spans="1:45" ht="15">
      <c r="A11" s="171" t="s">
        <v>319</v>
      </c>
      <c r="B11" s="144">
        <v>349.17</v>
      </c>
      <c r="C11" s="144">
        <v>39.22</v>
      </c>
      <c r="D11" s="143">
        <f>(C11/B11-1)*100</f>
        <v>-88.767648996190957</v>
      </c>
      <c r="E11" s="143">
        <f>B11/B$23*100</f>
        <v>3.3509185833987126E-2</v>
      </c>
      <c r="F11" s="143">
        <f>C11/C$23*100</f>
        <v>3.194517172472414E-3</v>
      </c>
      <c r="I11" s="402"/>
    </row>
    <row r="12" spans="1:45" ht="15">
      <c r="A12" s="172" t="s">
        <v>41</v>
      </c>
      <c r="B12" s="142">
        <v>16927.8</v>
      </c>
      <c r="C12" s="142">
        <v>30600.34</v>
      </c>
      <c r="D12" s="143">
        <f>(C12/B12-1)*100</f>
        <v>80.769739718096872</v>
      </c>
      <c r="E12" s="143">
        <f>B12/B$23*100</f>
        <v>1.6245290144072149</v>
      </c>
      <c r="F12" s="143">
        <f>C12/C$23*100</f>
        <v>2.4924352782635011</v>
      </c>
      <c r="I12" s="402"/>
    </row>
    <row r="13" spans="1:45" ht="15">
      <c r="A13" s="172" t="s">
        <v>317</v>
      </c>
      <c r="B13" s="142">
        <v>5998.16</v>
      </c>
      <c r="C13" s="142">
        <v>6789.4</v>
      </c>
      <c r="D13" s="143">
        <f t="shared" ref="D13:D22" si="0">(C13/B13-1)*100</f>
        <v>13.191378689464761</v>
      </c>
      <c r="E13" s="143">
        <f t="shared" ref="E13:F22" si="1">B13/B$23*100</f>
        <v>0.57563209354179401</v>
      </c>
      <c r="F13" s="143">
        <f t="shared" si="1"/>
        <v>0.55300496916838882</v>
      </c>
      <c r="I13" s="402"/>
    </row>
    <row r="14" spans="1:45" ht="15">
      <c r="A14" s="172" t="s">
        <v>263</v>
      </c>
      <c r="B14" s="142">
        <v>150636.57999999999</v>
      </c>
      <c r="C14" s="142">
        <v>187123.64</v>
      </c>
      <c r="D14" s="143">
        <f t="shared" si="0"/>
        <v>24.221912101297072</v>
      </c>
      <c r="E14" s="143">
        <f t="shared" si="1"/>
        <v>14.45630825276017</v>
      </c>
      <c r="F14" s="143">
        <f t="shared" si="1"/>
        <v>15.241450315031772</v>
      </c>
      <c r="I14" s="402"/>
    </row>
    <row r="15" spans="1:45" ht="15">
      <c r="A15" s="173" t="s">
        <v>33</v>
      </c>
      <c r="B15" s="142">
        <v>0</v>
      </c>
      <c r="C15" s="142">
        <v>0</v>
      </c>
      <c r="D15" s="143" t="e">
        <f t="shared" si="0"/>
        <v>#DIV/0!</v>
      </c>
      <c r="E15" s="143">
        <f t="shared" si="1"/>
        <v>0</v>
      </c>
      <c r="F15" s="143">
        <f t="shared" si="1"/>
        <v>0</v>
      </c>
      <c r="I15" s="402"/>
    </row>
    <row r="16" spans="1:45" ht="15">
      <c r="A16" s="172" t="s">
        <v>271</v>
      </c>
      <c r="B16" s="142">
        <v>0</v>
      </c>
      <c r="C16" s="142">
        <v>0</v>
      </c>
      <c r="D16" s="143" t="e">
        <f t="shared" si="0"/>
        <v>#DIV/0!</v>
      </c>
      <c r="E16" s="143">
        <f t="shared" si="1"/>
        <v>0</v>
      </c>
      <c r="F16" s="143">
        <f t="shared" si="1"/>
        <v>0</v>
      </c>
      <c r="I16" s="402"/>
    </row>
    <row r="17" spans="1:9" ht="15">
      <c r="A17" s="172" t="s">
        <v>314</v>
      </c>
      <c r="B17" s="142">
        <v>15355.68</v>
      </c>
      <c r="C17" s="142">
        <v>25545.95</v>
      </c>
      <c r="D17" s="143">
        <f t="shared" si="0"/>
        <v>66.361567836787444</v>
      </c>
      <c r="E17" s="143">
        <f t="shared" si="1"/>
        <v>1.4736556254181041</v>
      </c>
      <c r="F17" s="143">
        <f t="shared" si="1"/>
        <v>2.0807490046435917</v>
      </c>
      <c r="I17" s="402"/>
    </row>
    <row r="18" spans="1:9" ht="15">
      <c r="A18" s="172" t="s">
        <v>306</v>
      </c>
      <c r="B18" s="142">
        <v>68515.5533898305</v>
      </c>
      <c r="C18" s="142">
        <v>71881.34</v>
      </c>
      <c r="D18" s="143">
        <f t="shared" si="0"/>
        <v>4.9124416919167357</v>
      </c>
      <c r="E18" s="143">
        <f t="shared" si="1"/>
        <v>6.5753083342162748</v>
      </c>
      <c r="F18" s="143">
        <f t="shared" si="1"/>
        <v>5.8548234321858299</v>
      </c>
      <c r="I18" s="402"/>
    </row>
    <row r="19" spans="1:9" ht="15">
      <c r="A19" s="172" t="s">
        <v>272</v>
      </c>
      <c r="B19" s="142">
        <v>629722.18999999994</v>
      </c>
      <c r="C19" s="142">
        <v>847038.15</v>
      </c>
      <c r="D19" s="143">
        <f t="shared" si="0"/>
        <v>34.509814558067276</v>
      </c>
      <c r="E19" s="143">
        <f t="shared" si="1"/>
        <v>60.43324995989159</v>
      </c>
      <c r="F19" s="143">
        <f t="shared" si="1"/>
        <v>68.992297703066413</v>
      </c>
      <c r="I19" s="402"/>
    </row>
    <row r="20" spans="1:9" ht="15">
      <c r="A20" s="172" t="s">
        <v>264</v>
      </c>
      <c r="B20" s="142">
        <v>14786.17</v>
      </c>
      <c r="C20" s="142">
        <v>4752.1499999999996</v>
      </c>
      <c r="D20" s="143">
        <f t="shared" si="0"/>
        <v>-67.860845641569114</v>
      </c>
      <c r="E20" s="143">
        <f t="shared" si="1"/>
        <v>1.4190008256806868</v>
      </c>
      <c r="F20" s="143">
        <f t="shared" si="1"/>
        <v>0.3870684543897191</v>
      </c>
      <c r="I20" s="402"/>
    </row>
    <row r="21" spans="1:9" ht="15">
      <c r="A21" s="172" t="s">
        <v>265</v>
      </c>
      <c r="B21" s="142">
        <v>112621.86</v>
      </c>
      <c r="C21" s="142">
        <v>18216.47</v>
      </c>
      <c r="D21" s="143">
        <f t="shared" si="0"/>
        <v>-83.825102870792577</v>
      </c>
      <c r="E21" s="143">
        <f t="shared" si="1"/>
        <v>10.808107327975717</v>
      </c>
      <c r="F21" s="143">
        <f t="shared" si="1"/>
        <v>1.4837538561149559</v>
      </c>
      <c r="I21" s="402"/>
    </row>
    <row r="22" spans="1:9" ht="15.75" thickBot="1">
      <c r="A22" s="220" t="s">
        <v>266</v>
      </c>
      <c r="B22" s="219">
        <v>27099.62</v>
      </c>
      <c r="C22" s="219">
        <v>35741.910000000003</v>
      </c>
      <c r="D22" s="221">
        <f t="shared" si="0"/>
        <v>31.89081618118632</v>
      </c>
      <c r="E22" s="221">
        <f t="shared" si="1"/>
        <v>2.6006993802744627</v>
      </c>
      <c r="F22" s="221">
        <f t="shared" si="1"/>
        <v>2.911222469963374</v>
      </c>
      <c r="I22" s="402"/>
    </row>
    <row r="23" spans="1:9" ht="15" thickBot="1">
      <c r="A23" s="333" t="s">
        <v>8</v>
      </c>
      <c r="B23" s="355">
        <f>SUM(B11:B22)</f>
        <v>1042012.7833898304</v>
      </c>
      <c r="C23" s="355">
        <f>SUM(C11:C22)</f>
        <v>1227728.5699999998</v>
      </c>
      <c r="D23" s="360">
        <f>(C23/B23-1)*100</f>
        <v>17.822793498368327</v>
      </c>
      <c r="E23" s="360">
        <f>SUM(E11:E22)</f>
        <v>100</v>
      </c>
      <c r="F23" s="342">
        <f>SUM(F11:F22)</f>
        <v>100.00000000000003</v>
      </c>
      <c r="I23" s="402"/>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4" zoomScaleNormal="100" workbookViewId="0">
      <selection activeCell="I19" sqref="I19"/>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12" t="s">
        <v>247</v>
      </c>
      <c r="B2" s="512"/>
      <c r="C2" s="512"/>
      <c r="D2" s="512"/>
      <c r="E2" s="512"/>
      <c r="F2" s="512"/>
    </row>
    <row r="3" spans="1:9" ht="15.75">
      <c r="A3" s="509" t="s">
        <v>248</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Janar/January</v>
      </c>
      <c r="B9" s="61">
        <v>2023</v>
      </c>
      <c r="C9" s="208">
        <v>2024</v>
      </c>
      <c r="D9" s="61" t="s">
        <v>475</v>
      </c>
      <c r="E9" s="61">
        <v>2023</v>
      </c>
      <c r="F9" s="208">
        <v>2024</v>
      </c>
    </row>
    <row r="10" spans="1:9" ht="15.75" thickBot="1">
      <c r="A10" s="506" t="s">
        <v>326</v>
      </c>
      <c r="B10" s="506"/>
      <c r="C10" s="506"/>
      <c r="D10" s="506"/>
      <c r="E10" s="506"/>
      <c r="F10" s="506"/>
    </row>
    <row r="11" spans="1:9" ht="15">
      <c r="A11" s="171" t="s">
        <v>319</v>
      </c>
      <c r="B11" s="144">
        <v>60000</v>
      </c>
      <c r="C11" s="142">
        <v>0</v>
      </c>
      <c r="D11" s="143">
        <f>(C11/B11-1)*100</f>
        <v>-100</v>
      </c>
      <c r="E11" s="143">
        <f>B11/B$23*100</f>
        <v>1.341098766063519</v>
      </c>
      <c r="F11" s="143">
        <f>C11/C$23*100</f>
        <v>0</v>
      </c>
      <c r="I11" s="423"/>
    </row>
    <row r="12" spans="1:9" ht="15">
      <c r="A12" s="172" t="s">
        <v>41</v>
      </c>
      <c r="B12" s="144">
        <v>4490</v>
      </c>
      <c r="C12" s="144">
        <v>7981.58</v>
      </c>
      <c r="D12" s="143">
        <f>(C12/B12-1)*100</f>
        <v>77.763474387527836</v>
      </c>
      <c r="E12" s="143">
        <f>B12/B$23*100</f>
        <v>0.10035889099375335</v>
      </c>
      <c r="F12" s="143">
        <f>C12/C$23*100</f>
        <v>25.262385613798759</v>
      </c>
      <c r="I12" s="423"/>
    </row>
    <row r="13" spans="1:9" ht="15">
      <c r="A13" s="172" t="s">
        <v>317</v>
      </c>
      <c r="B13" s="142">
        <v>0</v>
      </c>
      <c r="C13" s="142">
        <v>150</v>
      </c>
      <c r="D13" s="143" t="e">
        <f t="shared" ref="D13:D22" si="0">(C13/B13-1)*100</f>
        <v>#DIV/0!</v>
      </c>
      <c r="E13" s="143">
        <f t="shared" ref="E13:F22" si="1">B13/B$23*100</f>
        <v>0</v>
      </c>
      <c r="F13" s="143">
        <f t="shared" si="1"/>
        <v>0.47476287177097948</v>
      </c>
      <c r="I13" s="423"/>
    </row>
    <row r="14" spans="1:9" ht="15">
      <c r="A14" s="172" t="s">
        <v>263</v>
      </c>
      <c r="B14" s="142">
        <v>4172.04</v>
      </c>
      <c r="C14" s="142">
        <v>2138.94</v>
      </c>
      <c r="D14" s="143">
        <f t="shared" si="0"/>
        <v>-48.731555785658806</v>
      </c>
      <c r="E14" s="143">
        <f t="shared" si="1"/>
        <v>9.3251961599460725E-2</v>
      </c>
      <c r="F14" s="143">
        <f t="shared" si="1"/>
        <v>6.7699286463054591</v>
      </c>
      <c r="I14" s="423"/>
    </row>
    <row r="15" spans="1:9" ht="15">
      <c r="A15" s="173" t="s">
        <v>33</v>
      </c>
      <c r="B15" s="142">
        <v>0</v>
      </c>
      <c r="C15" s="142">
        <v>0</v>
      </c>
      <c r="D15" s="143" t="e">
        <f t="shared" si="0"/>
        <v>#DIV/0!</v>
      </c>
      <c r="E15" s="143">
        <f t="shared" si="1"/>
        <v>0</v>
      </c>
      <c r="F15" s="143">
        <f t="shared" si="1"/>
        <v>0</v>
      </c>
      <c r="I15" s="423"/>
    </row>
    <row r="16" spans="1:9" ht="15">
      <c r="A16" s="172" t="s">
        <v>271</v>
      </c>
      <c r="B16" s="142">
        <v>0</v>
      </c>
      <c r="C16" s="142">
        <v>0</v>
      </c>
      <c r="D16" s="143" t="e">
        <f t="shared" si="0"/>
        <v>#DIV/0!</v>
      </c>
      <c r="E16" s="143">
        <f t="shared" si="1"/>
        <v>0</v>
      </c>
      <c r="F16" s="143">
        <f t="shared" si="1"/>
        <v>0</v>
      </c>
      <c r="I16" s="423"/>
    </row>
    <row r="17" spans="1:9" s="58" customFormat="1" ht="15">
      <c r="A17" s="172" t="s">
        <v>314</v>
      </c>
      <c r="B17" s="142">
        <v>0</v>
      </c>
      <c r="C17" s="142">
        <v>0</v>
      </c>
      <c r="D17" s="143" t="e">
        <f t="shared" si="0"/>
        <v>#DIV/0!</v>
      </c>
      <c r="E17" s="143">
        <f t="shared" si="1"/>
        <v>0</v>
      </c>
      <c r="F17" s="143">
        <f t="shared" si="1"/>
        <v>0</v>
      </c>
      <c r="I17" s="423"/>
    </row>
    <row r="18" spans="1:9" ht="15">
      <c r="A18" s="172" t="s">
        <v>306</v>
      </c>
      <c r="B18" s="142">
        <v>305</v>
      </c>
      <c r="C18" s="142">
        <v>8249.6299999999992</v>
      </c>
      <c r="D18" s="143">
        <f>(C18/B18-1)*100</f>
        <v>2604.7967213114753</v>
      </c>
      <c r="E18" s="143">
        <f t="shared" si="1"/>
        <v>6.8172520608228886E-3</v>
      </c>
      <c r="F18" s="143">
        <f t="shared" si="1"/>
        <v>26.110786865653495</v>
      </c>
      <c r="I18" s="423"/>
    </row>
    <row r="19" spans="1:9" ht="15">
      <c r="A19" s="172" t="s">
        <v>272</v>
      </c>
      <c r="B19" s="142">
        <v>4002434.16</v>
      </c>
      <c r="C19" s="142">
        <v>10370</v>
      </c>
      <c r="D19" s="143">
        <f>(C19/B19-1)*100</f>
        <v>-99.740907668047683</v>
      </c>
      <c r="E19" s="143">
        <f t="shared" si="1"/>
        <v>89.460991887107951</v>
      </c>
      <c r="F19" s="143">
        <f t="shared" si="1"/>
        <v>32.821939868433716</v>
      </c>
      <c r="H19" s="489"/>
      <c r="I19" s="423"/>
    </row>
    <row r="20" spans="1:9" ht="15">
      <c r="A20" s="172" t="s">
        <v>264</v>
      </c>
      <c r="B20" s="142">
        <v>0</v>
      </c>
      <c r="C20" s="142">
        <v>0</v>
      </c>
      <c r="D20" s="143" t="e">
        <f t="shared" si="0"/>
        <v>#DIV/0!</v>
      </c>
      <c r="E20" s="143">
        <f t="shared" si="1"/>
        <v>0</v>
      </c>
      <c r="F20" s="143">
        <f t="shared" si="1"/>
        <v>0</v>
      </c>
      <c r="I20" s="423"/>
    </row>
    <row r="21" spans="1:9" ht="15">
      <c r="A21" s="172" t="s">
        <v>265</v>
      </c>
      <c r="B21" s="142">
        <v>402542.22</v>
      </c>
      <c r="C21" s="142">
        <v>165.87</v>
      </c>
      <c r="D21" s="143">
        <f t="shared" si="0"/>
        <v>-99.95879438435054</v>
      </c>
      <c r="E21" s="143">
        <f t="shared" si="1"/>
        <v>8.9974812421744925</v>
      </c>
      <c r="F21" s="143">
        <f t="shared" si="1"/>
        <v>0.52499278360434909</v>
      </c>
      <c r="I21" s="423"/>
    </row>
    <row r="22" spans="1:9" ht="15" customHeight="1" thickBot="1">
      <c r="A22" s="220" t="s">
        <v>266</v>
      </c>
      <c r="B22" s="161">
        <v>0</v>
      </c>
      <c r="C22" s="161">
        <v>2538.6999999999998</v>
      </c>
      <c r="D22" s="143" t="e">
        <f t="shared" si="0"/>
        <v>#DIV/0!</v>
      </c>
      <c r="E22" s="221">
        <f t="shared" si="1"/>
        <v>0</v>
      </c>
      <c r="F22" s="221">
        <f t="shared" si="1"/>
        <v>8.0352033504332354</v>
      </c>
      <c r="I22" s="423"/>
    </row>
    <row r="23" spans="1:9" ht="15" thickBot="1">
      <c r="A23" s="333" t="s">
        <v>8</v>
      </c>
      <c r="B23" s="355">
        <f>SUM(B11:B22)</f>
        <v>4473943.42</v>
      </c>
      <c r="C23" s="355">
        <f>SUM(C11:C22)</f>
        <v>31594.720000000001</v>
      </c>
      <c r="D23" s="360">
        <f>(C23/B23-1)*100</f>
        <v>-99.293805999897955</v>
      </c>
      <c r="E23" s="360">
        <f>SUM(E11:E22)</f>
        <v>100</v>
      </c>
      <c r="F23" s="342">
        <f>SUM(F11:F22)</f>
        <v>99.999999999999986</v>
      </c>
      <c r="I23" s="423"/>
    </row>
    <row r="24" spans="1:9">
      <c r="C24" s="427"/>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H19" sqref="H19"/>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12" t="s">
        <v>195</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9" t="s">
        <v>196</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14" t="s">
        <v>11</v>
      </c>
      <c r="F5" s="515"/>
    </row>
    <row r="6" spans="1:47" ht="12" customHeight="1">
      <c r="A6" s="287" t="s">
        <v>270</v>
      </c>
      <c r="B6" s="518" t="s">
        <v>261</v>
      </c>
      <c r="C6" s="519"/>
      <c r="D6" s="289" t="s">
        <v>13</v>
      </c>
      <c r="E6" s="514" t="s">
        <v>13</v>
      </c>
      <c r="F6" s="515"/>
    </row>
    <row r="7" spans="1:47" ht="12" customHeight="1">
      <c r="A7" s="339" t="s">
        <v>34</v>
      </c>
      <c r="B7" s="520" t="s">
        <v>262</v>
      </c>
      <c r="C7" s="521"/>
      <c r="D7" s="280" t="s">
        <v>50</v>
      </c>
      <c r="E7" s="510" t="s">
        <v>17</v>
      </c>
      <c r="F7" s="511"/>
    </row>
    <row r="8" spans="1:47" ht="12" customHeight="1">
      <c r="A8" s="280"/>
      <c r="B8" s="277"/>
      <c r="C8" s="308"/>
      <c r="D8" s="280" t="s">
        <v>18</v>
      </c>
      <c r="E8" s="510" t="s">
        <v>18</v>
      </c>
      <c r="F8" s="511"/>
    </row>
    <row r="9" spans="1:47" ht="12.75" thickBot="1">
      <c r="A9" s="60" t="str">
        <f>' F4'!A10</f>
        <v>Janar/January</v>
      </c>
      <c r="B9" s="61">
        <v>2023</v>
      </c>
      <c r="C9" s="208">
        <v>2024</v>
      </c>
      <c r="D9" s="61" t="s">
        <v>475</v>
      </c>
      <c r="E9" s="61">
        <v>2023</v>
      </c>
      <c r="F9" s="208">
        <v>2024</v>
      </c>
    </row>
    <row r="10" spans="1:47" ht="15.75" thickBot="1">
      <c r="A10" s="506" t="s">
        <v>330</v>
      </c>
      <c r="B10" s="506"/>
      <c r="C10" s="506"/>
      <c r="D10" s="506"/>
      <c r="E10" s="506"/>
      <c r="F10" s="506"/>
    </row>
    <row r="11" spans="1:47" ht="15" customHeight="1">
      <c r="A11" s="171" t="s">
        <v>319</v>
      </c>
      <c r="B11" s="142">
        <v>120115.35</v>
      </c>
      <c r="C11" s="142">
        <v>331595</v>
      </c>
      <c r="D11" s="143">
        <f>(C11/B11-1)*100</f>
        <v>176.06380033859116</v>
      </c>
      <c r="E11" s="143">
        <f>B11/B$23*100</f>
        <v>4.2330344673690661</v>
      </c>
      <c r="F11" s="143">
        <f>C11/C$23*100</f>
        <v>7.5379161707114148</v>
      </c>
      <c r="I11" s="402"/>
    </row>
    <row r="12" spans="1:47" ht="15">
      <c r="A12" s="172" t="s">
        <v>41</v>
      </c>
      <c r="B12" s="142">
        <v>415924.02</v>
      </c>
      <c r="C12" s="142">
        <v>789433.75</v>
      </c>
      <c r="D12" s="143">
        <f>(C12/B12-1)*100</f>
        <v>89.802394677758684</v>
      </c>
      <c r="E12" s="143">
        <f>B12/B$23*100</f>
        <v>14.657749508840467</v>
      </c>
      <c r="F12" s="143">
        <f>C12/C$23*100</f>
        <v>17.945642816780566</v>
      </c>
      <c r="I12" s="402"/>
    </row>
    <row r="13" spans="1:47" ht="15">
      <c r="A13" s="172" t="s">
        <v>317</v>
      </c>
      <c r="B13" s="142">
        <v>276528.65000000002</v>
      </c>
      <c r="C13" s="142">
        <v>388437.58</v>
      </c>
      <c r="D13" s="143">
        <f t="shared" ref="D13:D20" si="0">(C13/B13-1)*100</f>
        <v>40.469199122767208</v>
      </c>
      <c r="E13" s="143">
        <f t="shared" ref="E13:F22" si="1">B13/B$23*100</f>
        <v>9.7452599244396065</v>
      </c>
      <c r="F13" s="143">
        <f t="shared" si="1"/>
        <v>8.8300786067160502</v>
      </c>
      <c r="I13" s="402"/>
    </row>
    <row r="14" spans="1:47" ht="15">
      <c r="A14" s="172" t="s">
        <v>263</v>
      </c>
      <c r="B14" s="142">
        <v>633546.51</v>
      </c>
      <c r="C14" s="142">
        <v>717418.22</v>
      </c>
      <c r="D14" s="143">
        <f t="shared" si="0"/>
        <v>13.238445587838532</v>
      </c>
      <c r="E14" s="143">
        <f t="shared" si="1"/>
        <v>22.327073213468392</v>
      </c>
      <c r="F14" s="143">
        <f t="shared" si="1"/>
        <v>16.308564368283594</v>
      </c>
      <c r="I14" s="402"/>
    </row>
    <row r="15" spans="1:47" ht="15">
      <c r="A15" s="173" t="s">
        <v>33</v>
      </c>
      <c r="B15" s="142">
        <v>0</v>
      </c>
      <c r="C15" s="142">
        <v>0</v>
      </c>
      <c r="D15" s="143" t="e">
        <f t="shared" si="0"/>
        <v>#DIV/0!</v>
      </c>
      <c r="E15" s="143">
        <f t="shared" si="1"/>
        <v>0</v>
      </c>
      <c r="F15" s="143">
        <f t="shared" si="1"/>
        <v>0</v>
      </c>
      <c r="I15" s="402"/>
    </row>
    <row r="16" spans="1:47" ht="15">
      <c r="A16" s="172" t="s">
        <v>271</v>
      </c>
      <c r="B16" s="142">
        <v>0</v>
      </c>
      <c r="C16" s="142">
        <v>0</v>
      </c>
      <c r="D16" s="143" t="e">
        <f t="shared" si="0"/>
        <v>#DIV/0!</v>
      </c>
      <c r="E16" s="143">
        <f t="shared" si="1"/>
        <v>0</v>
      </c>
      <c r="F16" s="143">
        <f t="shared" si="1"/>
        <v>0</v>
      </c>
      <c r="I16" s="402"/>
    </row>
    <row r="17" spans="1:9" ht="15">
      <c r="A17" s="172" t="s">
        <v>314</v>
      </c>
      <c r="B17" s="142">
        <v>138312.860000001</v>
      </c>
      <c r="C17" s="142">
        <v>220478.7</v>
      </c>
      <c r="D17" s="143">
        <f t="shared" si="0"/>
        <v>59.405784827237618</v>
      </c>
      <c r="E17" s="143">
        <f t="shared" si="1"/>
        <v>4.8743404041231742</v>
      </c>
      <c r="F17" s="143">
        <f t="shared" si="1"/>
        <v>5.0119873883123409</v>
      </c>
      <c r="I17" s="402"/>
    </row>
    <row r="18" spans="1:9" ht="15">
      <c r="A18" s="172" t="s">
        <v>306</v>
      </c>
      <c r="B18" s="142">
        <v>594543.53</v>
      </c>
      <c r="C18" s="142">
        <v>723347.98</v>
      </c>
      <c r="D18" s="143">
        <f>(C18/B18-1)*100</f>
        <v>21.664427161456111</v>
      </c>
      <c r="E18" s="143">
        <f t="shared" si="1"/>
        <v>20.952553148629832</v>
      </c>
      <c r="F18" s="143">
        <f t="shared" si="1"/>
        <v>16.443361436370985</v>
      </c>
      <c r="I18" s="402"/>
    </row>
    <row r="19" spans="1:9" ht="15">
      <c r="A19" s="172" t="s">
        <v>272</v>
      </c>
      <c r="B19" s="142">
        <v>377854.629999995</v>
      </c>
      <c r="C19" s="142">
        <v>514084.14999999799</v>
      </c>
      <c r="D19" s="143">
        <f>(C19/B19-1)*100</f>
        <v>36.053420861881413</v>
      </c>
      <c r="E19" s="143">
        <f t="shared" si="1"/>
        <v>13.316130473290585</v>
      </c>
      <c r="F19" s="143">
        <f t="shared" si="1"/>
        <v>11.686313808686551</v>
      </c>
      <c r="I19" s="402"/>
    </row>
    <row r="20" spans="1:9" ht="15">
      <c r="A20" s="172" t="s">
        <v>264</v>
      </c>
      <c r="B20" s="142">
        <v>16066.03</v>
      </c>
      <c r="C20" s="142">
        <v>10108.200000000001</v>
      </c>
      <c r="D20" s="143">
        <f t="shared" si="0"/>
        <v>-37.083398947966607</v>
      </c>
      <c r="E20" s="143">
        <f t="shared" si="1"/>
        <v>0.56618957313770002</v>
      </c>
      <c r="F20" s="143">
        <f t="shared" si="1"/>
        <v>0.22978260901637576</v>
      </c>
      <c r="I20" s="402"/>
    </row>
    <row r="21" spans="1:9" ht="15">
      <c r="A21" s="172" t="s">
        <v>265</v>
      </c>
      <c r="B21" s="142">
        <v>127273.340000001</v>
      </c>
      <c r="C21" s="142">
        <v>277132.289999992</v>
      </c>
      <c r="D21" s="143">
        <f>(C21/B21-1)*100</f>
        <v>117.74575099544791</v>
      </c>
      <c r="E21" s="143">
        <f t="shared" si="1"/>
        <v>4.4852921379089876</v>
      </c>
      <c r="F21" s="143">
        <f t="shared" si="1"/>
        <v>6.299853647422986</v>
      </c>
      <c r="I21" s="402"/>
    </row>
    <row r="22" spans="1:9" ht="15.75" thickBot="1">
      <c r="A22" s="220" t="s">
        <v>266</v>
      </c>
      <c r="B22" s="219">
        <v>137405.88</v>
      </c>
      <c r="C22" s="219">
        <v>426991.56</v>
      </c>
      <c r="D22" s="221">
        <f>(C22/B22-1)*100</f>
        <v>210.75202895247278</v>
      </c>
      <c r="E22" s="221">
        <f t="shared" si="1"/>
        <v>4.8423771487922052</v>
      </c>
      <c r="F22" s="221">
        <f t="shared" si="1"/>
        <v>9.7064991476991302</v>
      </c>
      <c r="I22" s="402"/>
    </row>
    <row r="23" spans="1:9" ht="14.25" customHeight="1" thickBot="1">
      <c r="A23" s="333" t="s">
        <v>8</v>
      </c>
      <c r="B23" s="355">
        <f>SUM(B11:B22)</f>
        <v>2837570.7999999966</v>
      </c>
      <c r="C23" s="355">
        <f>SUM(C11:C22)</f>
        <v>4399027.4299999904</v>
      </c>
      <c r="D23" s="360">
        <f>(C23/B23-1)*100</f>
        <v>55.027935514419447</v>
      </c>
      <c r="E23" s="360">
        <f>SUM(E11:E22)</f>
        <v>100.00000000000003</v>
      </c>
      <c r="F23" s="342">
        <f>SUM(F11:F22)</f>
        <v>100.00000000000001</v>
      </c>
      <c r="I23" s="402"/>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H18" sqref="H18"/>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12" t="s">
        <v>197</v>
      </c>
      <c r="B2" s="512"/>
      <c r="C2" s="512"/>
      <c r="D2" s="512"/>
      <c r="E2" s="512"/>
      <c r="F2" s="512"/>
    </row>
    <row r="3" spans="1:9" ht="15.75">
      <c r="A3" s="509" t="s">
        <v>149</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Janar/January</v>
      </c>
      <c r="B9" s="61">
        <v>2023</v>
      </c>
      <c r="C9" s="208">
        <v>2024</v>
      </c>
      <c r="D9" s="61" t="s">
        <v>475</v>
      </c>
      <c r="E9" s="61">
        <v>2023</v>
      </c>
      <c r="F9" s="208">
        <v>2024</v>
      </c>
    </row>
    <row r="10" spans="1:9" ht="15.75" thickBot="1">
      <c r="A10" s="506" t="s">
        <v>342</v>
      </c>
      <c r="B10" s="506"/>
      <c r="C10" s="506"/>
      <c r="D10" s="506"/>
      <c r="E10" s="506"/>
      <c r="F10" s="506"/>
    </row>
    <row r="11" spans="1:9" ht="15">
      <c r="A11" s="171" t="s">
        <v>319</v>
      </c>
      <c r="B11" s="142">
        <v>556</v>
      </c>
      <c r="C11" s="142">
        <v>5661</v>
      </c>
      <c r="D11" s="143">
        <f>(C11/B11-1)*100</f>
        <v>918.1654676258994</v>
      </c>
      <c r="E11" s="143">
        <f>B11/B$23*100</f>
        <v>4.5000478049143165E-2</v>
      </c>
      <c r="F11" s="390">
        <f>C11/C$23*100</f>
        <v>0.37804923403091417</v>
      </c>
      <c r="I11" s="423"/>
    </row>
    <row r="12" spans="1:9" ht="15">
      <c r="A12" s="172" t="s">
        <v>41</v>
      </c>
      <c r="B12" s="142">
        <v>217320.62</v>
      </c>
      <c r="C12" s="151">
        <v>270078.2</v>
      </c>
      <c r="D12" s="143">
        <f>(C12/B12-1)*100</f>
        <v>24.276380216474625</v>
      </c>
      <c r="E12" s="143">
        <f>B12/B$23*100</f>
        <v>17.58908595312263</v>
      </c>
      <c r="F12" s="143">
        <f>C12/C$23*100</f>
        <v>18.036187358849684</v>
      </c>
      <c r="I12" s="423"/>
    </row>
    <row r="13" spans="1:9" ht="15">
      <c r="A13" s="172" t="s">
        <v>317</v>
      </c>
      <c r="B13" s="142">
        <v>33726.120000000003</v>
      </c>
      <c r="C13" s="142">
        <v>140320.9</v>
      </c>
      <c r="D13" s="143">
        <f t="shared" ref="D13:D22" si="0">(C13/B13-1)*100</f>
        <v>316.06001520483227</v>
      </c>
      <c r="E13" s="143">
        <f t="shared" ref="E13:F22" si="1">B13/B$23*100</f>
        <v>2.7296610121272811</v>
      </c>
      <c r="F13" s="143">
        <f t="shared" si="1"/>
        <v>9.3708194247533125</v>
      </c>
      <c r="I13" s="423"/>
    </row>
    <row r="14" spans="1:9" ht="15">
      <c r="A14" s="172" t="s">
        <v>263</v>
      </c>
      <c r="B14" s="142">
        <v>330109.71999999997</v>
      </c>
      <c r="C14" s="142">
        <v>334327.65000000002</v>
      </c>
      <c r="D14" s="143">
        <f t="shared" si="0"/>
        <v>1.2777357782739696</v>
      </c>
      <c r="E14" s="143">
        <f t="shared" si="1"/>
        <v>26.717797137893516</v>
      </c>
      <c r="F14" s="143">
        <f t="shared" si="1"/>
        <v>22.326852499179576</v>
      </c>
      <c r="I14" s="423"/>
    </row>
    <row r="15" spans="1:9" ht="15">
      <c r="A15" s="173" t="s">
        <v>33</v>
      </c>
      <c r="B15" s="142">
        <v>0</v>
      </c>
      <c r="C15" s="142">
        <v>0</v>
      </c>
      <c r="D15" s="143" t="e">
        <f t="shared" si="0"/>
        <v>#DIV/0!</v>
      </c>
      <c r="E15" s="143">
        <f t="shared" si="1"/>
        <v>0</v>
      </c>
      <c r="F15" s="143">
        <f t="shared" si="1"/>
        <v>0</v>
      </c>
      <c r="I15" s="423"/>
    </row>
    <row r="16" spans="1:9" ht="15">
      <c r="A16" s="172" t="s">
        <v>271</v>
      </c>
      <c r="B16" s="142">
        <v>3356.76</v>
      </c>
      <c r="C16" s="142">
        <v>238</v>
      </c>
      <c r="D16" s="143">
        <f t="shared" si="0"/>
        <v>-92.909829716750679</v>
      </c>
      <c r="E16" s="143">
        <f t="shared" si="1"/>
        <v>0.27168310197165796</v>
      </c>
      <c r="F16" s="143">
        <f t="shared" si="1"/>
        <v>1.5893961791089484E-2</v>
      </c>
      <c r="I16" s="423"/>
    </row>
    <row r="17" spans="1:9" s="58" customFormat="1" ht="15">
      <c r="A17" s="172" t="s">
        <v>314</v>
      </c>
      <c r="B17" s="142">
        <v>39771</v>
      </c>
      <c r="C17" s="142">
        <v>39585.64</v>
      </c>
      <c r="D17" s="143">
        <f t="shared" si="0"/>
        <v>-0.46606824067788599</v>
      </c>
      <c r="E17" s="143">
        <f t="shared" si="1"/>
        <v>3.2189100944109219</v>
      </c>
      <c r="F17" s="143">
        <f t="shared" si="1"/>
        <v>2.643582561495057</v>
      </c>
      <c r="I17" s="423"/>
    </row>
    <row r="18" spans="1:9" ht="15">
      <c r="A18" s="172" t="s">
        <v>306</v>
      </c>
      <c r="B18" s="142">
        <v>231004</v>
      </c>
      <c r="C18" s="142">
        <v>222433.82</v>
      </c>
      <c r="D18" s="143">
        <f t="shared" si="0"/>
        <v>-3.7099703901231074</v>
      </c>
      <c r="E18" s="143">
        <f t="shared" si="1"/>
        <v>18.696565523856595</v>
      </c>
      <c r="F18" s="143">
        <f t="shared" si="1"/>
        <v>14.854431244227213</v>
      </c>
      <c r="I18" s="423"/>
    </row>
    <row r="19" spans="1:9" ht="15">
      <c r="A19" s="172" t="s">
        <v>272</v>
      </c>
      <c r="B19" s="142">
        <v>173840.6</v>
      </c>
      <c r="C19" s="142">
        <v>241058.05</v>
      </c>
      <c r="D19" s="143">
        <f t="shared" si="0"/>
        <v>38.666140130671423</v>
      </c>
      <c r="E19" s="143">
        <f t="shared" si="1"/>
        <v>14.069982202068124</v>
      </c>
      <c r="F19" s="143">
        <f t="shared" si="1"/>
        <v>16.098182504766971</v>
      </c>
      <c r="I19" s="423"/>
    </row>
    <row r="20" spans="1:9" ht="15">
      <c r="A20" s="172" t="s">
        <v>264</v>
      </c>
      <c r="B20" s="142">
        <v>1280</v>
      </c>
      <c r="C20" s="142">
        <v>292.10000000000002</v>
      </c>
      <c r="D20" s="143">
        <f t="shared" si="0"/>
        <v>-77.1796875</v>
      </c>
      <c r="E20" s="143">
        <f t="shared" si="1"/>
        <v>0.10359822284694829</v>
      </c>
      <c r="F20" s="143">
        <f t="shared" si="1"/>
        <v>1.9506832937719491E-2</v>
      </c>
      <c r="I20" s="423"/>
    </row>
    <row r="21" spans="1:9" ht="15">
      <c r="A21" s="172" t="s">
        <v>265</v>
      </c>
      <c r="B21" s="142">
        <v>138516.60999999999</v>
      </c>
      <c r="C21" s="142">
        <v>141033.5</v>
      </c>
      <c r="D21" s="143">
        <f t="shared" si="0"/>
        <v>1.8170311849243337</v>
      </c>
      <c r="E21" s="143">
        <f t="shared" si="1"/>
        <v>11.210995805299863</v>
      </c>
      <c r="F21" s="143">
        <f t="shared" si="1"/>
        <v>9.4184078162336924</v>
      </c>
      <c r="I21" s="423"/>
    </row>
    <row r="22" spans="1:9" ht="15.75" thickBot="1">
      <c r="A22" s="220" t="s">
        <v>266</v>
      </c>
      <c r="B22" s="219">
        <v>66061</v>
      </c>
      <c r="C22" s="219">
        <v>102395.15</v>
      </c>
      <c r="D22" s="221">
        <f t="shared" si="0"/>
        <v>55.000908251464551</v>
      </c>
      <c r="E22" s="221">
        <f t="shared" si="1"/>
        <v>5.3467204683533209</v>
      </c>
      <c r="F22" s="221">
        <f t="shared" si="1"/>
        <v>6.8380865617347757</v>
      </c>
      <c r="I22" s="423"/>
    </row>
    <row r="23" spans="1:9" ht="15" thickBot="1">
      <c r="A23" s="333" t="s">
        <v>8</v>
      </c>
      <c r="B23" s="355">
        <f>SUM(B11:B22)</f>
        <v>1235542.43</v>
      </c>
      <c r="C23" s="355">
        <f>SUM(C11:C22)</f>
        <v>1497424.01</v>
      </c>
      <c r="D23" s="360">
        <f>(C23/B23-1)*100</f>
        <v>21.195676784649152</v>
      </c>
      <c r="E23" s="360">
        <f>SUM(E11:E22)</f>
        <v>100.00000000000001</v>
      </c>
      <c r="F23" s="342">
        <f>SUM(F11:F22)</f>
        <v>100</v>
      </c>
      <c r="I23" s="42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4"/>
  <sheetViews>
    <sheetView topLeftCell="A2" zoomScaleNormal="100" workbookViewId="0">
      <selection activeCell="H6" sqref="H6"/>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5"/>
      <c r="C3" s="495"/>
      <c r="D3" s="49"/>
      <c r="E3" s="49"/>
    </row>
    <row r="4" spans="1:5" ht="18.75" customHeight="1">
      <c r="A4" s="549" t="s">
        <v>139</v>
      </c>
      <c r="B4" s="549"/>
      <c r="C4" s="549"/>
      <c r="D4" s="45"/>
      <c r="E4" s="166"/>
    </row>
    <row r="5" spans="1:5" ht="59.45" customHeight="1">
      <c r="A5" s="493" t="s">
        <v>321</v>
      </c>
      <c r="B5" s="493"/>
      <c r="C5" s="493"/>
      <c r="D5" s="493"/>
      <c r="E5" s="493"/>
    </row>
    <row r="6" spans="1:5" s="53" customFormat="1" ht="45.75" customHeight="1">
      <c r="A6" s="493" t="s">
        <v>436</v>
      </c>
      <c r="B6" s="493"/>
      <c r="C6" s="493"/>
      <c r="D6" s="493"/>
      <c r="E6" s="248"/>
    </row>
    <row r="7" spans="1:5" s="53" customFormat="1" ht="66" customHeight="1">
      <c r="A7" s="547" t="s">
        <v>476</v>
      </c>
      <c r="B7" s="547"/>
      <c r="C7" s="547"/>
      <c r="D7" s="547"/>
      <c r="E7" s="248"/>
    </row>
    <row r="8" spans="1:5" s="53" customFormat="1" ht="31.5" customHeight="1">
      <c r="A8" s="169" t="s">
        <v>4</v>
      </c>
      <c r="B8" s="170"/>
      <c r="C8" s="170"/>
      <c r="D8" s="170"/>
      <c r="E8" s="170"/>
    </row>
    <row r="9" spans="1:5" s="53" customFormat="1" ht="13.5" customHeight="1">
      <c r="A9" s="550" t="s">
        <v>110</v>
      </c>
      <c r="B9" s="550"/>
      <c r="C9" s="550"/>
      <c r="D9" s="550"/>
      <c r="E9" s="550"/>
    </row>
    <row r="10" spans="1:5" s="53" customFormat="1" ht="66" customHeight="1">
      <c r="A10" s="493" t="s">
        <v>431</v>
      </c>
      <c r="B10" s="493"/>
      <c r="C10" s="493"/>
      <c r="D10" s="493"/>
      <c r="E10" s="493"/>
    </row>
    <row r="11" spans="1:5" ht="50.25" customHeight="1">
      <c r="A11" s="548" t="s">
        <v>437</v>
      </c>
      <c r="B11" s="548"/>
      <c r="C11" s="548"/>
      <c r="D11" s="548"/>
      <c r="E11" s="53"/>
    </row>
    <row r="12" spans="1:5" ht="69.95" customHeight="1">
      <c r="A12" s="547" t="s">
        <v>477</v>
      </c>
      <c r="B12" s="547"/>
      <c r="C12" s="547"/>
      <c r="D12" s="547"/>
    </row>
    <row r="13" spans="1:5" ht="14.25" customHeight="1">
      <c r="A13" s="547"/>
      <c r="B13" s="547"/>
      <c r="C13" s="547"/>
      <c r="D13" s="547"/>
    </row>
    <row r="14" spans="1:5" ht="31.5" customHeight="1">
      <c r="A14" s="547"/>
      <c r="B14" s="547"/>
      <c r="C14" s="547"/>
      <c r="D14" s="547"/>
    </row>
  </sheetData>
  <mergeCells count="11">
    <mergeCell ref="A13:D14"/>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12" t="s">
        <v>207</v>
      </c>
      <c r="B2" s="512"/>
      <c r="C2" s="512"/>
      <c r="D2" s="512"/>
    </row>
    <row r="3" spans="1:8" ht="15.75">
      <c r="A3" s="551" t="s">
        <v>208</v>
      </c>
      <c r="B3" s="551"/>
      <c r="C3" s="551"/>
      <c r="D3" s="551"/>
    </row>
    <row r="5" spans="1:8">
      <c r="A5" s="270"/>
      <c r="B5" s="552"/>
      <c r="C5" s="553"/>
      <c r="D5" s="270" t="s">
        <v>49</v>
      </c>
    </row>
    <row r="6" spans="1:8" ht="14.25">
      <c r="A6" s="273" t="s">
        <v>12</v>
      </c>
      <c r="B6" s="552" t="s">
        <v>261</v>
      </c>
      <c r="C6" s="553"/>
      <c r="D6" s="270" t="s">
        <v>13</v>
      </c>
    </row>
    <row r="7" spans="1:8" ht="15">
      <c r="A7" s="274" t="s">
        <v>15</v>
      </c>
      <c r="B7" s="554" t="s">
        <v>262</v>
      </c>
      <c r="C7" s="555"/>
      <c r="D7" s="275" t="s">
        <v>50</v>
      </c>
    </row>
    <row r="8" spans="1:8">
      <c r="A8" s="275"/>
      <c r="B8" s="363"/>
      <c r="C8" s="364"/>
      <c r="D8" s="275" t="s">
        <v>18</v>
      </c>
    </row>
    <row r="9" spans="1:8" ht="13.5" thickBot="1">
      <c r="A9" s="60" t="str">
        <f>' F4'!A10</f>
        <v>Janar/January</v>
      </c>
      <c r="B9" s="61">
        <v>2018</v>
      </c>
      <c r="C9" s="61">
        <v>2019</v>
      </c>
      <c r="D9" s="61" t="s">
        <v>376</v>
      </c>
    </row>
    <row r="10" spans="1:8" ht="15.75" thickBot="1">
      <c r="A10" s="506" t="s">
        <v>344</v>
      </c>
      <c r="B10" s="506"/>
      <c r="C10" s="506"/>
      <c r="D10" s="506"/>
    </row>
    <row r="11" spans="1:8" ht="15">
      <c r="A11" s="64" t="s">
        <v>236</v>
      </c>
      <c r="B11" s="154">
        <f>' F4'!B18/' F4'!B38</f>
        <v>2965.6745833333334</v>
      </c>
      <c r="C11" s="154">
        <f>' F4'!C18/' F4'!C38</f>
        <v>1778.2395000000001</v>
      </c>
      <c r="D11" s="155">
        <f>(C11/B11-1)*100</f>
        <v>-40.039291229272031</v>
      </c>
      <c r="G11" s="236"/>
      <c r="H11" s="236"/>
    </row>
    <row r="12" spans="1:8" ht="15">
      <c r="A12" s="152" t="s">
        <v>209</v>
      </c>
      <c r="B12" s="84">
        <f>' F4'!B19/' F4'!B39</f>
        <v>558.71784720808739</v>
      </c>
      <c r="C12" s="84">
        <f>' F4'!C19/' F4'!C39</f>
        <v>281.32505616074957</v>
      </c>
      <c r="D12" s="156">
        <f>(C12/B12-1)*100</f>
        <v>-49.648099203107499</v>
      </c>
      <c r="G12" s="236"/>
      <c r="H12" s="236"/>
    </row>
    <row r="13" spans="1:8" ht="15">
      <c r="A13" s="281" t="s">
        <v>8</v>
      </c>
      <c r="B13" s="365">
        <f>' F4'!B21/' F4'!B41</f>
        <v>562.63080268238161</v>
      </c>
      <c r="C13" s="365">
        <f>' F4'!C21/' F4'!C41</f>
        <v>284.69705468266039</v>
      </c>
      <c r="D13" s="366">
        <f>(C13/B13-1)*100</f>
        <v>-49.39895694914901</v>
      </c>
    </row>
    <row r="17" spans="1:7" ht="15.75">
      <c r="A17" s="512" t="s">
        <v>210</v>
      </c>
      <c r="B17" s="512"/>
      <c r="C17" s="512"/>
      <c r="D17" s="512"/>
    </row>
    <row r="18" spans="1:7" ht="15.75">
      <c r="A18" s="551" t="s">
        <v>211</v>
      </c>
      <c r="B18" s="551"/>
      <c r="C18" s="551"/>
      <c r="D18" s="551"/>
    </row>
    <row r="20" spans="1:7">
      <c r="A20" s="289"/>
      <c r="B20" s="518"/>
      <c r="C20" s="519"/>
      <c r="D20" s="289" t="s">
        <v>49</v>
      </c>
    </row>
    <row r="21" spans="1:7" ht="14.25">
      <c r="A21" s="287" t="s">
        <v>9</v>
      </c>
      <c r="B21" s="518" t="s">
        <v>261</v>
      </c>
      <c r="C21" s="519"/>
      <c r="D21" s="289" t="s">
        <v>13</v>
      </c>
    </row>
    <row r="22" spans="1:7" ht="15">
      <c r="A22" s="339" t="s">
        <v>178</v>
      </c>
      <c r="B22" s="520" t="s">
        <v>262</v>
      </c>
      <c r="C22" s="521"/>
      <c r="D22" s="280" t="s">
        <v>50</v>
      </c>
    </row>
    <row r="23" spans="1:7">
      <c r="A23" s="280"/>
      <c r="B23" s="277"/>
      <c r="C23" s="308"/>
      <c r="D23" s="280" t="s">
        <v>18</v>
      </c>
    </row>
    <row r="24" spans="1:7" ht="18.75" customHeight="1" thickBot="1">
      <c r="A24" s="60" t="str">
        <f>' F4'!A10</f>
        <v>Janar/January</v>
      </c>
      <c r="B24" s="61">
        <v>2018</v>
      </c>
      <c r="C24" s="61">
        <v>2019</v>
      </c>
      <c r="D24" s="61" t="s">
        <v>376</v>
      </c>
    </row>
    <row r="25" spans="1:7" ht="15.75" thickBot="1">
      <c r="A25" s="506" t="s">
        <v>344</v>
      </c>
      <c r="B25" s="506"/>
      <c r="C25" s="506"/>
      <c r="D25" s="506"/>
    </row>
    <row r="26" spans="1:7" ht="26.25">
      <c r="A26" s="153" t="s">
        <v>320</v>
      </c>
      <c r="B26" s="142">
        <f>' F30'!B23/'F14'!B28</f>
        <v>97.471002682234143</v>
      </c>
      <c r="C26" s="142">
        <f>' F30'!C23/'F14'!C28</f>
        <v>100.44432586530722</v>
      </c>
      <c r="D26" s="155">
        <f t="shared" ref="D26:D31" si="0">(C26/B26-1)*100</f>
        <v>3.0504694742562899</v>
      </c>
    </row>
    <row r="27" spans="1:7" ht="15">
      <c r="A27" s="153" t="s">
        <v>202</v>
      </c>
      <c r="B27" s="142">
        <f>'F20'!B24/'F11'!C13+'F11'!C17+'F11'!C20</f>
        <v>8217.6070744680856</v>
      </c>
      <c r="C27" s="142">
        <f>'F20'!C24/'F11'!D13+'F11'!D17+'F11'!D20</f>
        <v>9763.4543781094544</v>
      </c>
      <c r="D27" s="252">
        <f t="shared" si="0"/>
        <v>18.811404459143354</v>
      </c>
      <c r="F27" s="235"/>
      <c r="G27" s="235"/>
    </row>
    <row r="28" spans="1:7" ht="27">
      <c r="A28" s="237" t="s">
        <v>212</v>
      </c>
      <c r="B28" s="142">
        <f>'F13'!B21/'F11'!C26</f>
        <v>144</v>
      </c>
      <c r="C28" s="142" t="e">
        <f>'F13'!#REF!/'F11'!D26</f>
        <v>#REF!</v>
      </c>
      <c r="D28" s="252" t="e">
        <f t="shared" si="0"/>
        <v>#REF!</v>
      </c>
    </row>
    <row r="29" spans="1:7" ht="15">
      <c r="A29" s="153" t="s">
        <v>203</v>
      </c>
      <c r="B29" s="142">
        <f>'F13'!B23/'F11'!C28</f>
        <v>7456.53</v>
      </c>
      <c r="C29" s="142" t="e">
        <f>'F13'!#REF!/'F11'!D28</f>
        <v>#REF!</v>
      </c>
      <c r="D29" s="238" t="e">
        <f t="shared" si="0"/>
        <v>#REF!</v>
      </c>
    </row>
    <row r="30" spans="1:7" ht="15">
      <c r="A30" s="153" t="s">
        <v>237</v>
      </c>
      <c r="B30" s="142">
        <f>'F13'!B19/'F11'!C19+'F11'!C18</f>
        <v>894801.68400000001</v>
      </c>
      <c r="C30" s="142" t="e">
        <f>'F13'!#REF!/'F11'!D19+'F11'!D18</f>
        <v>#REF!</v>
      </c>
      <c r="D30" s="156" t="e">
        <f t="shared" si="0"/>
        <v>#REF!</v>
      </c>
    </row>
    <row r="31" spans="1:7" ht="15">
      <c r="A31" s="281" t="s">
        <v>8</v>
      </c>
      <c r="B31" s="365">
        <f>'F13'!B25/'F11'!C29</f>
        <v>558.71784720808739</v>
      </c>
      <c r="C31" s="365">
        <f>'F13'!C25/'F11'!D29</f>
        <v>281.32505616074951</v>
      </c>
      <c r="D31" s="366">
        <f t="shared" si="0"/>
        <v>-49.648099203107506</v>
      </c>
    </row>
    <row r="33" spans="1:4" ht="15.75">
      <c r="A33" s="512" t="s">
        <v>213</v>
      </c>
      <c r="B33" s="512"/>
      <c r="C33" s="512"/>
      <c r="D33" s="512"/>
    </row>
    <row r="34" spans="1:4" ht="15.75">
      <c r="A34" s="551" t="s">
        <v>214</v>
      </c>
      <c r="B34" s="551"/>
      <c r="C34" s="551"/>
      <c r="D34" s="551"/>
    </row>
    <row r="35" spans="1:4" ht="15.75">
      <c r="A35" s="54"/>
      <c r="B35" s="54"/>
      <c r="C35" s="54"/>
      <c r="D35" s="54"/>
    </row>
    <row r="36" spans="1:4">
      <c r="A36" s="289"/>
      <c r="B36" s="518"/>
      <c r="C36" s="519"/>
      <c r="D36" s="289" t="s">
        <v>49</v>
      </c>
    </row>
    <row r="37" spans="1:4" ht="14.25">
      <c r="A37" s="287"/>
      <c r="B37" s="518" t="s">
        <v>261</v>
      </c>
      <c r="C37" s="519"/>
      <c r="D37" s="289" t="s">
        <v>13</v>
      </c>
    </row>
    <row r="38" spans="1:4" ht="15">
      <c r="A38" s="339" t="s">
        <v>178</v>
      </c>
      <c r="B38" s="520" t="s">
        <v>262</v>
      </c>
      <c r="C38" s="521"/>
      <c r="D38" s="280" t="s">
        <v>50</v>
      </c>
    </row>
    <row r="39" spans="1:4">
      <c r="A39" s="280"/>
      <c r="B39" s="277"/>
      <c r="C39" s="308"/>
      <c r="D39" s="280" t="s">
        <v>18</v>
      </c>
    </row>
    <row r="40" spans="1:4" ht="13.5" thickBot="1">
      <c r="A40" s="60" t="str">
        <f>' F4'!A10</f>
        <v>Janar/January</v>
      </c>
      <c r="B40" s="61">
        <v>2018</v>
      </c>
      <c r="C40" s="61">
        <v>2019</v>
      </c>
      <c r="D40" s="61" t="s">
        <v>376</v>
      </c>
    </row>
    <row r="41" spans="1:4" ht="15.75" thickBot="1">
      <c r="A41" s="506" t="s">
        <v>345</v>
      </c>
      <c r="B41" s="506"/>
      <c r="C41" s="506"/>
      <c r="D41" s="506"/>
    </row>
    <row r="42" spans="1:4" ht="15">
      <c r="A42" s="114" t="s">
        <v>238</v>
      </c>
      <c r="B42" s="142">
        <f>'F13'!B15/'F11'!C13</f>
        <v>948.69351063829788</v>
      </c>
      <c r="C42" s="142">
        <f>'F13'!C19/'F11'!D13</f>
        <v>78.593830845771151</v>
      </c>
      <c r="D42" s="238">
        <f>(C42/B42-1)*100</f>
        <v>-91.715571998285114</v>
      </c>
    </row>
    <row r="43" spans="1:4" ht="15">
      <c r="A43" s="114" t="s">
        <v>204</v>
      </c>
      <c r="B43" s="142">
        <f>'F23'!B23/'F11'!C21</f>
        <v>1156.3674316210806</v>
      </c>
      <c r="C43" s="142">
        <f>'F23'!C23/'F11'!D21</f>
        <v>1099.0843954410307</v>
      </c>
      <c r="D43" s="238">
        <f>(C43/B43-1)*100</f>
        <v>-4.9537054238674276</v>
      </c>
    </row>
    <row r="44" spans="1:4" ht="15">
      <c r="A44" s="114" t="s">
        <v>284</v>
      </c>
      <c r="B44" s="142">
        <f>' F26'!B23/'F11'!C22</f>
        <v>2748.8991666666666</v>
      </c>
      <c r="C44" s="142">
        <f>' F26'!C23/'F11'!D22</f>
        <v>2229.4324999999999</v>
      </c>
      <c r="D44" s="238">
        <f>(C44/B44-1)*100</f>
        <v>-18.89726160078019</v>
      </c>
    </row>
    <row r="45" spans="1:4" ht="15">
      <c r="A45" s="114" t="s">
        <v>205</v>
      </c>
      <c r="B45" s="142"/>
      <c r="C45" s="142"/>
      <c r="D45" s="143"/>
    </row>
    <row r="46" spans="1:4" ht="14.25">
      <c r="A46" s="281" t="s">
        <v>8</v>
      </c>
      <c r="B46" s="365"/>
      <c r="C46" s="365"/>
      <c r="D46" s="36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9" customWidth="1"/>
    <col min="11" max="11" width="13.140625" bestFit="1" customWidth="1"/>
    <col min="12" max="12" width="20.5703125" style="419"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19" t="s">
        <v>401</v>
      </c>
      <c r="K2" s="395" t="s">
        <v>386</v>
      </c>
      <c r="L2" s="419" t="s">
        <v>387</v>
      </c>
      <c r="M2" t="s">
        <v>388</v>
      </c>
      <c r="N2" t="s">
        <v>389</v>
      </c>
    </row>
    <row r="3" spans="1:14">
      <c r="B3" t="s">
        <v>390</v>
      </c>
      <c r="C3" t="s">
        <v>391</v>
      </c>
      <c r="D3" t="s">
        <v>392</v>
      </c>
      <c r="E3" t="s">
        <v>393</v>
      </c>
      <c r="H3" t="s">
        <v>394</v>
      </c>
      <c r="N3" t="s">
        <v>395</v>
      </c>
    </row>
    <row r="4" spans="1:14">
      <c r="A4" t="s">
        <v>319</v>
      </c>
      <c r="B4">
        <v>3681</v>
      </c>
      <c r="C4">
        <v>1</v>
      </c>
      <c r="D4">
        <v>0</v>
      </c>
      <c r="E4">
        <v>3682</v>
      </c>
      <c r="F4" s="391">
        <v>94886.13</v>
      </c>
      <c r="G4" s="391">
        <v>622022.92000000004</v>
      </c>
      <c r="H4">
        <v>106</v>
      </c>
      <c r="I4" s="391">
        <v>10889.47</v>
      </c>
      <c r="J4" s="421">
        <f>E4-H4</f>
        <v>3576</v>
      </c>
      <c r="K4" s="391">
        <v>609173.35</v>
      </c>
      <c r="L4" s="420">
        <v>516247.32</v>
      </c>
      <c r="M4">
        <v>323</v>
      </c>
      <c r="N4">
        <v>24</v>
      </c>
    </row>
    <row r="5" spans="1:14">
      <c r="B5" s="391">
        <v>527044.07999999996</v>
      </c>
      <c r="C5" s="391">
        <v>92.71</v>
      </c>
      <c r="D5" s="392">
        <v>0</v>
      </c>
      <c r="E5" s="391">
        <v>527136.79</v>
      </c>
      <c r="H5" s="391">
        <v>12849.57</v>
      </c>
      <c r="N5" s="392">
        <v>0</v>
      </c>
    </row>
    <row r="6" spans="1:14">
      <c r="A6" t="s">
        <v>318</v>
      </c>
      <c r="B6">
        <v>3986</v>
      </c>
      <c r="C6">
        <v>1</v>
      </c>
      <c r="D6">
        <v>1</v>
      </c>
      <c r="E6">
        <v>3988</v>
      </c>
      <c r="F6" s="391">
        <v>97760.75</v>
      </c>
      <c r="G6" s="391">
        <v>640968.95999999996</v>
      </c>
      <c r="H6">
        <v>126</v>
      </c>
      <c r="I6" s="391">
        <v>12588.19</v>
      </c>
      <c r="J6" s="421">
        <f>E6-H6</f>
        <v>3862</v>
      </c>
      <c r="K6" s="391">
        <v>626114.9</v>
      </c>
      <c r="L6" s="420">
        <v>530620.02</v>
      </c>
      <c r="M6">
        <v>338</v>
      </c>
      <c r="N6">
        <v>59</v>
      </c>
    </row>
    <row r="7" spans="1:14">
      <c r="B7" s="391">
        <v>543032.26</v>
      </c>
      <c r="C7" s="391">
        <v>70.95</v>
      </c>
      <c r="D7" s="392">
        <v>105</v>
      </c>
      <c r="E7" s="391">
        <v>543208.21</v>
      </c>
      <c r="H7" s="391">
        <v>14854.06</v>
      </c>
      <c r="N7" s="392">
        <v>0</v>
      </c>
    </row>
    <row r="8" spans="1:14">
      <c r="A8" t="s">
        <v>41</v>
      </c>
      <c r="B8">
        <v>2432</v>
      </c>
      <c r="C8">
        <v>0</v>
      </c>
      <c r="D8">
        <v>13</v>
      </c>
      <c r="E8">
        <v>2445</v>
      </c>
      <c r="F8" s="391">
        <v>58062.46</v>
      </c>
      <c r="G8" s="391">
        <v>382444.18</v>
      </c>
      <c r="H8">
        <v>92</v>
      </c>
      <c r="I8" s="391">
        <v>7486.94</v>
      </c>
      <c r="J8" s="421">
        <f t="shared" ref="J8" si="0">E8-H8</f>
        <v>2353</v>
      </c>
      <c r="K8" s="391">
        <v>373609.59</v>
      </c>
      <c r="L8" s="420">
        <v>316894.78000000003</v>
      </c>
      <c r="M8">
        <v>183</v>
      </c>
      <c r="N8">
        <v>40</v>
      </c>
    </row>
    <row r="9" spans="1:14">
      <c r="B9" s="391">
        <v>322562.27</v>
      </c>
      <c r="C9" s="392">
        <v>0</v>
      </c>
      <c r="D9" s="391">
        <v>1819.45</v>
      </c>
      <c r="E9" s="391">
        <v>324381.71999999997</v>
      </c>
      <c r="H9" s="391">
        <v>8834.59</v>
      </c>
      <c r="N9" s="392">
        <v>0</v>
      </c>
    </row>
    <row r="10" spans="1:14">
      <c r="A10" t="s">
        <v>263</v>
      </c>
      <c r="B10">
        <v>2103</v>
      </c>
      <c r="C10">
        <v>97</v>
      </c>
      <c r="D10">
        <v>4</v>
      </c>
      <c r="E10">
        <v>2204</v>
      </c>
      <c r="F10" s="391">
        <v>51374.86</v>
      </c>
      <c r="G10" s="391">
        <v>337337.52</v>
      </c>
      <c r="H10">
        <v>87</v>
      </c>
      <c r="I10" s="391">
        <v>6729.03</v>
      </c>
      <c r="J10" s="421">
        <f t="shared" ref="J10" si="1">E10-H10</f>
        <v>2117</v>
      </c>
      <c r="K10" s="391">
        <v>329397.37</v>
      </c>
      <c r="L10" s="420">
        <v>279233.63</v>
      </c>
      <c r="M10">
        <v>264</v>
      </c>
      <c r="N10">
        <v>46</v>
      </c>
    </row>
    <row r="11" spans="1:14">
      <c r="B11" s="391">
        <v>276235.46000000002</v>
      </c>
      <c r="C11" s="391">
        <v>9174.2000000000007</v>
      </c>
      <c r="D11" s="392">
        <v>553</v>
      </c>
      <c r="E11" s="391">
        <v>285962.65999999997</v>
      </c>
      <c r="H11" s="391">
        <v>7940.15</v>
      </c>
      <c r="N11" s="392">
        <v>0</v>
      </c>
    </row>
    <row r="12" spans="1:14">
      <c r="A12" t="s">
        <v>400</v>
      </c>
      <c r="B12">
        <v>0</v>
      </c>
      <c r="C12">
        <v>0</v>
      </c>
      <c r="D12">
        <v>0</v>
      </c>
      <c r="E12">
        <v>0</v>
      </c>
      <c r="F12" s="392">
        <v>0</v>
      </c>
      <c r="G12" s="392">
        <v>0</v>
      </c>
      <c r="H12">
        <v>2</v>
      </c>
      <c r="I12" s="391">
        <v>252.18</v>
      </c>
      <c r="J12" s="421">
        <f t="shared" ref="J12" si="2">E12-H12</f>
        <v>-2</v>
      </c>
      <c r="K12" s="391">
        <v>-297.57</v>
      </c>
      <c r="L12" s="420">
        <v>-252.18</v>
      </c>
      <c r="M12">
        <v>0</v>
      </c>
      <c r="N12">
        <v>0</v>
      </c>
    </row>
    <row r="13" spans="1:14">
      <c r="B13" s="392">
        <v>0</v>
      </c>
      <c r="C13" s="392">
        <v>0</v>
      </c>
      <c r="D13" s="392">
        <v>0</v>
      </c>
      <c r="E13" s="392">
        <v>0</v>
      </c>
      <c r="H13" s="391">
        <v>297.57</v>
      </c>
      <c r="N13" s="392">
        <v>0</v>
      </c>
    </row>
    <row r="14" spans="1:14">
      <c r="A14" t="s">
        <v>399</v>
      </c>
      <c r="B14">
        <v>2480</v>
      </c>
      <c r="C14">
        <v>1</v>
      </c>
      <c r="D14">
        <v>14</v>
      </c>
      <c r="E14">
        <v>2495</v>
      </c>
      <c r="F14" s="391">
        <v>60932.1</v>
      </c>
      <c r="G14" s="391">
        <v>401470.9</v>
      </c>
      <c r="H14">
        <v>96</v>
      </c>
      <c r="I14" s="391">
        <v>8927.56</v>
      </c>
      <c r="J14" s="421">
        <f t="shared" ref="J14" si="3">E14-H14</f>
        <v>2399</v>
      </c>
      <c r="K14" s="391">
        <v>390936.38</v>
      </c>
      <c r="L14" s="420">
        <v>331611.24</v>
      </c>
      <c r="M14">
        <v>181</v>
      </c>
      <c r="N14">
        <v>56</v>
      </c>
    </row>
    <row r="15" spans="1:14">
      <c r="B15" s="391">
        <v>338358.61</v>
      </c>
      <c r="C15" s="391">
        <v>147.99</v>
      </c>
      <c r="D15" s="391">
        <v>2032.2</v>
      </c>
      <c r="E15" s="391">
        <v>340538.8</v>
      </c>
      <c r="H15" s="391">
        <v>10534.52</v>
      </c>
      <c r="N15" s="392">
        <v>0</v>
      </c>
    </row>
    <row r="16" spans="1:14">
      <c r="A16" t="s">
        <v>314</v>
      </c>
      <c r="B16">
        <v>4503</v>
      </c>
      <c r="C16">
        <v>1</v>
      </c>
      <c r="D16">
        <v>5</v>
      </c>
      <c r="E16">
        <v>4509</v>
      </c>
      <c r="F16" s="391">
        <v>105774.68</v>
      </c>
      <c r="G16" s="391">
        <v>694031.43</v>
      </c>
      <c r="H16">
        <v>215</v>
      </c>
      <c r="I16" s="391">
        <v>19853.71</v>
      </c>
      <c r="J16" s="421">
        <f t="shared" ref="J16" si="4">E16-H16</f>
        <v>4294</v>
      </c>
      <c r="K16" s="391">
        <v>670604.05000000005</v>
      </c>
      <c r="L16" s="420">
        <v>568403.04</v>
      </c>
      <c r="M16">
        <v>432</v>
      </c>
      <c r="N16">
        <v>106</v>
      </c>
    </row>
    <row r="17" spans="1:14">
      <c r="B17" s="391">
        <v>587626.12</v>
      </c>
      <c r="C17" s="391">
        <v>1.33</v>
      </c>
      <c r="D17" s="391">
        <v>629.29999999999995</v>
      </c>
      <c r="E17" s="391">
        <v>588256.75</v>
      </c>
      <c r="H17" s="391">
        <v>23427.38</v>
      </c>
      <c r="N17" s="392">
        <v>0</v>
      </c>
    </row>
    <row r="18" spans="1:14">
      <c r="A18" t="s">
        <v>306</v>
      </c>
      <c r="B18">
        <v>3606</v>
      </c>
      <c r="C18">
        <v>0</v>
      </c>
      <c r="D18">
        <v>12</v>
      </c>
      <c r="E18">
        <v>3618</v>
      </c>
      <c r="F18" s="391">
        <v>83128.240000000005</v>
      </c>
      <c r="G18" s="391">
        <v>547135.53</v>
      </c>
      <c r="H18">
        <v>151</v>
      </c>
      <c r="I18" s="391">
        <v>16168.59</v>
      </c>
      <c r="J18" s="421">
        <f t="shared" ref="J18" si="5">E18-H18</f>
        <v>3467</v>
      </c>
      <c r="K18" s="391">
        <v>528056.59</v>
      </c>
      <c r="L18" s="420">
        <v>447838.7</v>
      </c>
      <c r="M18">
        <v>285</v>
      </c>
      <c r="N18">
        <v>68</v>
      </c>
    </row>
    <row r="19" spans="1:14">
      <c r="B19" s="391">
        <v>461815.44</v>
      </c>
      <c r="C19" s="392">
        <v>0</v>
      </c>
      <c r="D19" s="391">
        <v>2191.85</v>
      </c>
      <c r="E19" s="391">
        <v>464007.29</v>
      </c>
      <c r="H19" s="391">
        <v>19078.939999999999</v>
      </c>
      <c r="N19" s="392">
        <v>0</v>
      </c>
    </row>
    <row r="20" spans="1:14">
      <c r="A20" t="s">
        <v>398</v>
      </c>
      <c r="B20">
        <v>4184</v>
      </c>
      <c r="C20">
        <v>3</v>
      </c>
      <c r="D20">
        <v>10</v>
      </c>
      <c r="E20">
        <v>4197</v>
      </c>
      <c r="F20" s="391">
        <v>96791.22</v>
      </c>
      <c r="G20" s="391">
        <v>637211.98</v>
      </c>
      <c r="H20">
        <v>148</v>
      </c>
      <c r="I20" s="391">
        <v>15577.85</v>
      </c>
      <c r="J20" s="421">
        <f t="shared" ref="J20" si="6">E20-H20</f>
        <v>4049</v>
      </c>
      <c r="K20" s="391">
        <v>618833.84</v>
      </c>
      <c r="L20" s="420">
        <v>524842.91</v>
      </c>
      <c r="M20">
        <v>318</v>
      </c>
      <c r="N20">
        <v>101</v>
      </c>
    </row>
    <row r="21" spans="1:14">
      <c r="B21" s="391">
        <v>537338.57999999996</v>
      </c>
      <c r="C21" s="391">
        <v>379.18</v>
      </c>
      <c r="D21" s="392">
        <v>2703</v>
      </c>
      <c r="E21" s="391">
        <v>540420.76</v>
      </c>
      <c r="H21" s="391">
        <v>18378.14</v>
      </c>
      <c r="N21" s="392">
        <v>0</v>
      </c>
    </row>
    <row r="22" spans="1:14">
      <c r="A22" t="s">
        <v>264</v>
      </c>
      <c r="B22">
        <v>680</v>
      </c>
      <c r="C22">
        <v>1</v>
      </c>
      <c r="D22">
        <v>0</v>
      </c>
      <c r="E22">
        <v>681</v>
      </c>
      <c r="F22" s="391">
        <v>14882.1</v>
      </c>
      <c r="G22" s="391">
        <v>97558.54</v>
      </c>
      <c r="H22">
        <v>24</v>
      </c>
      <c r="I22" s="391">
        <v>2200.2600000000002</v>
      </c>
      <c r="J22" s="421">
        <f t="shared" ref="J22" si="7">E22-H22</f>
        <v>657</v>
      </c>
      <c r="K22" s="391">
        <v>94962.23</v>
      </c>
      <c r="L22" s="420">
        <v>80476.179999999993</v>
      </c>
      <c r="M22">
        <v>42</v>
      </c>
      <c r="N22">
        <v>16</v>
      </c>
    </row>
    <row r="23" spans="1:14">
      <c r="B23" s="391">
        <v>82676.03</v>
      </c>
      <c r="C23" s="391">
        <v>0.41</v>
      </c>
      <c r="D23" s="392">
        <v>0</v>
      </c>
      <c r="E23" s="391">
        <v>82676.44</v>
      </c>
      <c r="H23" s="391">
        <v>2596.31</v>
      </c>
      <c r="N23" s="392">
        <v>0</v>
      </c>
    </row>
    <row r="24" spans="1:14">
      <c r="A24" t="s">
        <v>397</v>
      </c>
      <c r="B24">
        <v>3162</v>
      </c>
      <c r="C24">
        <v>1</v>
      </c>
      <c r="D24">
        <v>6</v>
      </c>
      <c r="E24">
        <v>3169</v>
      </c>
      <c r="F24" s="391">
        <v>71930.11</v>
      </c>
      <c r="G24" s="391">
        <v>472156.94</v>
      </c>
      <c r="H24">
        <v>110</v>
      </c>
      <c r="I24" s="391">
        <v>9304.25</v>
      </c>
      <c r="J24" s="421">
        <f t="shared" ref="J24" si="8">E24-H24</f>
        <v>3059</v>
      </c>
      <c r="K24" s="391">
        <v>461178.23</v>
      </c>
      <c r="L24" s="420">
        <v>390922.58</v>
      </c>
      <c r="M24">
        <v>176</v>
      </c>
      <c r="N24">
        <v>43</v>
      </c>
    </row>
    <row r="25" spans="1:14">
      <c r="B25" s="391">
        <v>399487.97</v>
      </c>
      <c r="C25" s="391">
        <v>116.36</v>
      </c>
      <c r="D25" s="391">
        <v>622.5</v>
      </c>
      <c r="E25" s="391">
        <v>400226.83</v>
      </c>
      <c r="H25" s="391">
        <v>10978.71</v>
      </c>
      <c r="N25" s="392">
        <v>0</v>
      </c>
    </row>
    <row r="26" spans="1:14">
      <c r="A26" t="s">
        <v>396</v>
      </c>
      <c r="B26">
        <v>2203</v>
      </c>
      <c r="C26">
        <v>2</v>
      </c>
      <c r="D26">
        <v>2</v>
      </c>
      <c r="E26">
        <v>2207</v>
      </c>
      <c r="F26" s="391">
        <v>47553.19</v>
      </c>
      <c r="G26" s="391">
        <v>311896.71999999997</v>
      </c>
      <c r="H26">
        <v>83</v>
      </c>
      <c r="I26" s="391">
        <v>8588.6299999999992</v>
      </c>
      <c r="J26" s="421">
        <f>E26-H26</f>
        <v>2124</v>
      </c>
      <c r="K26" s="391">
        <v>301799.32</v>
      </c>
      <c r="L26" s="420">
        <v>255754.9</v>
      </c>
      <c r="M26">
        <v>119</v>
      </c>
      <c r="N26">
        <v>22</v>
      </c>
    </row>
    <row r="27" spans="1:14">
      <c r="B27" s="391">
        <v>264073.55</v>
      </c>
      <c r="C27" s="391">
        <v>104.58</v>
      </c>
      <c r="D27" s="391">
        <v>165.4</v>
      </c>
      <c r="E27" s="391">
        <v>264343.53000000003</v>
      </c>
      <c r="H27" s="391">
        <v>10097.4</v>
      </c>
      <c r="N27" s="392">
        <v>0</v>
      </c>
    </row>
    <row r="28" spans="1:14">
      <c r="B28">
        <v>33020</v>
      </c>
      <c r="C28">
        <v>108</v>
      </c>
      <c r="D28">
        <v>67</v>
      </c>
      <c r="E28">
        <v>33195</v>
      </c>
      <c r="F28" s="391">
        <v>783075.83999999997</v>
      </c>
      <c r="G28" s="391">
        <v>5144235.62</v>
      </c>
      <c r="H28">
        <v>1240</v>
      </c>
      <c r="I28" s="391">
        <v>118566.67</v>
      </c>
      <c r="J28" s="422">
        <f>E28-H28</f>
        <v>31955</v>
      </c>
      <c r="K28" s="393">
        <v>5004368.3</v>
      </c>
      <c r="L28" s="420">
        <v>4242593.1100000003</v>
      </c>
      <c r="M28">
        <v>2661</v>
      </c>
      <c r="N28">
        <v>581</v>
      </c>
    </row>
    <row r="29" spans="1:14">
      <c r="B29" s="391">
        <v>4340250.37</v>
      </c>
      <c r="C29" s="391">
        <v>10087.709999999999</v>
      </c>
      <c r="D29" s="391">
        <v>10821.7</v>
      </c>
      <c r="E29" s="391">
        <v>4361159.78</v>
      </c>
      <c r="H29" s="391">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00"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399" t="s">
        <v>401</v>
      </c>
      <c r="K1" s="395"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391">
        <v>46905.120000000003</v>
      </c>
      <c r="G5" s="391">
        <v>309303.45</v>
      </c>
      <c r="H5">
        <v>69</v>
      </c>
      <c r="I5" s="391">
        <v>5480.38</v>
      </c>
      <c r="J5" s="400">
        <f>E5-H5</f>
        <v>1984</v>
      </c>
      <c r="K5" s="391">
        <v>302860.06</v>
      </c>
      <c r="L5" s="391">
        <v>256917.95</v>
      </c>
      <c r="M5">
        <v>177</v>
      </c>
      <c r="N5">
        <v>29</v>
      </c>
    </row>
    <row r="6" spans="1:14">
      <c r="B6" s="391">
        <v>260578.71</v>
      </c>
      <c r="C6" s="392">
        <v>0</v>
      </c>
      <c r="D6" s="391">
        <v>1819.62</v>
      </c>
      <c r="E6" s="391">
        <v>262398.33</v>
      </c>
      <c r="H6" s="391">
        <v>6443.39</v>
      </c>
      <c r="N6" s="392">
        <v>0</v>
      </c>
    </row>
    <row r="7" spans="1:14">
      <c r="A7" t="s">
        <v>398</v>
      </c>
      <c r="B7">
        <v>3915</v>
      </c>
      <c r="C7">
        <v>2</v>
      </c>
      <c r="D7">
        <v>4</v>
      </c>
      <c r="E7">
        <v>3921</v>
      </c>
      <c r="F7" s="391">
        <v>87603.81</v>
      </c>
      <c r="G7" s="391">
        <v>574837.68999999994</v>
      </c>
      <c r="H7">
        <v>129</v>
      </c>
      <c r="I7" s="391">
        <v>13783.92</v>
      </c>
      <c r="J7" s="400">
        <f>E7-H7</f>
        <v>3792</v>
      </c>
      <c r="K7" s="391">
        <v>558572.71</v>
      </c>
      <c r="L7" s="391">
        <v>473449.96</v>
      </c>
      <c r="M7">
        <v>276</v>
      </c>
      <c r="N7">
        <v>69</v>
      </c>
    </row>
    <row r="8" spans="1:14">
      <c r="B8" s="391">
        <v>486599.78</v>
      </c>
      <c r="C8" s="391">
        <v>78.099999999999994</v>
      </c>
      <c r="D8" s="392">
        <v>556</v>
      </c>
      <c r="E8" s="391">
        <v>487233.88</v>
      </c>
      <c r="H8" s="391">
        <v>16264.98</v>
      </c>
      <c r="N8" s="392">
        <v>0</v>
      </c>
    </row>
    <row r="9" spans="1:14">
      <c r="A9" t="s">
        <v>263</v>
      </c>
      <c r="B9">
        <v>1968</v>
      </c>
      <c r="C9">
        <v>12</v>
      </c>
      <c r="D9">
        <v>12</v>
      </c>
      <c r="E9">
        <v>1992</v>
      </c>
      <c r="F9" s="391">
        <v>45674.06</v>
      </c>
      <c r="G9" s="391">
        <v>301019.27</v>
      </c>
      <c r="H9">
        <v>58</v>
      </c>
      <c r="I9" s="391">
        <v>4569.12</v>
      </c>
      <c r="J9" s="400">
        <f>E9-H9</f>
        <v>1934</v>
      </c>
      <c r="K9" s="391">
        <v>295627.78999999998</v>
      </c>
      <c r="L9" s="391">
        <v>250776.09</v>
      </c>
      <c r="M9">
        <v>220</v>
      </c>
      <c r="N9">
        <v>49</v>
      </c>
    </row>
    <row r="10" spans="1:14">
      <c r="B10" s="391">
        <v>253195.21</v>
      </c>
      <c r="C10" s="391">
        <v>544.25</v>
      </c>
      <c r="D10" s="391">
        <v>1605.75</v>
      </c>
      <c r="E10" s="391">
        <v>255345.21</v>
      </c>
      <c r="H10" s="391">
        <v>5391.48</v>
      </c>
      <c r="N10" s="392">
        <v>0</v>
      </c>
    </row>
    <row r="11" spans="1:14">
      <c r="A11" t="s">
        <v>400</v>
      </c>
      <c r="B11">
        <v>0</v>
      </c>
      <c r="C11">
        <v>0</v>
      </c>
      <c r="D11">
        <v>0</v>
      </c>
      <c r="E11">
        <v>0</v>
      </c>
      <c r="F11" s="392">
        <v>0</v>
      </c>
      <c r="G11" s="392">
        <v>0</v>
      </c>
      <c r="H11">
        <v>0</v>
      </c>
      <c r="I11" s="392">
        <v>0</v>
      </c>
      <c r="J11" s="400">
        <f>E11-H11</f>
        <v>0</v>
      </c>
      <c r="K11" s="392">
        <v>0</v>
      </c>
      <c r="L11" s="392">
        <v>0</v>
      </c>
      <c r="M11">
        <v>0</v>
      </c>
      <c r="N11">
        <v>0</v>
      </c>
    </row>
    <row r="12" spans="1:14">
      <c r="B12" s="392">
        <v>0</v>
      </c>
      <c r="C12" s="392">
        <v>0</v>
      </c>
      <c r="D12" s="392">
        <v>0</v>
      </c>
      <c r="E12" s="392">
        <v>0</v>
      </c>
      <c r="H12" s="392">
        <v>0</v>
      </c>
      <c r="N12" s="392">
        <v>0</v>
      </c>
    </row>
    <row r="13" spans="1:14">
      <c r="A13" t="s">
        <v>399</v>
      </c>
      <c r="B13">
        <v>2425</v>
      </c>
      <c r="C13">
        <v>13</v>
      </c>
      <c r="D13">
        <v>0</v>
      </c>
      <c r="E13">
        <v>2438</v>
      </c>
      <c r="F13" s="391">
        <v>58322.52</v>
      </c>
      <c r="G13" s="391">
        <v>382331.39</v>
      </c>
      <c r="H13">
        <v>82</v>
      </c>
      <c r="I13" s="391">
        <v>7502.55</v>
      </c>
      <c r="J13" s="400">
        <f>E13-H13</f>
        <v>2356</v>
      </c>
      <c r="K13" s="391">
        <v>373478.38</v>
      </c>
      <c r="L13" s="391">
        <v>316506.32</v>
      </c>
      <c r="M13">
        <v>176</v>
      </c>
      <c r="N13">
        <v>43</v>
      </c>
    </row>
    <row r="14" spans="1:14">
      <c r="B14" s="392">
        <v>323574</v>
      </c>
      <c r="C14" s="391">
        <v>434.87</v>
      </c>
      <c r="D14" s="392">
        <v>0</v>
      </c>
      <c r="E14" s="391">
        <v>324008.87</v>
      </c>
      <c r="H14" s="391">
        <v>8853.01</v>
      </c>
      <c r="N14" s="392">
        <v>0</v>
      </c>
    </row>
    <row r="15" spans="1:14">
      <c r="A15" t="s">
        <v>396</v>
      </c>
      <c r="B15">
        <v>2011</v>
      </c>
      <c r="C15">
        <v>1</v>
      </c>
      <c r="D15">
        <v>0</v>
      </c>
      <c r="E15">
        <v>2012</v>
      </c>
      <c r="F15" s="391">
        <v>41978.21</v>
      </c>
      <c r="G15" s="391">
        <v>275184.84000000003</v>
      </c>
      <c r="H15">
        <v>68</v>
      </c>
      <c r="I15" s="391">
        <v>5433.27</v>
      </c>
      <c r="J15" s="400">
        <f>E15-H15</f>
        <v>1944</v>
      </c>
      <c r="K15" s="391">
        <v>268773.62</v>
      </c>
      <c r="L15" s="391">
        <v>227773.36</v>
      </c>
      <c r="M15">
        <v>128</v>
      </c>
      <c r="N15">
        <v>16</v>
      </c>
    </row>
    <row r="16" spans="1:14">
      <c r="B16" s="391">
        <v>233152.93</v>
      </c>
      <c r="C16" s="391">
        <v>53.7</v>
      </c>
      <c r="D16" s="392">
        <v>0</v>
      </c>
      <c r="E16" s="391">
        <v>233206.63</v>
      </c>
      <c r="H16" s="391">
        <v>6411.22</v>
      </c>
      <c r="N16" s="392">
        <v>0</v>
      </c>
    </row>
    <row r="17" spans="1:14">
      <c r="A17" t="s">
        <v>397</v>
      </c>
      <c r="B17">
        <v>2736</v>
      </c>
      <c r="C17">
        <v>2</v>
      </c>
      <c r="D17">
        <v>3</v>
      </c>
      <c r="E17">
        <v>2741</v>
      </c>
      <c r="F17" s="391">
        <v>59374.71</v>
      </c>
      <c r="G17" s="391">
        <v>389501.81</v>
      </c>
      <c r="H17">
        <v>89</v>
      </c>
      <c r="I17" s="391">
        <v>8045.33</v>
      </c>
      <c r="J17" s="400">
        <f>E17-H17</f>
        <v>2652</v>
      </c>
      <c r="K17" s="391">
        <v>380008.51</v>
      </c>
      <c r="L17" s="391">
        <v>322081.77</v>
      </c>
      <c r="M17">
        <v>147</v>
      </c>
      <c r="N17">
        <v>37</v>
      </c>
    </row>
    <row r="18" spans="1:14">
      <c r="B18" s="391">
        <v>329813.58</v>
      </c>
      <c r="C18" s="391">
        <v>40.270000000000003</v>
      </c>
      <c r="D18" s="391">
        <v>273.25</v>
      </c>
      <c r="E18" s="391">
        <v>330127.09999999998</v>
      </c>
      <c r="H18" s="391">
        <v>9493.2999999999993</v>
      </c>
      <c r="N18" s="392">
        <v>0</v>
      </c>
    </row>
    <row r="19" spans="1:14">
      <c r="A19" t="s">
        <v>319</v>
      </c>
      <c r="B19">
        <v>3341</v>
      </c>
      <c r="C19">
        <v>10</v>
      </c>
      <c r="D19">
        <v>0</v>
      </c>
      <c r="E19">
        <v>3351</v>
      </c>
      <c r="F19" s="391">
        <v>83190.2</v>
      </c>
      <c r="G19" s="391">
        <v>545348.01</v>
      </c>
      <c r="H19">
        <v>89</v>
      </c>
      <c r="I19" s="391">
        <v>7711.44</v>
      </c>
      <c r="J19" s="400">
        <f>E19-H19</f>
        <v>3262</v>
      </c>
      <c r="K19" s="391">
        <v>536248.52</v>
      </c>
      <c r="L19" s="391">
        <v>454446.37</v>
      </c>
      <c r="M19">
        <v>288</v>
      </c>
      <c r="N19">
        <v>23</v>
      </c>
    </row>
    <row r="20" spans="1:14">
      <c r="B20" s="391">
        <v>461288.16</v>
      </c>
      <c r="C20" s="391">
        <v>869.65</v>
      </c>
      <c r="D20" s="392">
        <v>0</v>
      </c>
      <c r="E20" s="391">
        <v>462157.81</v>
      </c>
      <c r="H20" s="391">
        <v>9099.49</v>
      </c>
      <c r="N20" s="392">
        <v>0</v>
      </c>
    </row>
    <row r="21" spans="1:14">
      <c r="A21" t="s">
        <v>264</v>
      </c>
      <c r="B21">
        <v>587</v>
      </c>
      <c r="C21">
        <v>1</v>
      </c>
      <c r="D21">
        <v>1</v>
      </c>
      <c r="E21">
        <v>589</v>
      </c>
      <c r="F21" s="391">
        <v>12169.58</v>
      </c>
      <c r="G21" s="391">
        <v>79893.460000000006</v>
      </c>
      <c r="H21">
        <v>11</v>
      </c>
      <c r="I21" s="391">
        <v>1004.26</v>
      </c>
      <c r="J21" s="400">
        <f>E21-H21</f>
        <v>578</v>
      </c>
      <c r="K21" s="391">
        <v>78708.429999999993</v>
      </c>
      <c r="L21" s="391">
        <v>66719.62</v>
      </c>
      <c r="M21">
        <v>33</v>
      </c>
      <c r="N21">
        <v>8</v>
      </c>
    </row>
    <row r="22" spans="1:14">
      <c r="B22" s="391">
        <v>67420.89</v>
      </c>
      <c r="C22" s="391">
        <v>185.99</v>
      </c>
      <c r="D22" s="392">
        <v>117</v>
      </c>
      <c r="E22" s="391">
        <v>67723.88</v>
      </c>
      <c r="H22" s="391">
        <v>1185.03</v>
      </c>
      <c r="N22" s="392">
        <v>0</v>
      </c>
    </row>
    <row r="23" spans="1:14">
      <c r="A23" t="s">
        <v>318</v>
      </c>
      <c r="B23">
        <v>3807</v>
      </c>
      <c r="C23">
        <v>29</v>
      </c>
      <c r="D23">
        <v>2</v>
      </c>
      <c r="E23">
        <v>3838</v>
      </c>
      <c r="F23" s="391">
        <v>93128.45</v>
      </c>
      <c r="G23" s="391">
        <v>610810.30000000005</v>
      </c>
      <c r="H23">
        <v>120</v>
      </c>
      <c r="I23" s="391">
        <v>13211.61</v>
      </c>
      <c r="J23" s="400">
        <f>E23-H23</f>
        <v>3718</v>
      </c>
      <c r="K23" s="391">
        <v>595251.06999999995</v>
      </c>
      <c r="L23" s="391">
        <v>504470.24</v>
      </c>
      <c r="M23">
        <v>379</v>
      </c>
      <c r="N23">
        <v>56</v>
      </c>
    </row>
    <row r="24" spans="1:14">
      <c r="B24" s="391">
        <v>516232.08</v>
      </c>
      <c r="C24" s="391">
        <v>1137.77</v>
      </c>
      <c r="D24" s="392">
        <v>312</v>
      </c>
      <c r="E24" s="391">
        <v>517681.85</v>
      </c>
      <c r="H24" s="391">
        <v>15559.23</v>
      </c>
      <c r="N24" s="392">
        <v>0</v>
      </c>
    </row>
    <row r="25" spans="1:14">
      <c r="A25" t="s">
        <v>306</v>
      </c>
      <c r="B25">
        <v>3439</v>
      </c>
      <c r="C25">
        <v>0</v>
      </c>
      <c r="D25">
        <v>4</v>
      </c>
      <c r="E25">
        <v>3443</v>
      </c>
      <c r="F25" s="391">
        <v>77154.98</v>
      </c>
      <c r="G25" s="391">
        <v>506202.26</v>
      </c>
      <c r="H25">
        <v>146</v>
      </c>
      <c r="I25" s="391">
        <v>13964.28</v>
      </c>
      <c r="J25" s="400">
        <f>E25-H25</f>
        <v>3297</v>
      </c>
      <c r="K25" s="391">
        <v>489724.41</v>
      </c>
      <c r="L25" s="392">
        <v>415083</v>
      </c>
      <c r="M25">
        <v>248</v>
      </c>
      <c r="N25">
        <v>68</v>
      </c>
    </row>
    <row r="26" spans="1:14">
      <c r="B26" s="391">
        <v>428628.18</v>
      </c>
      <c r="C26" s="392">
        <v>0</v>
      </c>
      <c r="D26" s="391">
        <v>419.1</v>
      </c>
      <c r="E26" s="391">
        <v>429047.28</v>
      </c>
      <c r="H26" s="391">
        <v>16477.849999999999</v>
      </c>
      <c r="N26" s="392">
        <v>0</v>
      </c>
    </row>
    <row r="27" spans="1:14">
      <c r="A27" t="s">
        <v>314</v>
      </c>
      <c r="B27">
        <v>3919</v>
      </c>
      <c r="C27">
        <v>35</v>
      </c>
      <c r="D27">
        <v>3</v>
      </c>
      <c r="E27">
        <v>3957</v>
      </c>
      <c r="F27" s="391">
        <v>86922.67</v>
      </c>
      <c r="G27" s="391">
        <v>570199.9</v>
      </c>
      <c r="H27">
        <v>159</v>
      </c>
      <c r="I27" s="391">
        <v>14716.29</v>
      </c>
      <c r="J27" s="400">
        <f>E27-H27</f>
        <v>3798</v>
      </c>
      <c r="K27" s="391">
        <v>552834.68000000005</v>
      </c>
      <c r="L27" s="391">
        <v>468560.94</v>
      </c>
      <c r="M27">
        <v>311</v>
      </c>
      <c r="N27">
        <v>85</v>
      </c>
    </row>
    <row r="28" spans="1:14">
      <c r="B28" s="391">
        <v>481429.66</v>
      </c>
      <c r="C28" s="391">
        <v>1464.67</v>
      </c>
      <c r="D28" s="391">
        <v>382.9</v>
      </c>
      <c r="E28" s="391">
        <v>483277.23</v>
      </c>
      <c r="H28" s="391">
        <v>17365.22</v>
      </c>
      <c r="N28" s="392">
        <v>0</v>
      </c>
    </row>
    <row r="29" spans="1:14">
      <c r="B29">
        <v>30186</v>
      </c>
      <c r="C29">
        <v>105</v>
      </c>
      <c r="D29">
        <v>44</v>
      </c>
      <c r="E29">
        <v>30335</v>
      </c>
      <c r="F29" s="391">
        <v>692424.31</v>
      </c>
      <c r="G29" s="391">
        <v>4544632.38</v>
      </c>
      <c r="H29">
        <v>1020</v>
      </c>
      <c r="I29" s="391">
        <v>95422.46</v>
      </c>
      <c r="J29" s="401">
        <f>E29-H29</f>
        <v>29315</v>
      </c>
      <c r="K29" s="393">
        <v>4432088.18</v>
      </c>
      <c r="L29" s="391">
        <v>3756785.61</v>
      </c>
      <c r="M29">
        <v>2383</v>
      </c>
      <c r="N29">
        <v>483</v>
      </c>
    </row>
    <row r="30" spans="1:14">
      <c r="B30" s="391">
        <v>3841913.18</v>
      </c>
      <c r="C30" s="391">
        <v>4809.2700000000004</v>
      </c>
      <c r="D30" s="391">
        <v>5485.62</v>
      </c>
      <c r="E30" s="391">
        <v>3852208.07</v>
      </c>
      <c r="H30" s="391">
        <v>112544.2</v>
      </c>
    </row>
    <row r="35" spans="1:13">
      <c r="A35" t="s">
        <v>377</v>
      </c>
      <c r="B35" t="s">
        <v>378</v>
      </c>
      <c r="C35" t="s">
        <v>379</v>
      </c>
      <c r="D35" t="s">
        <v>380</v>
      </c>
      <c r="E35" t="s">
        <v>381</v>
      </c>
      <c r="F35" t="s">
        <v>382</v>
      </c>
      <c r="G35" t="s">
        <v>383</v>
      </c>
      <c r="H35" t="s">
        <v>384</v>
      </c>
      <c r="I35" t="s">
        <v>385</v>
      </c>
      <c r="J35" s="400"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391">
        <v>788744.3</v>
      </c>
      <c r="G37" s="391">
        <v>5181331.3</v>
      </c>
      <c r="H37">
        <v>1259</v>
      </c>
      <c r="I37" s="391">
        <v>117152.59</v>
      </c>
      <c r="J37" s="400">
        <v>5043138.1900000004</v>
      </c>
      <c r="K37" s="391">
        <v>4275434.41</v>
      </c>
      <c r="L37">
        <v>2458</v>
      </c>
      <c r="M37">
        <v>558</v>
      </c>
    </row>
    <row r="38" spans="1:13">
      <c r="B38" s="391">
        <v>4379567.8</v>
      </c>
      <c r="C38" s="391">
        <v>2274.3000000000002</v>
      </c>
      <c r="D38" s="391">
        <v>10744.9</v>
      </c>
      <c r="E38" s="392">
        <v>4392587</v>
      </c>
      <c r="H38" s="391">
        <v>138193.10999999999</v>
      </c>
    </row>
    <row r="40" spans="1:13">
      <c r="A40" s="394" t="s">
        <v>432</v>
      </c>
    </row>
    <row r="41" spans="1:13">
      <c r="A41" t="s">
        <v>377</v>
      </c>
      <c r="B41" t="s">
        <v>378</v>
      </c>
      <c r="C41" t="s">
        <v>379</v>
      </c>
      <c r="D41" t="s">
        <v>380</v>
      </c>
      <c r="E41" t="s">
        <v>381</v>
      </c>
      <c r="F41" t="s">
        <v>382</v>
      </c>
      <c r="G41" t="s">
        <v>383</v>
      </c>
      <c r="H41" t="s">
        <v>384</v>
      </c>
      <c r="I41" t="s">
        <v>385</v>
      </c>
      <c r="J41" s="400"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391">
        <v>783075.83999999997</v>
      </c>
      <c r="G43" s="391">
        <v>5144235.62</v>
      </c>
      <c r="H43">
        <v>1240</v>
      </c>
      <c r="I43" s="391">
        <v>118566.67</v>
      </c>
      <c r="J43" s="400">
        <v>5004368.3</v>
      </c>
      <c r="K43" s="391">
        <v>4242593.1100000003</v>
      </c>
      <c r="L43">
        <v>2661</v>
      </c>
      <c r="M43">
        <v>581</v>
      </c>
    </row>
    <row r="44" spans="1:13">
      <c r="B44" s="391">
        <v>4340250.37</v>
      </c>
      <c r="C44" s="391">
        <v>10087.709999999999</v>
      </c>
      <c r="D44" s="391">
        <v>10821.7</v>
      </c>
      <c r="E44" s="391">
        <v>4361159.78</v>
      </c>
      <c r="H44" s="391">
        <v>139867.32999999999</v>
      </c>
    </row>
    <row r="46" spans="1:13">
      <c r="A46" s="394" t="s">
        <v>433</v>
      </c>
    </row>
    <row r="47" spans="1:13">
      <c r="A47" t="s">
        <v>377</v>
      </c>
      <c r="B47" t="s">
        <v>378</v>
      </c>
      <c r="C47" t="s">
        <v>379</v>
      </c>
      <c r="D47" t="s">
        <v>380</v>
      </c>
      <c r="E47" t="s">
        <v>381</v>
      </c>
      <c r="F47" t="s">
        <v>382</v>
      </c>
      <c r="G47" t="s">
        <v>383</v>
      </c>
      <c r="H47" t="s">
        <v>384</v>
      </c>
      <c r="I47" t="s">
        <v>385</v>
      </c>
      <c r="J47" s="400"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391">
        <v>692407.93</v>
      </c>
      <c r="G49" s="392">
        <v>4544525</v>
      </c>
      <c r="H49">
        <v>1020</v>
      </c>
      <c r="I49" s="391">
        <v>95422.46</v>
      </c>
      <c r="J49" s="400">
        <v>4431980.8</v>
      </c>
      <c r="K49" s="391">
        <v>3756694.61</v>
      </c>
      <c r="L49">
        <v>2383</v>
      </c>
      <c r="M49">
        <v>483</v>
      </c>
    </row>
    <row r="50" spans="1:13">
      <c r="B50" s="391">
        <v>3841822.18</v>
      </c>
      <c r="C50" s="391">
        <v>4809.2700000000004</v>
      </c>
      <c r="D50" s="391">
        <v>5485.62</v>
      </c>
      <c r="E50" s="391">
        <v>3852117.07</v>
      </c>
      <c r="H50" s="391">
        <v>112544.2</v>
      </c>
    </row>
    <row r="52" spans="1:13">
      <c r="A52" s="394" t="s">
        <v>434</v>
      </c>
    </row>
    <row r="53" spans="1:13">
      <c r="A53" t="s">
        <v>377</v>
      </c>
      <c r="B53" t="s">
        <v>378</v>
      </c>
      <c r="C53" t="s">
        <v>379</v>
      </c>
      <c r="D53" t="s">
        <v>380</v>
      </c>
      <c r="E53" t="s">
        <v>381</v>
      </c>
      <c r="F53" t="s">
        <v>382</v>
      </c>
      <c r="G53" t="s">
        <v>383</v>
      </c>
      <c r="H53" t="s">
        <v>384</v>
      </c>
      <c r="I53" t="s">
        <v>385</v>
      </c>
      <c r="J53" s="400"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391">
        <v>887852.17</v>
      </c>
      <c r="G55" s="391">
        <v>5836775.0899999999</v>
      </c>
      <c r="H55">
        <v>1419</v>
      </c>
      <c r="I55" s="391">
        <v>147179.79</v>
      </c>
      <c r="J55" s="400">
        <v>5663103.6299999999</v>
      </c>
      <c r="K55" s="391">
        <v>4801743.13</v>
      </c>
      <c r="L55">
        <v>2896</v>
      </c>
      <c r="M55">
        <v>625</v>
      </c>
    </row>
    <row r="56" spans="1:13">
      <c r="B56" s="391">
        <v>4930915.9800000004</v>
      </c>
      <c r="C56" s="391">
        <v>1501.14</v>
      </c>
      <c r="D56" s="391">
        <v>16505.8</v>
      </c>
      <c r="E56" s="391">
        <v>4948922.92</v>
      </c>
      <c r="H56" s="391">
        <v>173671.46</v>
      </c>
    </row>
    <row r="59" spans="1:13">
      <c r="A59" t="s">
        <v>377</v>
      </c>
      <c r="B59" t="s">
        <v>378</v>
      </c>
      <c r="C59" t="s">
        <v>379</v>
      </c>
      <c r="D59" t="s">
        <v>380</v>
      </c>
      <c r="E59" t="s">
        <v>381</v>
      </c>
      <c r="F59" t="s">
        <v>382</v>
      </c>
      <c r="G59" t="s">
        <v>383</v>
      </c>
      <c r="H59" t="s">
        <v>384</v>
      </c>
      <c r="I59" t="s">
        <v>385</v>
      </c>
      <c r="J59" s="400"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391">
        <v>779371.06</v>
      </c>
      <c r="G61" s="391">
        <v>5140831.87</v>
      </c>
      <c r="H61">
        <v>1672</v>
      </c>
      <c r="I61" s="391">
        <v>167026.53</v>
      </c>
      <c r="J61" s="400">
        <v>4943818.34</v>
      </c>
      <c r="K61" s="391">
        <v>4194434.28</v>
      </c>
      <c r="L61">
        <v>2539</v>
      </c>
      <c r="M61">
        <v>488</v>
      </c>
    </row>
    <row r="62" spans="1:13">
      <c r="B62" s="391">
        <v>4328939.47</v>
      </c>
      <c r="C62" s="391">
        <v>859.79</v>
      </c>
      <c r="D62" s="391">
        <v>31661.55</v>
      </c>
      <c r="E62" s="391">
        <v>4361460.8099999996</v>
      </c>
      <c r="H62" s="391">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391">
        <v>64518.66</v>
      </c>
      <c r="G4" s="391">
        <v>425211.67</v>
      </c>
      <c r="H4">
        <v>110</v>
      </c>
      <c r="I4" s="391">
        <v>10293.290000000001</v>
      </c>
      <c r="J4" s="391">
        <f>E4-H4</f>
        <v>2838</v>
      </c>
      <c r="K4" s="391">
        <v>413065.6</v>
      </c>
      <c r="L4" s="391">
        <v>350399.72</v>
      </c>
      <c r="M4">
        <v>207</v>
      </c>
      <c r="N4">
        <v>39</v>
      </c>
    </row>
    <row r="5" spans="1:14">
      <c r="B5" s="391">
        <v>358429.21</v>
      </c>
      <c r="C5" s="392">
        <v>0</v>
      </c>
      <c r="D5" s="391">
        <v>2263.8000000000002</v>
      </c>
      <c r="E5" s="391">
        <v>360693.01</v>
      </c>
      <c r="H5" s="391">
        <v>12146.07</v>
      </c>
      <c r="N5" s="392">
        <v>0</v>
      </c>
    </row>
    <row r="6" spans="1:14">
      <c r="A6" t="s">
        <v>398</v>
      </c>
      <c r="B6">
        <v>5169</v>
      </c>
      <c r="C6">
        <v>0</v>
      </c>
      <c r="D6">
        <v>38</v>
      </c>
      <c r="E6">
        <v>5207</v>
      </c>
      <c r="F6" s="391">
        <v>112754.56</v>
      </c>
      <c r="G6" s="391">
        <v>747579.23</v>
      </c>
      <c r="H6">
        <v>184</v>
      </c>
      <c r="I6" s="391">
        <v>20325.740000000002</v>
      </c>
      <c r="J6" s="391">
        <f>E6-H6</f>
        <v>5023</v>
      </c>
      <c r="K6" s="391">
        <v>723594.87</v>
      </c>
      <c r="L6" s="391">
        <v>614498.93000000005</v>
      </c>
      <c r="M6">
        <v>343</v>
      </c>
      <c r="N6">
        <v>99</v>
      </c>
    </row>
    <row r="7" spans="1:14">
      <c r="B7" s="391">
        <v>626401.47</v>
      </c>
      <c r="C7" s="392">
        <v>0</v>
      </c>
      <c r="D7" s="391">
        <v>8423.2000000000007</v>
      </c>
      <c r="E7" s="391">
        <v>634824.67000000004</v>
      </c>
      <c r="H7" s="391">
        <v>23984.36</v>
      </c>
      <c r="N7" s="392">
        <v>0</v>
      </c>
    </row>
    <row r="8" spans="1:14">
      <c r="A8" t="s">
        <v>263</v>
      </c>
      <c r="B8">
        <v>3063</v>
      </c>
      <c r="C8">
        <v>0</v>
      </c>
      <c r="D8">
        <v>6</v>
      </c>
      <c r="E8">
        <v>3069</v>
      </c>
      <c r="F8" s="391">
        <v>69592.460000000006</v>
      </c>
      <c r="G8" s="391">
        <v>457105.36</v>
      </c>
      <c r="H8">
        <v>112</v>
      </c>
      <c r="I8" s="391">
        <v>9407.69</v>
      </c>
      <c r="J8" s="391">
        <f>E8-H8</f>
        <v>2957</v>
      </c>
      <c r="K8" s="391">
        <v>446004.46</v>
      </c>
      <c r="L8" s="391">
        <v>378105.21</v>
      </c>
      <c r="M8">
        <v>335</v>
      </c>
      <c r="N8">
        <v>71</v>
      </c>
    </row>
    <row r="9" spans="1:14">
      <c r="B9" s="391">
        <v>386619.35</v>
      </c>
      <c r="C9" s="392">
        <v>0</v>
      </c>
      <c r="D9" s="391">
        <v>893.55</v>
      </c>
      <c r="E9" s="391">
        <v>387512.9</v>
      </c>
      <c r="H9" s="391">
        <v>11100.9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3173</v>
      </c>
      <c r="C12">
        <v>0</v>
      </c>
      <c r="D12">
        <v>2</v>
      </c>
      <c r="E12">
        <v>3175</v>
      </c>
      <c r="F12" s="391">
        <v>71375.42</v>
      </c>
      <c r="G12" s="391">
        <v>468856.86</v>
      </c>
      <c r="H12">
        <v>102</v>
      </c>
      <c r="I12" s="391">
        <v>9715.9699999999993</v>
      </c>
      <c r="J12" s="391">
        <f>E12-H12</f>
        <v>3073</v>
      </c>
      <c r="K12" s="391">
        <v>457392.02</v>
      </c>
      <c r="L12" s="391">
        <v>387765.47</v>
      </c>
      <c r="M12">
        <v>279</v>
      </c>
      <c r="N12">
        <v>55</v>
      </c>
    </row>
    <row r="13" spans="1:14">
      <c r="B13" s="391">
        <v>396522.94</v>
      </c>
      <c r="C13" s="392">
        <v>0</v>
      </c>
      <c r="D13" s="391">
        <v>958.5</v>
      </c>
      <c r="E13" s="391">
        <v>397481.44</v>
      </c>
      <c r="H13" s="391">
        <v>11464.84</v>
      </c>
      <c r="N13" s="392">
        <v>0</v>
      </c>
    </row>
    <row r="14" spans="1:14">
      <c r="A14" t="s">
        <v>396</v>
      </c>
      <c r="B14">
        <v>3089</v>
      </c>
      <c r="C14">
        <v>0</v>
      </c>
      <c r="D14">
        <v>5</v>
      </c>
      <c r="E14">
        <v>3094</v>
      </c>
      <c r="F14" s="391">
        <v>66655.48</v>
      </c>
      <c r="G14" s="391">
        <v>437661.07</v>
      </c>
      <c r="H14">
        <v>85</v>
      </c>
      <c r="I14" s="391">
        <v>8795.19</v>
      </c>
      <c r="J14" s="391">
        <f>E14-H14</f>
        <v>3009</v>
      </c>
      <c r="K14" s="391">
        <v>427282.79</v>
      </c>
      <c r="L14" s="391">
        <v>362210.4</v>
      </c>
      <c r="M14">
        <v>169</v>
      </c>
      <c r="N14">
        <v>26</v>
      </c>
    </row>
    <row r="15" spans="1:14">
      <c r="B15" s="391">
        <v>370299.79</v>
      </c>
      <c r="C15" s="392">
        <v>0</v>
      </c>
      <c r="D15" s="391">
        <v>705.8</v>
      </c>
      <c r="E15" s="391">
        <v>371005.59</v>
      </c>
      <c r="H15" s="391">
        <v>10378.280000000001</v>
      </c>
      <c r="N15" s="392">
        <v>0</v>
      </c>
    </row>
    <row r="16" spans="1:14">
      <c r="A16" t="s">
        <v>397</v>
      </c>
      <c r="B16">
        <v>4012</v>
      </c>
      <c r="C16">
        <v>2</v>
      </c>
      <c r="D16">
        <v>16</v>
      </c>
      <c r="E16">
        <v>4030</v>
      </c>
      <c r="F16" s="391">
        <v>88089.32</v>
      </c>
      <c r="G16" s="391">
        <v>579211.31999999995</v>
      </c>
      <c r="H16">
        <v>141</v>
      </c>
      <c r="I16" s="391">
        <v>13588.77</v>
      </c>
      <c r="J16" s="391">
        <f>E16-H16</f>
        <v>3889</v>
      </c>
      <c r="K16" s="391">
        <v>563177.02</v>
      </c>
      <c r="L16" s="391">
        <v>477533.24</v>
      </c>
      <c r="M16">
        <v>191</v>
      </c>
      <c r="N16">
        <v>52</v>
      </c>
    </row>
    <row r="17" spans="1:14">
      <c r="B17" s="391">
        <v>489193.62</v>
      </c>
      <c r="C17" s="391">
        <v>182.88</v>
      </c>
      <c r="D17" s="391">
        <v>1745.5</v>
      </c>
      <c r="E17" s="392">
        <v>491122</v>
      </c>
      <c r="H17" s="391">
        <v>16034.3</v>
      </c>
      <c r="N17" s="392">
        <v>0</v>
      </c>
    </row>
    <row r="18" spans="1:14">
      <c r="A18" t="s">
        <v>319</v>
      </c>
      <c r="B18">
        <v>3599</v>
      </c>
      <c r="C18">
        <v>0</v>
      </c>
      <c r="D18">
        <v>0</v>
      </c>
      <c r="E18">
        <v>3599</v>
      </c>
      <c r="F18" s="391">
        <v>82084.09</v>
      </c>
      <c r="G18" s="391">
        <v>538097.13</v>
      </c>
      <c r="H18">
        <v>97</v>
      </c>
      <c r="I18" s="391">
        <v>8527.9</v>
      </c>
      <c r="J18" s="391">
        <f>E18-H18</f>
        <v>3502</v>
      </c>
      <c r="K18" s="391">
        <v>528034.22</v>
      </c>
      <c r="L18" s="391">
        <v>447485.14</v>
      </c>
      <c r="M18">
        <v>331</v>
      </c>
      <c r="N18">
        <v>37</v>
      </c>
    </row>
    <row r="19" spans="1:14">
      <c r="B19" s="391">
        <v>456013.04</v>
      </c>
      <c r="C19" s="392">
        <v>0</v>
      </c>
      <c r="D19" s="392">
        <v>0</v>
      </c>
      <c r="E19" s="391">
        <v>456013.04</v>
      </c>
      <c r="H19" s="391">
        <v>10062.91</v>
      </c>
      <c r="N19" s="392">
        <v>0</v>
      </c>
    </row>
    <row r="20" spans="1:14">
      <c r="A20" t="s">
        <v>264</v>
      </c>
      <c r="B20">
        <v>1154</v>
      </c>
      <c r="C20">
        <v>0</v>
      </c>
      <c r="D20">
        <v>1</v>
      </c>
      <c r="E20">
        <v>1155</v>
      </c>
      <c r="F20" s="391">
        <v>26138.31</v>
      </c>
      <c r="G20" s="391">
        <v>171449.92</v>
      </c>
      <c r="H20">
        <v>44</v>
      </c>
      <c r="I20" s="391">
        <v>6714.53</v>
      </c>
      <c r="J20" s="391">
        <f>E20-H20</f>
        <v>1111</v>
      </c>
      <c r="K20" s="391">
        <v>163526.78</v>
      </c>
      <c r="L20" s="391">
        <v>138597.07999999999</v>
      </c>
      <c r="M20">
        <v>68</v>
      </c>
      <c r="N20">
        <v>21</v>
      </c>
    </row>
    <row r="21" spans="1:14">
      <c r="B21" s="391">
        <v>145210.21</v>
      </c>
      <c r="C21" s="392">
        <v>0</v>
      </c>
      <c r="D21" s="391">
        <v>101.4</v>
      </c>
      <c r="E21" s="391">
        <v>145311.60999999999</v>
      </c>
      <c r="H21" s="391">
        <v>7923.14</v>
      </c>
      <c r="N21" s="392">
        <v>0</v>
      </c>
    </row>
    <row r="22" spans="1:14">
      <c r="A22" t="s">
        <v>318</v>
      </c>
      <c r="B22">
        <v>4470</v>
      </c>
      <c r="C22">
        <v>4</v>
      </c>
      <c r="D22">
        <v>1</v>
      </c>
      <c r="E22">
        <v>4475</v>
      </c>
      <c r="F22" s="391">
        <v>105957.36</v>
      </c>
      <c r="G22" s="391">
        <v>694750.53</v>
      </c>
      <c r="H22">
        <v>181</v>
      </c>
      <c r="I22" s="391">
        <v>22813.81</v>
      </c>
      <c r="J22" s="391">
        <f>E22-H22</f>
        <v>4294</v>
      </c>
      <c r="K22" s="391">
        <v>667830.24</v>
      </c>
      <c r="L22" s="391">
        <v>565979.36</v>
      </c>
      <c r="M22">
        <v>271</v>
      </c>
      <c r="N22">
        <v>71</v>
      </c>
    </row>
    <row r="23" spans="1:14">
      <c r="B23" s="391">
        <v>588428.01</v>
      </c>
      <c r="C23" s="391">
        <v>213.96</v>
      </c>
      <c r="D23" s="391">
        <v>151.19999999999999</v>
      </c>
      <c r="E23" s="391">
        <v>588793.17000000004</v>
      </c>
      <c r="H23" s="391">
        <v>26920.29</v>
      </c>
      <c r="N23" s="392">
        <v>0</v>
      </c>
    </row>
    <row r="24" spans="1:14">
      <c r="A24" t="s">
        <v>306</v>
      </c>
      <c r="B24">
        <v>4297</v>
      </c>
      <c r="C24">
        <v>1</v>
      </c>
      <c r="D24">
        <v>7</v>
      </c>
      <c r="E24">
        <v>4305</v>
      </c>
      <c r="F24" s="391">
        <v>96112.06</v>
      </c>
      <c r="G24" s="391">
        <v>631146.87</v>
      </c>
      <c r="H24">
        <v>172</v>
      </c>
      <c r="I24" s="391">
        <v>17832.97</v>
      </c>
      <c r="J24" s="391">
        <f>E24-H24</f>
        <v>4133</v>
      </c>
      <c r="K24" s="391">
        <v>610103.97</v>
      </c>
      <c r="L24" s="391">
        <v>517201.84</v>
      </c>
      <c r="M24">
        <v>329</v>
      </c>
      <c r="N24">
        <v>75</v>
      </c>
    </row>
    <row r="25" spans="1:14">
      <c r="B25" s="391">
        <v>533864.82999999996</v>
      </c>
      <c r="C25" s="391">
        <v>78.73</v>
      </c>
      <c r="D25" s="391">
        <v>1091.25</v>
      </c>
      <c r="E25" s="391">
        <v>535034.81000000006</v>
      </c>
      <c r="H25" s="391">
        <v>21042.9</v>
      </c>
      <c r="N25" s="392">
        <v>0</v>
      </c>
    </row>
    <row r="26" spans="1:14">
      <c r="A26" t="s">
        <v>314</v>
      </c>
      <c r="B26">
        <v>4748</v>
      </c>
      <c r="C26">
        <v>12</v>
      </c>
      <c r="D26">
        <v>1</v>
      </c>
      <c r="E26">
        <v>4761</v>
      </c>
      <c r="F26" s="391">
        <v>104978.29</v>
      </c>
      <c r="G26" s="391">
        <v>688352.57</v>
      </c>
      <c r="H26">
        <v>191</v>
      </c>
      <c r="I26" s="391">
        <v>19163.939999999999</v>
      </c>
      <c r="J26" s="391">
        <f>E26-H26</f>
        <v>4570</v>
      </c>
      <c r="K26" s="391">
        <v>665739.12</v>
      </c>
      <c r="L26" s="391">
        <v>564210.34</v>
      </c>
      <c r="M26">
        <v>364</v>
      </c>
      <c r="N26">
        <v>80</v>
      </c>
    </row>
    <row r="27" spans="1:14">
      <c r="B27" s="391">
        <v>582177.11</v>
      </c>
      <c r="C27" s="391">
        <v>1025.57</v>
      </c>
      <c r="D27" s="391">
        <v>171.6</v>
      </c>
      <c r="E27" s="391">
        <v>583374.28</v>
      </c>
      <c r="H27" s="391">
        <v>22613.45</v>
      </c>
      <c r="N27" s="392">
        <v>0</v>
      </c>
    </row>
    <row r="28" spans="1:14">
      <c r="B28">
        <v>39704</v>
      </c>
      <c r="C28">
        <v>19</v>
      </c>
      <c r="D28">
        <v>95</v>
      </c>
      <c r="E28">
        <v>39818</v>
      </c>
      <c r="F28" s="391">
        <v>888256.01</v>
      </c>
      <c r="G28" s="391">
        <v>5839422.5300000003</v>
      </c>
      <c r="H28">
        <v>1419</v>
      </c>
      <c r="I28" s="391">
        <v>147179.79</v>
      </c>
      <c r="J28" s="393">
        <f>SUM(J4:J26)</f>
        <v>38399</v>
      </c>
      <c r="K28" s="393">
        <v>5665751.0700000003</v>
      </c>
      <c r="L28" s="391">
        <v>4803986.7300000004</v>
      </c>
      <c r="M28">
        <v>2887</v>
      </c>
      <c r="N28">
        <v>626</v>
      </c>
    </row>
    <row r="29" spans="1:14">
      <c r="B29" s="391">
        <v>4933159.58</v>
      </c>
      <c r="C29" s="391">
        <v>1501.14</v>
      </c>
      <c r="D29" s="391">
        <v>16505.8</v>
      </c>
      <c r="E29" s="391">
        <v>4951166.5199999996</v>
      </c>
      <c r="H29" s="391">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7" customWidth="1"/>
    <col min="11" max="11" width="13.42578125" customWidth="1"/>
    <col min="12" max="12" width="20.5703125" bestFit="1" customWidth="1"/>
  </cols>
  <sheetData>
    <row r="2" spans="1:14">
      <c r="A2" t="s">
        <v>377</v>
      </c>
      <c r="B2" t="s">
        <v>378</v>
      </c>
      <c r="C2" t="s">
        <v>379</v>
      </c>
      <c r="D2" t="s">
        <v>380</v>
      </c>
      <c r="E2" s="406" t="s">
        <v>381</v>
      </c>
      <c r="F2" t="s">
        <v>382</v>
      </c>
      <c r="G2" t="s">
        <v>383</v>
      </c>
      <c r="H2" s="406" t="s">
        <v>384</v>
      </c>
      <c r="I2" t="s">
        <v>385</v>
      </c>
      <c r="J2" s="407" t="s">
        <v>168</v>
      </c>
      <c r="K2" t="s">
        <v>386</v>
      </c>
      <c r="L2" t="s">
        <v>387</v>
      </c>
      <c r="M2" t="s">
        <v>388</v>
      </c>
      <c r="N2" t="s">
        <v>389</v>
      </c>
    </row>
    <row r="3" spans="1:14">
      <c r="B3" t="s">
        <v>390</v>
      </c>
      <c r="C3" t="s">
        <v>391</v>
      </c>
      <c r="D3" t="s">
        <v>392</v>
      </c>
      <c r="E3" s="406" t="s">
        <v>393</v>
      </c>
      <c r="H3" s="406" t="s">
        <v>394</v>
      </c>
      <c r="N3" t="s">
        <v>395</v>
      </c>
    </row>
    <row r="4" spans="1:14">
      <c r="A4" t="s">
        <v>41</v>
      </c>
      <c r="B4">
        <v>2744</v>
      </c>
      <c r="C4">
        <v>0</v>
      </c>
      <c r="D4">
        <v>8</v>
      </c>
      <c r="E4">
        <v>2752</v>
      </c>
      <c r="F4" s="391">
        <v>60471.3</v>
      </c>
      <c r="G4" s="391">
        <v>397586.84</v>
      </c>
      <c r="H4">
        <v>95</v>
      </c>
      <c r="I4" s="391">
        <v>8642.56</v>
      </c>
      <c r="J4" s="407">
        <f>E4-H4</f>
        <v>2657</v>
      </c>
      <c r="K4" s="391">
        <v>387409.76</v>
      </c>
      <c r="L4" s="391">
        <v>328472.98</v>
      </c>
      <c r="M4">
        <v>215</v>
      </c>
      <c r="N4">
        <v>41</v>
      </c>
    </row>
    <row r="5" spans="1:14">
      <c r="B5" s="391">
        <v>335944.34</v>
      </c>
      <c r="C5" s="392">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407">
        <f>E6-H6</f>
        <v>3806</v>
      </c>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407">
        <f>E8-H8</f>
        <v>2649</v>
      </c>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407">
        <f>E12-H12</f>
        <v>2725</v>
      </c>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407">
        <f>E14-H14</f>
        <v>2765</v>
      </c>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407">
        <f>E16-H16</f>
        <v>3473</v>
      </c>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407">
        <f>E18-H18</f>
        <v>3220</v>
      </c>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407">
        <f>E20-H20</f>
        <v>1337</v>
      </c>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407">
        <f>E22-H22</f>
        <v>3902</v>
      </c>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407">
        <f>E24-H24</f>
        <v>3824</v>
      </c>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407">
        <f>E26-H26</f>
        <v>3646</v>
      </c>
      <c r="K26" s="391">
        <v>536144.12</v>
      </c>
      <c r="L26" s="391">
        <v>454374.86</v>
      </c>
      <c r="M26">
        <v>290</v>
      </c>
      <c r="N26">
        <v>51</v>
      </c>
    </row>
    <row r="27" spans="1:14">
      <c r="B27" s="391">
        <v>469810.87</v>
      </c>
      <c r="C27" s="391">
        <v>186.17</v>
      </c>
      <c r="D27" s="391">
        <v>241.8</v>
      </c>
      <c r="E27" s="391">
        <v>470238.84</v>
      </c>
      <c r="H27" s="391">
        <v>18692.349999999999</v>
      </c>
      <c r="J27" s="407">
        <f>SUM(J4:J26)</f>
        <v>34004</v>
      </c>
      <c r="K27" s="391">
        <f>SUM(K4:K26)</f>
        <v>4943818.3400000008</v>
      </c>
      <c r="N27" s="392">
        <v>0</v>
      </c>
    </row>
    <row r="30" spans="1:14">
      <c r="B30">
        <v>35514</v>
      </c>
      <c r="C30">
        <v>12</v>
      </c>
      <c r="D30">
        <v>150</v>
      </c>
      <c r="E30">
        <v>35676</v>
      </c>
      <c r="F30" s="391">
        <v>779371.06</v>
      </c>
      <c r="G30" s="391">
        <v>5140831.87</v>
      </c>
      <c r="H30">
        <v>1672</v>
      </c>
      <c r="I30" s="391">
        <v>167026.53</v>
      </c>
      <c r="J30" s="407">
        <v>4943818.34</v>
      </c>
      <c r="K30" s="391">
        <v>4194434.28</v>
      </c>
      <c r="L30">
        <v>2539</v>
      </c>
      <c r="M30">
        <v>488</v>
      </c>
    </row>
    <row r="31" spans="1:14">
      <c r="B31" s="391">
        <v>4328939.47</v>
      </c>
      <c r="C31" s="391">
        <v>859.79</v>
      </c>
      <c r="D31" s="391">
        <v>31661.55</v>
      </c>
      <c r="E31" s="391">
        <v>4361460.8099999996</v>
      </c>
      <c r="H31" s="391">
        <v>197013.53</v>
      </c>
    </row>
    <row r="32" spans="1:14">
      <c r="J32" s="40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391">
        <v>60471.3</v>
      </c>
      <c r="G4" s="391">
        <v>397586.84</v>
      </c>
      <c r="H4">
        <v>95</v>
      </c>
      <c r="I4" s="391">
        <v>8642.56</v>
      </c>
      <c r="J4" s="391"/>
      <c r="K4" s="391">
        <v>387409.76</v>
      </c>
      <c r="L4" s="391">
        <v>328472.98</v>
      </c>
      <c r="M4">
        <v>215</v>
      </c>
      <c r="N4">
        <v>41</v>
      </c>
    </row>
    <row r="5" spans="1:14">
      <c r="B5" s="391">
        <v>335944.34</v>
      </c>
      <c r="C5" s="391">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391"/>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391"/>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391"/>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391"/>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391"/>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391"/>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391"/>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391"/>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391"/>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391"/>
      <c r="K26" s="391">
        <v>536144.12</v>
      </c>
      <c r="L26" s="391">
        <v>454374.86</v>
      </c>
      <c r="M26">
        <v>290</v>
      </c>
      <c r="N26">
        <v>51</v>
      </c>
    </row>
    <row r="27" spans="1:14">
      <c r="B27" s="391">
        <v>469810.87</v>
      </c>
      <c r="C27" s="391">
        <v>186.17</v>
      </c>
      <c r="D27" s="391">
        <v>241.8</v>
      </c>
      <c r="E27" s="391">
        <v>470238.84</v>
      </c>
      <c r="H27" s="391">
        <v>18692.349999999999</v>
      </c>
      <c r="N27" s="392">
        <v>0</v>
      </c>
    </row>
    <row r="28" spans="1:14">
      <c r="B28">
        <v>35514</v>
      </c>
      <c r="C28">
        <v>12</v>
      </c>
      <c r="D28">
        <v>150</v>
      </c>
      <c r="E28">
        <v>35676</v>
      </c>
      <c r="F28" s="391">
        <v>779371.06</v>
      </c>
      <c r="G28" s="391">
        <v>5140831.87</v>
      </c>
      <c r="H28">
        <v>1672</v>
      </c>
      <c r="I28" s="391">
        <v>167026.53</v>
      </c>
      <c r="J28" s="391"/>
      <c r="K28" s="391">
        <v>4943818.34</v>
      </c>
      <c r="L28" s="391">
        <v>4194434.28</v>
      </c>
      <c r="M28">
        <v>2539</v>
      </c>
      <c r="N28">
        <v>488</v>
      </c>
    </row>
    <row r="29" spans="1:14">
      <c r="B29" s="391">
        <v>4328939.47</v>
      </c>
      <c r="C29" s="391">
        <v>859.79</v>
      </c>
      <c r="D29" s="391">
        <v>31661.55</v>
      </c>
      <c r="E29" s="391">
        <v>4361460.8099999996</v>
      </c>
      <c r="H29" s="391">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394"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391">
        <v>50884.83</v>
      </c>
      <c r="G4" s="391">
        <v>335305.07</v>
      </c>
      <c r="H4">
        <v>89</v>
      </c>
      <c r="I4" s="391">
        <v>7489.47</v>
      </c>
      <c r="J4" s="391"/>
      <c r="K4" s="391">
        <v>326467.5</v>
      </c>
      <c r="L4" s="391">
        <v>276930.77</v>
      </c>
      <c r="M4">
        <v>189</v>
      </c>
      <c r="N4">
        <v>47</v>
      </c>
    </row>
    <row r="5" spans="1:14">
      <c r="B5" s="391">
        <v>282687.94</v>
      </c>
      <c r="C5" s="392">
        <v>0</v>
      </c>
      <c r="D5" s="391">
        <v>1732.3</v>
      </c>
      <c r="E5" s="391">
        <v>284420.24</v>
      </c>
      <c r="H5" s="391">
        <v>8837.57</v>
      </c>
      <c r="N5" s="392">
        <v>0</v>
      </c>
    </row>
    <row r="6" spans="1:14">
      <c r="A6" t="s">
        <v>398</v>
      </c>
      <c r="B6">
        <v>3448</v>
      </c>
      <c r="C6">
        <v>1</v>
      </c>
      <c r="D6">
        <v>17</v>
      </c>
      <c r="E6">
        <v>3466</v>
      </c>
      <c r="F6" s="391">
        <v>76609.759999999995</v>
      </c>
      <c r="G6" s="392">
        <v>504931</v>
      </c>
      <c r="H6">
        <v>179</v>
      </c>
      <c r="I6" s="391">
        <v>18598.509999999998</v>
      </c>
      <c r="J6" s="391"/>
      <c r="K6" s="391">
        <v>483018.96</v>
      </c>
      <c r="L6" s="391">
        <v>409722.73</v>
      </c>
      <c r="M6">
        <v>275</v>
      </c>
      <c r="N6">
        <v>51</v>
      </c>
    </row>
    <row r="7" spans="1:14">
      <c r="B7" s="391">
        <v>425498.12</v>
      </c>
      <c r="C7" s="391">
        <v>105.32</v>
      </c>
      <c r="D7" s="391">
        <v>2717.8</v>
      </c>
      <c r="E7" s="391">
        <v>428321.24</v>
      </c>
      <c r="H7" s="391">
        <v>21912.04</v>
      </c>
      <c r="N7" s="392">
        <v>0</v>
      </c>
    </row>
    <row r="8" spans="1:14">
      <c r="A8" t="s">
        <v>263</v>
      </c>
      <c r="B8">
        <v>2542</v>
      </c>
      <c r="C8">
        <v>1</v>
      </c>
      <c r="D8">
        <v>11</v>
      </c>
      <c r="E8">
        <v>2554</v>
      </c>
      <c r="F8" s="391">
        <v>55947.77</v>
      </c>
      <c r="G8" s="391">
        <v>368252.95</v>
      </c>
      <c r="H8">
        <v>80</v>
      </c>
      <c r="I8" s="391">
        <v>7571.51</v>
      </c>
      <c r="J8" s="391"/>
      <c r="K8" s="391">
        <v>359318.8</v>
      </c>
      <c r="L8" s="391">
        <v>304733.67</v>
      </c>
      <c r="M8">
        <v>344</v>
      </c>
      <c r="N8">
        <v>46</v>
      </c>
    </row>
    <row r="9" spans="1:14">
      <c r="B9" s="391">
        <v>310719.09999999998</v>
      </c>
      <c r="C9" s="391">
        <v>94.68</v>
      </c>
      <c r="D9" s="391">
        <v>1491.4</v>
      </c>
      <c r="E9" s="391">
        <v>312305.18</v>
      </c>
      <c r="H9" s="391">
        <v>8934.15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2463</v>
      </c>
      <c r="C12">
        <v>2</v>
      </c>
      <c r="D12">
        <v>0</v>
      </c>
      <c r="E12">
        <v>2465</v>
      </c>
      <c r="F12" s="391">
        <v>58141.64</v>
      </c>
      <c r="G12" s="391">
        <v>381146.47</v>
      </c>
      <c r="H12">
        <v>123</v>
      </c>
      <c r="I12" s="391">
        <v>12000.07</v>
      </c>
      <c r="J12" s="391"/>
      <c r="K12" s="391">
        <v>366986.39</v>
      </c>
      <c r="L12" s="391">
        <v>311004.76</v>
      </c>
      <c r="M12">
        <v>114</v>
      </c>
      <c r="N12">
        <v>58</v>
      </c>
    </row>
    <row r="13" spans="1:14">
      <c r="B13" s="391">
        <v>322207.84999999998</v>
      </c>
      <c r="C13" s="391">
        <v>796.98</v>
      </c>
      <c r="D13" s="392">
        <v>0</v>
      </c>
      <c r="E13" s="391">
        <v>323004.83</v>
      </c>
      <c r="H13" s="391">
        <v>14160.08</v>
      </c>
      <c r="N13" s="392">
        <v>0</v>
      </c>
    </row>
    <row r="14" spans="1:14">
      <c r="A14" t="s">
        <v>396</v>
      </c>
      <c r="B14">
        <v>2562</v>
      </c>
      <c r="C14">
        <v>1</v>
      </c>
      <c r="D14">
        <v>6</v>
      </c>
      <c r="E14">
        <v>2569</v>
      </c>
      <c r="F14" s="391">
        <v>56065.08</v>
      </c>
      <c r="G14" s="391">
        <v>368381.16</v>
      </c>
      <c r="H14">
        <v>109</v>
      </c>
      <c r="I14" s="391">
        <v>10733.22</v>
      </c>
      <c r="J14" s="391"/>
      <c r="K14" s="391">
        <v>355716.2</v>
      </c>
      <c r="L14" s="391">
        <v>301582.86</v>
      </c>
      <c r="M14">
        <v>135</v>
      </c>
      <c r="N14">
        <v>20</v>
      </c>
    </row>
    <row r="15" spans="1:14">
      <c r="B15" s="391">
        <v>311383.53000000003</v>
      </c>
      <c r="C15" s="391">
        <v>82.65</v>
      </c>
      <c r="D15" s="391">
        <v>849.9</v>
      </c>
      <c r="E15" s="391">
        <v>312316.08</v>
      </c>
      <c r="H15" s="391">
        <v>12664.96</v>
      </c>
      <c r="N15" s="392">
        <v>0</v>
      </c>
    </row>
    <row r="16" spans="1:14">
      <c r="A16" t="s">
        <v>397</v>
      </c>
      <c r="B16">
        <v>3156</v>
      </c>
      <c r="C16">
        <v>2</v>
      </c>
      <c r="D16">
        <v>10</v>
      </c>
      <c r="E16">
        <v>3168</v>
      </c>
      <c r="F16" s="391">
        <v>70255.850000000006</v>
      </c>
      <c r="G16" s="391">
        <v>462142.67</v>
      </c>
      <c r="H16">
        <v>147</v>
      </c>
      <c r="I16" s="391">
        <v>15492.92</v>
      </c>
      <c r="J16" s="391"/>
      <c r="K16" s="391">
        <v>443861.5</v>
      </c>
      <c r="L16" s="391">
        <v>376393.9</v>
      </c>
      <c r="M16">
        <v>151</v>
      </c>
      <c r="N16">
        <v>40</v>
      </c>
    </row>
    <row r="17" spans="1:14">
      <c r="B17" s="391">
        <v>390237.14</v>
      </c>
      <c r="C17" s="391">
        <v>68.08</v>
      </c>
      <c r="D17" s="391">
        <v>1581.6</v>
      </c>
      <c r="E17" s="391">
        <v>391886.82</v>
      </c>
      <c r="H17" s="391">
        <v>18281.169999999998</v>
      </c>
      <c r="N17" s="392">
        <v>0</v>
      </c>
    </row>
    <row r="18" spans="1:14">
      <c r="A18" t="s">
        <v>319</v>
      </c>
      <c r="B18">
        <v>2910</v>
      </c>
      <c r="C18">
        <v>2</v>
      </c>
      <c r="D18">
        <v>1</v>
      </c>
      <c r="E18">
        <v>2913</v>
      </c>
      <c r="F18" s="391">
        <v>65821.460000000006</v>
      </c>
      <c r="G18" s="391">
        <v>431568.34</v>
      </c>
      <c r="H18">
        <v>106</v>
      </c>
      <c r="I18" s="391">
        <v>10076.27</v>
      </c>
      <c r="J18" s="391"/>
      <c r="K18" s="391">
        <v>419678.34</v>
      </c>
      <c r="L18" s="391">
        <v>355670.61</v>
      </c>
      <c r="M18">
        <v>298</v>
      </c>
      <c r="N18">
        <v>26</v>
      </c>
    </row>
    <row r="19" spans="1:14">
      <c r="B19" s="392">
        <v>365450</v>
      </c>
      <c r="C19" s="391">
        <v>218.68</v>
      </c>
      <c r="D19" s="391">
        <v>78.2</v>
      </c>
      <c r="E19" s="391">
        <v>365746.88</v>
      </c>
      <c r="H19" s="392">
        <v>11890</v>
      </c>
      <c r="N19" s="392">
        <v>0</v>
      </c>
    </row>
    <row r="20" spans="1:14">
      <c r="A20" t="s">
        <v>264</v>
      </c>
      <c r="B20">
        <v>1601</v>
      </c>
      <c r="C20">
        <v>1</v>
      </c>
      <c r="D20">
        <v>0</v>
      </c>
      <c r="E20">
        <v>1602</v>
      </c>
      <c r="F20" s="391">
        <v>39082.65</v>
      </c>
      <c r="G20" s="391">
        <v>256204.79999999999</v>
      </c>
      <c r="H20">
        <v>67</v>
      </c>
      <c r="I20" s="391">
        <v>8141.43</v>
      </c>
      <c r="J20" s="391"/>
      <c r="K20" s="391">
        <v>246597.92</v>
      </c>
      <c r="L20" s="391">
        <v>208980.72</v>
      </c>
      <c r="M20">
        <v>129</v>
      </c>
      <c r="N20">
        <v>16</v>
      </c>
    </row>
    <row r="21" spans="1:14">
      <c r="B21" s="391">
        <v>217120.02</v>
      </c>
      <c r="C21" s="391">
        <v>2.13</v>
      </c>
      <c r="D21" s="392">
        <v>0</v>
      </c>
      <c r="E21" s="391">
        <v>217122.15</v>
      </c>
      <c r="H21" s="391">
        <v>9606.8799999999992</v>
      </c>
      <c r="N21" s="392">
        <v>0</v>
      </c>
    </row>
    <row r="22" spans="1:14">
      <c r="A22" t="s">
        <v>318</v>
      </c>
      <c r="B22">
        <v>3583</v>
      </c>
      <c r="C22">
        <v>1</v>
      </c>
      <c r="D22">
        <v>4</v>
      </c>
      <c r="E22">
        <v>3588</v>
      </c>
      <c r="F22" s="391">
        <v>82441.899999999994</v>
      </c>
      <c r="G22" s="391">
        <v>540986.26</v>
      </c>
      <c r="H22">
        <v>151</v>
      </c>
      <c r="I22" s="391">
        <v>17300.240000000002</v>
      </c>
      <c r="J22" s="391"/>
      <c r="K22" s="391">
        <v>520571.98</v>
      </c>
      <c r="L22" s="391">
        <v>441244.12</v>
      </c>
      <c r="M22">
        <v>216</v>
      </c>
      <c r="N22">
        <v>58</v>
      </c>
    </row>
    <row r="23" spans="1:14">
      <c r="B23" s="391">
        <v>457991.91</v>
      </c>
      <c r="C23" s="391">
        <v>11.25</v>
      </c>
      <c r="D23" s="391">
        <v>541.20000000000005</v>
      </c>
      <c r="E23" s="391">
        <v>458544.36</v>
      </c>
      <c r="H23" s="391">
        <v>20414.28</v>
      </c>
      <c r="N23" s="392">
        <v>0</v>
      </c>
    </row>
    <row r="24" spans="1:14">
      <c r="A24" t="s">
        <v>306</v>
      </c>
      <c r="B24">
        <v>3598</v>
      </c>
      <c r="C24">
        <v>1</v>
      </c>
      <c r="D24">
        <v>8</v>
      </c>
      <c r="E24">
        <v>3607</v>
      </c>
      <c r="F24" s="391">
        <v>80069.47</v>
      </c>
      <c r="G24" s="391">
        <v>526017.80000000005</v>
      </c>
      <c r="H24">
        <v>189</v>
      </c>
      <c r="I24" s="391">
        <v>24120.92</v>
      </c>
      <c r="J24" s="391"/>
      <c r="K24" s="391">
        <v>497555.12</v>
      </c>
      <c r="L24" s="391">
        <v>421827.41</v>
      </c>
      <c r="M24">
        <v>274</v>
      </c>
      <c r="N24">
        <v>65</v>
      </c>
    </row>
    <row r="25" spans="1:14">
      <c r="B25" s="391">
        <v>444760.85</v>
      </c>
      <c r="C25" s="391">
        <v>62.58</v>
      </c>
      <c r="D25" s="391">
        <v>1124.9000000000001</v>
      </c>
      <c r="E25" s="391">
        <v>445948.33</v>
      </c>
      <c r="H25" s="391">
        <v>28462.68</v>
      </c>
      <c r="N25" s="392">
        <v>0</v>
      </c>
    </row>
    <row r="26" spans="1:14">
      <c r="A26" t="s">
        <v>314</v>
      </c>
      <c r="B26">
        <v>3580</v>
      </c>
      <c r="C26">
        <v>1</v>
      </c>
      <c r="D26">
        <v>6</v>
      </c>
      <c r="E26">
        <v>3587</v>
      </c>
      <c r="F26" s="391">
        <v>78933.7</v>
      </c>
      <c r="G26" s="391">
        <v>518299.19</v>
      </c>
      <c r="H26">
        <v>198</v>
      </c>
      <c r="I26" s="391">
        <v>18093.14</v>
      </c>
      <c r="J26" s="391"/>
      <c r="K26" s="391">
        <v>496949.29</v>
      </c>
      <c r="L26" s="391">
        <v>421272.35</v>
      </c>
      <c r="M26">
        <v>236</v>
      </c>
      <c r="N26">
        <v>68</v>
      </c>
    </row>
    <row r="27" spans="1:14">
      <c r="B27" s="391">
        <v>438409.71</v>
      </c>
      <c r="C27" s="391">
        <v>103.18</v>
      </c>
      <c r="D27" s="391">
        <v>852.6</v>
      </c>
      <c r="E27" s="391">
        <v>439365.49</v>
      </c>
      <c r="H27" s="391">
        <v>21349.9</v>
      </c>
      <c r="N27" s="392">
        <v>0</v>
      </c>
    </row>
    <row r="28" spans="1:14">
      <c r="B28">
        <v>31745</v>
      </c>
      <c r="C28">
        <v>13</v>
      </c>
      <c r="D28">
        <v>76</v>
      </c>
      <c r="E28">
        <v>31834</v>
      </c>
      <c r="F28" s="391">
        <v>714254.11</v>
      </c>
      <c r="G28" s="391">
        <v>4693235.71</v>
      </c>
      <c r="H28">
        <v>1438</v>
      </c>
      <c r="I28" s="391">
        <v>149617.69</v>
      </c>
      <c r="J28" s="391"/>
      <c r="K28" s="391">
        <v>4516722.01</v>
      </c>
      <c r="L28" s="391">
        <v>3829363.91</v>
      </c>
      <c r="M28">
        <v>2361</v>
      </c>
      <c r="N28">
        <v>495</v>
      </c>
    </row>
    <row r="29" spans="1:14">
      <c r="B29" s="391">
        <v>3966466.17</v>
      </c>
      <c r="C29" s="391">
        <v>1545.53</v>
      </c>
      <c r="D29" s="391">
        <v>10969.9</v>
      </c>
      <c r="E29" s="391">
        <v>3978981.6</v>
      </c>
      <c r="H29" s="391">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391">
        <v>51141.37</v>
      </c>
      <c r="G4" s="391">
        <v>336943.44</v>
      </c>
      <c r="H4">
        <v>90</v>
      </c>
      <c r="I4" s="391">
        <v>10338.959999999999</v>
      </c>
      <c r="J4" s="391"/>
      <c r="K4" s="391">
        <v>324766.02</v>
      </c>
      <c r="L4" s="391">
        <v>275463.11</v>
      </c>
      <c r="M4">
        <v>195</v>
      </c>
      <c r="N4">
        <v>39</v>
      </c>
    </row>
    <row r="5" spans="1:14">
      <c r="B5" s="391">
        <v>283950.25</v>
      </c>
      <c r="C5" s="391">
        <v>162.53</v>
      </c>
      <c r="D5" s="391">
        <v>1689.29</v>
      </c>
      <c r="E5" s="391">
        <v>285802.07</v>
      </c>
      <c r="H5" s="391">
        <v>12177.42</v>
      </c>
      <c r="N5" s="392">
        <v>0</v>
      </c>
    </row>
    <row r="6" spans="1:14">
      <c r="A6" t="s">
        <v>398</v>
      </c>
      <c r="B6">
        <v>3218</v>
      </c>
      <c r="C6">
        <v>1</v>
      </c>
      <c r="D6">
        <v>59</v>
      </c>
      <c r="E6">
        <v>3278</v>
      </c>
      <c r="F6" s="391">
        <v>73159.7</v>
      </c>
      <c r="G6" s="391">
        <v>494625.05</v>
      </c>
      <c r="H6">
        <v>165</v>
      </c>
      <c r="I6" s="391">
        <v>17633.419999999998</v>
      </c>
      <c r="J6" s="391"/>
      <c r="K6" s="391">
        <v>473952.35</v>
      </c>
      <c r="L6" s="391">
        <v>403831.93</v>
      </c>
      <c r="M6">
        <v>220</v>
      </c>
      <c r="N6">
        <v>68</v>
      </c>
    </row>
    <row r="7" spans="1:14">
      <c r="B7" s="391">
        <v>406402.65</v>
      </c>
      <c r="C7" s="391">
        <v>31.8</v>
      </c>
      <c r="D7" s="391">
        <v>15030.9</v>
      </c>
      <c r="E7" s="391">
        <v>421465.35</v>
      </c>
      <c r="H7" s="391">
        <v>20672.7</v>
      </c>
      <c r="N7" s="392">
        <v>0</v>
      </c>
    </row>
    <row r="8" spans="1:14">
      <c r="A8" t="s">
        <v>263</v>
      </c>
      <c r="B8">
        <v>2332</v>
      </c>
      <c r="C8">
        <v>0</v>
      </c>
      <c r="D8">
        <v>7</v>
      </c>
      <c r="E8">
        <v>2339</v>
      </c>
      <c r="F8" s="391">
        <v>52300.22</v>
      </c>
      <c r="G8" s="391">
        <v>343735.53</v>
      </c>
      <c r="H8">
        <v>85</v>
      </c>
      <c r="I8" s="391">
        <v>7479.2</v>
      </c>
      <c r="J8" s="391"/>
      <c r="K8" s="391">
        <v>334910.28000000003</v>
      </c>
      <c r="L8" s="391">
        <v>283956.11</v>
      </c>
      <c r="M8">
        <v>287</v>
      </c>
      <c r="N8">
        <v>50</v>
      </c>
    </row>
    <row r="9" spans="1:14">
      <c r="B9" s="391">
        <v>290553.11</v>
      </c>
      <c r="C9" s="392">
        <v>0</v>
      </c>
      <c r="D9" s="391">
        <v>882.2</v>
      </c>
      <c r="E9" s="391">
        <v>291435.31</v>
      </c>
      <c r="H9" s="391">
        <v>8825.25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2418</v>
      </c>
      <c r="C12">
        <v>1</v>
      </c>
      <c r="D12">
        <v>0</v>
      </c>
      <c r="E12">
        <v>2419</v>
      </c>
      <c r="F12" s="391">
        <v>56627.96</v>
      </c>
      <c r="G12" s="391">
        <v>371223.57</v>
      </c>
      <c r="H12">
        <v>130</v>
      </c>
      <c r="I12" s="391">
        <v>13147.59</v>
      </c>
      <c r="J12" s="391"/>
      <c r="K12" s="391">
        <v>355709.42</v>
      </c>
      <c r="L12" s="391">
        <v>301448.02</v>
      </c>
      <c r="M12">
        <v>127</v>
      </c>
      <c r="N12">
        <v>33</v>
      </c>
    </row>
    <row r="13" spans="1:14">
      <c r="B13" s="391">
        <v>314531.18</v>
      </c>
      <c r="C13" s="391">
        <v>64.430000000000007</v>
      </c>
      <c r="D13" s="392">
        <v>0</v>
      </c>
      <c r="E13" s="391">
        <v>314595.61</v>
      </c>
      <c r="H13" s="391">
        <v>15514.15</v>
      </c>
      <c r="N13" s="392">
        <v>0</v>
      </c>
    </row>
    <row r="14" spans="1:14">
      <c r="A14" t="s">
        <v>396</v>
      </c>
      <c r="B14">
        <v>2361</v>
      </c>
      <c r="C14">
        <v>0</v>
      </c>
      <c r="D14">
        <v>1</v>
      </c>
      <c r="E14">
        <v>2362</v>
      </c>
      <c r="F14" s="391">
        <v>51697.23</v>
      </c>
      <c r="G14" s="391">
        <v>339002.28</v>
      </c>
      <c r="H14">
        <v>93</v>
      </c>
      <c r="I14" s="391">
        <v>8787.35</v>
      </c>
      <c r="J14" s="391"/>
      <c r="K14" s="391">
        <v>328633.45</v>
      </c>
      <c r="L14" s="391">
        <v>278517.7</v>
      </c>
      <c r="M14">
        <v>131</v>
      </c>
      <c r="N14">
        <v>13</v>
      </c>
    </row>
    <row r="15" spans="1:14">
      <c r="B15" s="391">
        <v>287200.05</v>
      </c>
      <c r="C15" s="392">
        <v>0</v>
      </c>
      <c r="D15" s="392">
        <v>105</v>
      </c>
      <c r="E15" s="391">
        <v>287305.05</v>
      </c>
      <c r="H15" s="391">
        <v>10368.83</v>
      </c>
      <c r="N15" s="392">
        <v>0</v>
      </c>
    </row>
    <row r="16" spans="1:14">
      <c r="A16" t="s">
        <v>397</v>
      </c>
      <c r="B16">
        <v>3084</v>
      </c>
      <c r="C16">
        <v>1</v>
      </c>
      <c r="D16">
        <v>10</v>
      </c>
      <c r="E16">
        <v>3095</v>
      </c>
      <c r="F16" s="391">
        <v>67940.820000000007</v>
      </c>
      <c r="G16" s="391">
        <v>446514.27</v>
      </c>
      <c r="H16">
        <v>140</v>
      </c>
      <c r="I16" s="391">
        <v>16102.71</v>
      </c>
      <c r="J16" s="391"/>
      <c r="K16" s="391">
        <v>427513.39</v>
      </c>
      <c r="L16" s="391">
        <v>362470.74</v>
      </c>
      <c r="M16">
        <v>120</v>
      </c>
      <c r="N16">
        <v>32</v>
      </c>
    </row>
    <row r="17" spans="1:14">
      <c r="B17" s="391">
        <v>377343.66</v>
      </c>
      <c r="C17" s="391">
        <v>98.64</v>
      </c>
      <c r="D17" s="391">
        <v>1131.1500000000001</v>
      </c>
      <c r="E17" s="391">
        <v>378573.45</v>
      </c>
      <c r="H17" s="391">
        <v>19000.88</v>
      </c>
      <c r="N17" s="392">
        <v>0</v>
      </c>
    </row>
    <row r="18" spans="1:14">
      <c r="A18" t="s">
        <v>319</v>
      </c>
      <c r="B18">
        <v>2691</v>
      </c>
      <c r="C18">
        <v>2</v>
      </c>
      <c r="D18">
        <v>0</v>
      </c>
      <c r="E18">
        <v>2693</v>
      </c>
      <c r="F18" s="391">
        <v>61545.93</v>
      </c>
      <c r="G18" s="391">
        <v>403461.02</v>
      </c>
      <c r="H18">
        <v>106</v>
      </c>
      <c r="I18" s="391">
        <v>9916.93</v>
      </c>
      <c r="J18" s="391"/>
      <c r="K18" s="391">
        <v>391759.05</v>
      </c>
      <c r="L18" s="391">
        <v>331998.15999999997</v>
      </c>
      <c r="M18">
        <v>253</v>
      </c>
      <c r="N18">
        <v>23</v>
      </c>
    </row>
    <row r="19" spans="1:14">
      <c r="B19" s="391">
        <v>341471.78</v>
      </c>
      <c r="C19" s="391">
        <v>443.31</v>
      </c>
      <c r="D19" s="392">
        <v>0</v>
      </c>
      <c r="E19" s="391">
        <v>341915.09</v>
      </c>
      <c r="H19" s="391">
        <v>11701.97</v>
      </c>
      <c r="N19" s="392">
        <v>0</v>
      </c>
    </row>
    <row r="20" spans="1:14">
      <c r="A20" t="s">
        <v>264</v>
      </c>
      <c r="B20">
        <v>1320</v>
      </c>
      <c r="C20">
        <v>1</v>
      </c>
      <c r="D20">
        <v>55</v>
      </c>
      <c r="E20">
        <v>1376</v>
      </c>
      <c r="F20" s="391">
        <v>32483.81</v>
      </c>
      <c r="G20" s="391">
        <v>224072.91</v>
      </c>
      <c r="H20">
        <v>54</v>
      </c>
      <c r="I20" s="391">
        <v>6533.73</v>
      </c>
      <c r="J20" s="391"/>
      <c r="K20" s="391">
        <v>216363.12</v>
      </c>
      <c r="L20" s="391">
        <v>185055.37</v>
      </c>
      <c r="M20">
        <v>104</v>
      </c>
      <c r="N20">
        <v>16</v>
      </c>
    </row>
    <row r="21" spans="1:14">
      <c r="B21" s="391">
        <v>180459.41</v>
      </c>
      <c r="C21" s="391">
        <v>3.96</v>
      </c>
      <c r="D21" s="391">
        <v>11125.73</v>
      </c>
      <c r="E21" s="391">
        <v>191589.1</v>
      </c>
      <c r="H21" s="391">
        <v>7709.79</v>
      </c>
      <c r="N21" s="392">
        <v>0</v>
      </c>
    </row>
    <row r="22" spans="1:14">
      <c r="A22" t="s">
        <v>318</v>
      </c>
      <c r="B22">
        <v>3278</v>
      </c>
      <c r="C22">
        <v>1</v>
      </c>
      <c r="D22">
        <v>5</v>
      </c>
      <c r="E22">
        <v>3284</v>
      </c>
      <c r="F22" s="391">
        <v>77443.66</v>
      </c>
      <c r="G22" s="391">
        <v>508383.95</v>
      </c>
      <c r="H22">
        <v>175</v>
      </c>
      <c r="I22" s="391">
        <v>16937.169999999998</v>
      </c>
      <c r="J22" s="391"/>
      <c r="K22" s="391">
        <v>488398.1</v>
      </c>
      <c r="L22" s="391">
        <v>414003.12</v>
      </c>
      <c r="M22">
        <v>203</v>
      </c>
      <c r="N22">
        <v>53</v>
      </c>
    </row>
    <row r="23" spans="1:14">
      <c r="B23" s="391">
        <v>429804.12</v>
      </c>
      <c r="C23" s="391">
        <v>429.77</v>
      </c>
      <c r="D23" s="391">
        <v>706.4</v>
      </c>
      <c r="E23" s="391">
        <v>430940.29</v>
      </c>
      <c r="H23" s="391">
        <v>19985.849999999999</v>
      </c>
      <c r="N23" s="392">
        <v>0</v>
      </c>
    </row>
    <row r="24" spans="1:14">
      <c r="A24" t="s">
        <v>306</v>
      </c>
      <c r="B24">
        <v>3453</v>
      </c>
      <c r="C24">
        <v>0</v>
      </c>
      <c r="D24">
        <v>11</v>
      </c>
      <c r="E24">
        <v>3464</v>
      </c>
      <c r="F24" s="391">
        <v>77084.710000000006</v>
      </c>
      <c r="G24" s="391">
        <v>507153.5</v>
      </c>
      <c r="H24">
        <v>188</v>
      </c>
      <c r="I24" s="391">
        <v>21152.26</v>
      </c>
      <c r="J24" s="391"/>
      <c r="K24" s="391">
        <v>482193.84</v>
      </c>
      <c r="L24" s="391">
        <v>408916.53</v>
      </c>
      <c r="M24">
        <v>206</v>
      </c>
      <c r="N24">
        <v>68</v>
      </c>
    </row>
    <row r="25" spans="1:14">
      <c r="B25" s="391">
        <v>428242.29</v>
      </c>
      <c r="C25" s="392">
        <v>0</v>
      </c>
      <c r="D25" s="391">
        <v>1826.5</v>
      </c>
      <c r="E25" s="391">
        <v>430068.79</v>
      </c>
      <c r="H25" s="391">
        <v>24959.66</v>
      </c>
      <c r="N25" s="392">
        <v>0</v>
      </c>
    </row>
    <row r="26" spans="1:14">
      <c r="A26" t="s">
        <v>314</v>
      </c>
      <c r="B26">
        <v>3311</v>
      </c>
      <c r="C26">
        <v>1</v>
      </c>
      <c r="D26">
        <v>3</v>
      </c>
      <c r="E26">
        <v>3315</v>
      </c>
      <c r="F26" s="391">
        <v>76556.86</v>
      </c>
      <c r="G26" s="391">
        <v>502256.33</v>
      </c>
      <c r="H26">
        <v>166</v>
      </c>
      <c r="I26" s="391">
        <v>14459.81</v>
      </c>
      <c r="J26" s="391"/>
      <c r="K26" s="391">
        <v>485193.76</v>
      </c>
      <c r="L26" s="391">
        <v>411239.66</v>
      </c>
      <c r="M26">
        <v>230</v>
      </c>
      <c r="N26">
        <v>75</v>
      </c>
    </row>
    <row r="27" spans="1:14">
      <c r="B27" s="391">
        <v>425258.94</v>
      </c>
      <c r="C27" s="391">
        <v>49.73</v>
      </c>
      <c r="D27" s="391">
        <v>390.8</v>
      </c>
      <c r="E27" s="391">
        <v>425699.47</v>
      </c>
      <c r="H27" s="391">
        <v>17062.57</v>
      </c>
      <c r="N27" s="392">
        <v>0</v>
      </c>
    </row>
    <row r="28" spans="1:14">
      <c r="B28">
        <v>29720</v>
      </c>
      <c r="C28">
        <v>9</v>
      </c>
      <c r="D28">
        <v>164</v>
      </c>
      <c r="E28">
        <v>29893</v>
      </c>
      <c r="F28" s="391">
        <v>677982.27</v>
      </c>
      <c r="G28" s="391">
        <v>4477371.8499999996</v>
      </c>
      <c r="H28">
        <v>1392</v>
      </c>
      <c r="I28" s="391">
        <v>142489.12</v>
      </c>
      <c r="J28" s="391"/>
      <c r="K28" s="391">
        <v>4309392.7699999996</v>
      </c>
      <c r="L28" s="391">
        <v>3656900.46</v>
      </c>
      <c r="M28">
        <v>2076</v>
      </c>
      <c r="N28">
        <v>470</v>
      </c>
    </row>
    <row r="29" spans="1:14">
      <c r="B29" s="391">
        <v>3765217.44</v>
      </c>
      <c r="C29" s="391">
        <v>1284.17</v>
      </c>
      <c r="D29" s="391">
        <v>32887.97</v>
      </c>
      <c r="E29" s="391">
        <v>3799389.58</v>
      </c>
      <c r="H29" s="391">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391">
        <v>51022.47</v>
      </c>
      <c r="G4" s="391">
        <v>336116.93</v>
      </c>
      <c r="H4">
        <v>69</v>
      </c>
      <c r="I4" s="391">
        <v>6773.26</v>
      </c>
      <c r="J4" s="391">
        <v>328124.48</v>
      </c>
      <c r="K4" s="391">
        <v>278321.2</v>
      </c>
      <c r="L4">
        <v>236</v>
      </c>
      <c r="M4">
        <v>36</v>
      </c>
    </row>
    <row r="5" spans="1:13">
      <c r="B5" s="391">
        <v>283452.98</v>
      </c>
      <c r="C5" s="392">
        <v>0</v>
      </c>
      <c r="D5" s="391">
        <v>1641.48</v>
      </c>
      <c r="E5" s="391">
        <v>285094.46000000002</v>
      </c>
      <c r="H5" s="391">
        <v>7992.45</v>
      </c>
      <c r="M5" s="392">
        <v>0</v>
      </c>
    </row>
    <row r="6" spans="1:13">
      <c r="A6" t="s">
        <v>398</v>
      </c>
      <c r="B6">
        <v>3249</v>
      </c>
      <c r="C6">
        <v>2</v>
      </c>
      <c r="D6">
        <v>19</v>
      </c>
      <c r="E6">
        <v>3270</v>
      </c>
      <c r="F6" s="391">
        <v>77470.240000000005</v>
      </c>
      <c r="G6" s="392">
        <v>511089</v>
      </c>
      <c r="H6">
        <v>172</v>
      </c>
      <c r="I6" s="391">
        <v>17157.73</v>
      </c>
      <c r="J6" s="391">
        <v>490905.13</v>
      </c>
      <c r="K6" s="391">
        <v>416461.03</v>
      </c>
      <c r="L6">
        <v>242</v>
      </c>
      <c r="M6">
        <v>54</v>
      </c>
    </row>
    <row r="7" spans="1:13">
      <c r="B7" s="391">
        <v>429930.94</v>
      </c>
      <c r="C7" s="391">
        <v>453.55</v>
      </c>
      <c r="D7" s="391">
        <v>3234.27</v>
      </c>
      <c r="E7" s="391">
        <v>433618.76</v>
      </c>
      <c r="H7" s="391">
        <v>20183.87</v>
      </c>
      <c r="M7" s="392">
        <v>0</v>
      </c>
    </row>
    <row r="8" spans="1:13">
      <c r="A8" t="s">
        <v>263</v>
      </c>
      <c r="B8">
        <v>2506</v>
      </c>
      <c r="C8">
        <v>0</v>
      </c>
      <c r="D8">
        <v>4</v>
      </c>
      <c r="E8">
        <v>2510</v>
      </c>
      <c r="F8" s="391">
        <v>56912.95</v>
      </c>
      <c r="G8" s="391">
        <v>373809.25</v>
      </c>
      <c r="H8">
        <v>84</v>
      </c>
      <c r="I8" s="391">
        <v>7427.77</v>
      </c>
      <c r="J8" s="391">
        <v>365066.89</v>
      </c>
      <c r="K8" s="391">
        <v>309468.53000000003</v>
      </c>
      <c r="L8">
        <v>371</v>
      </c>
      <c r="M8">
        <v>42</v>
      </c>
    </row>
    <row r="9" spans="1:13">
      <c r="B9" s="391">
        <v>316178.32</v>
      </c>
      <c r="C9" s="392">
        <v>0</v>
      </c>
      <c r="D9" s="391">
        <v>717.98</v>
      </c>
      <c r="E9" s="391">
        <v>316896.3</v>
      </c>
      <c r="H9" s="391">
        <v>8742.36</v>
      </c>
      <c r="M9" s="392">
        <v>0</v>
      </c>
    </row>
    <row r="10" spans="1:13">
      <c r="A10" t="s">
        <v>400</v>
      </c>
      <c r="B10">
        <v>0</v>
      </c>
      <c r="C10">
        <v>0</v>
      </c>
      <c r="D10">
        <v>0</v>
      </c>
      <c r="E10">
        <v>0</v>
      </c>
      <c r="F10" s="392">
        <v>0</v>
      </c>
      <c r="G10" s="392">
        <v>0</v>
      </c>
      <c r="H10">
        <v>0</v>
      </c>
      <c r="I10" s="392">
        <v>0</v>
      </c>
      <c r="J10" s="392">
        <v>0</v>
      </c>
      <c r="K10" s="392">
        <v>0</v>
      </c>
      <c r="L10">
        <v>0</v>
      </c>
      <c r="M10">
        <v>0</v>
      </c>
    </row>
    <row r="11" spans="1:13">
      <c r="B11" s="392">
        <v>0</v>
      </c>
      <c r="C11" s="392">
        <v>0</v>
      </c>
      <c r="D11" s="392">
        <v>0</v>
      </c>
      <c r="E11" s="392">
        <v>0</v>
      </c>
      <c r="H11" s="392">
        <v>0</v>
      </c>
      <c r="M11" s="392">
        <v>0</v>
      </c>
    </row>
    <row r="12" spans="1:13">
      <c r="A12" t="s">
        <v>399</v>
      </c>
      <c r="B12">
        <v>2428</v>
      </c>
      <c r="C12">
        <v>0</v>
      </c>
      <c r="D12">
        <v>2</v>
      </c>
      <c r="E12">
        <v>2430</v>
      </c>
      <c r="F12" s="391">
        <v>58135.51</v>
      </c>
      <c r="G12" s="391">
        <v>381414.1</v>
      </c>
      <c r="H12">
        <v>102</v>
      </c>
      <c r="I12" s="391">
        <v>11105.68</v>
      </c>
      <c r="J12" s="391">
        <v>368309.4</v>
      </c>
      <c r="K12" s="391">
        <v>312172.90999999997</v>
      </c>
      <c r="L12">
        <v>141</v>
      </c>
      <c r="M12">
        <v>43</v>
      </c>
    </row>
    <row r="13" spans="1:13">
      <c r="B13" s="391">
        <v>322970.69</v>
      </c>
      <c r="C13" s="392">
        <v>0</v>
      </c>
      <c r="D13" s="391">
        <v>307.89999999999998</v>
      </c>
      <c r="E13" s="391">
        <v>323278.59000000003</v>
      </c>
      <c r="H13" s="391">
        <v>13104.7</v>
      </c>
      <c r="M13" s="392">
        <v>0</v>
      </c>
    </row>
    <row r="14" spans="1:13">
      <c r="A14" t="s">
        <v>396</v>
      </c>
      <c r="B14">
        <v>2621</v>
      </c>
      <c r="C14">
        <v>0</v>
      </c>
      <c r="D14">
        <v>2</v>
      </c>
      <c r="E14">
        <v>2623</v>
      </c>
      <c r="F14" s="391">
        <v>58714.15</v>
      </c>
      <c r="G14" s="391">
        <v>385218.5</v>
      </c>
      <c r="H14">
        <v>93</v>
      </c>
      <c r="I14" s="391">
        <v>8684.64</v>
      </c>
      <c r="J14" s="392">
        <v>374971</v>
      </c>
      <c r="K14" s="391">
        <v>317819.71000000002</v>
      </c>
      <c r="L14">
        <v>195</v>
      </c>
      <c r="M14">
        <v>29</v>
      </c>
    </row>
    <row r="15" spans="1:13">
      <c r="B15" s="391">
        <v>326184.42</v>
      </c>
      <c r="C15" s="392">
        <v>0</v>
      </c>
      <c r="D15" s="391">
        <v>319.93</v>
      </c>
      <c r="E15" s="391">
        <v>326504.34999999998</v>
      </c>
      <c r="H15" s="391">
        <v>10247.5</v>
      </c>
      <c r="M15" s="392">
        <v>0</v>
      </c>
    </row>
    <row r="16" spans="1:13">
      <c r="A16" t="s">
        <v>397</v>
      </c>
      <c r="B16">
        <v>2922</v>
      </c>
      <c r="C16">
        <v>1</v>
      </c>
      <c r="D16">
        <v>11</v>
      </c>
      <c r="E16">
        <v>2934</v>
      </c>
      <c r="F16" s="391">
        <v>67587.63</v>
      </c>
      <c r="G16" s="391">
        <v>444400.04</v>
      </c>
      <c r="H16">
        <v>115</v>
      </c>
      <c r="I16" s="391">
        <v>11391.52</v>
      </c>
      <c r="J16" s="391">
        <v>430958.37</v>
      </c>
      <c r="K16" s="391">
        <v>365420.89</v>
      </c>
      <c r="L16">
        <v>131</v>
      </c>
      <c r="M16">
        <v>20</v>
      </c>
    </row>
    <row r="17" spans="1:13">
      <c r="B17" s="391">
        <v>375439.69</v>
      </c>
      <c r="C17" s="391">
        <v>41.77</v>
      </c>
      <c r="D17" s="391">
        <v>1330.95</v>
      </c>
      <c r="E17" s="391">
        <v>376812.41</v>
      </c>
      <c r="H17" s="391">
        <v>13441.67</v>
      </c>
      <c r="M17" s="392">
        <v>0</v>
      </c>
    </row>
    <row r="18" spans="1:13">
      <c r="A18" t="s">
        <v>319</v>
      </c>
      <c r="B18">
        <v>2617</v>
      </c>
      <c r="C18">
        <v>0</v>
      </c>
      <c r="D18">
        <v>1</v>
      </c>
      <c r="E18">
        <v>2618</v>
      </c>
      <c r="F18" s="391">
        <v>59573.41</v>
      </c>
      <c r="G18" s="391">
        <v>390623.99</v>
      </c>
      <c r="H18">
        <v>69</v>
      </c>
      <c r="I18" s="391">
        <v>6967.41</v>
      </c>
      <c r="J18" s="391">
        <v>382402.45</v>
      </c>
      <c r="K18" s="391">
        <v>324083.17</v>
      </c>
      <c r="L18">
        <v>264</v>
      </c>
      <c r="M18">
        <v>16</v>
      </c>
    </row>
    <row r="19" spans="1:13">
      <c r="B19" s="391">
        <v>330958.58</v>
      </c>
      <c r="C19" s="392">
        <v>0</v>
      </c>
      <c r="D19" s="392">
        <v>92</v>
      </c>
      <c r="E19" s="391">
        <v>331050.58</v>
      </c>
      <c r="H19" s="391">
        <v>8221.5400000000009</v>
      </c>
      <c r="M19" s="392">
        <v>0</v>
      </c>
    </row>
    <row r="20" spans="1:13">
      <c r="A20" t="s">
        <v>264</v>
      </c>
      <c r="B20">
        <v>1633</v>
      </c>
      <c r="C20">
        <v>0</v>
      </c>
      <c r="D20">
        <v>3</v>
      </c>
      <c r="E20">
        <v>1636</v>
      </c>
      <c r="F20" s="391">
        <v>40610.78</v>
      </c>
      <c r="G20" s="391">
        <v>266670.36</v>
      </c>
      <c r="H20">
        <v>65</v>
      </c>
      <c r="I20" s="391">
        <v>7652.68</v>
      </c>
      <c r="J20" s="391">
        <v>257668.64</v>
      </c>
      <c r="K20" s="391">
        <v>218406.9</v>
      </c>
      <c r="L20">
        <v>155</v>
      </c>
      <c r="M20">
        <v>21</v>
      </c>
    </row>
    <row r="21" spans="1:13">
      <c r="B21" s="391">
        <v>225612.84</v>
      </c>
      <c r="C21" s="392">
        <v>0</v>
      </c>
      <c r="D21" s="391">
        <v>446.74</v>
      </c>
      <c r="E21" s="391">
        <v>226059.58</v>
      </c>
      <c r="H21" s="391">
        <v>9001.7199999999993</v>
      </c>
      <c r="M21" s="392">
        <v>0</v>
      </c>
    </row>
    <row r="22" spans="1:13">
      <c r="A22" t="s">
        <v>318</v>
      </c>
      <c r="B22">
        <v>3277</v>
      </c>
      <c r="C22">
        <v>0</v>
      </c>
      <c r="D22">
        <v>4</v>
      </c>
      <c r="E22">
        <v>3281</v>
      </c>
      <c r="F22" s="391">
        <v>78812.98</v>
      </c>
      <c r="G22" s="391">
        <v>517036.42</v>
      </c>
      <c r="H22">
        <v>145</v>
      </c>
      <c r="I22" s="391">
        <v>13530.92</v>
      </c>
      <c r="J22" s="391">
        <v>501069.93</v>
      </c>
      <c r="K22" s="391">
        <v>424692.52</v>
      </c>
      <c r="L22">
        <v>263</v>
      </c>
      <c r="M22">
        <v>35</v>
      </c>
    </row>
    <row r="23" spans="1:13">
      <c r="B23" s="391">
        <v>437845.42</v>
      </c>
      <c r="C23" s="392">
        <v>0</v>
      </c>
      <c r="D23" s="391">
        <v>378.02</v>
      </c>
      <c r="E23" s="391">
        <v>438223.44</v>
      </c>
      <c r="H23" s="391">
        <v>15966.49</v>
      </c>
      <c r="M23" s="392">
        <v>0</v>
      </c>
    </row>
    <row r="24" spans="1:13">
      <c r="A24" t="s">
        <v>306</v>
      </c>
      <c r="B24">
        <v>3164</v>
      </c>
      <c r="C24">
        <v>1</v>
      </c>
      <c r="D24">
        <v>6</v>
      </c>
      <c r="E24">
        <v>3171</v>
      </c>
      <c r="F24" s="391">
        <v>71947.070000000007</v>
      </c>
      <c r="G24" s="391">
        <v>472592.76</v>
      </c>
      <c r="H24">
        <v>163</v>
      </c>
      <c r="I24" s="391">
        <v>15033.53</v>
      </c>
      <c r="J24" s="391">
        <v>454853.2</v>
      </c>
      <c r="K24" s="391">
        <v>385612.16</v>
      </c>
      <c r="L24">
        <v>224</v>
      </c>
      <c r="M24">
        <v>46</v>
      </c>
    </row>
    <row r="25" spans="1:13">
      <c r="B25" s="391">
        <v>399628.96</v>
      </c>
      <c r="C25" s="391">
        <v>69.489999999999995</v>
      </c>
      <c r="D25" s="391">
        <v>947.24</v>
      </c>
      <c r="E25" s="391">
        <v>400645.69</v>
      </c>
      <c r="H25" s="391">
        <v>17739.560000000001</v>
      </c>
      <c r="M25" s="392">
        <v>0</v>
      </c>
    </row>
    <row r="26" spans="1:13">
      <c r="A26" t="s">
        <v>314</v>
      </c>
      <c r="B26">
        <v>3221</v>
      </c>
      <c r="C26">
        <v>3</v>
      </c>
      <c r="D26">
        <v>3</v>
      </c>
      <c r="E26">
        <v>3227</v>
      </c>
      <c r="F26" s="391">
        <v>76580.929999999993</v>
      </c>
      <c r="G26" s="391">
        <v>502406.46</v>
      </c>
      <c r="H26">
        <v>138</v>
      </c>
      <c r="I26" s="391">
        <v>12451.36</v>
      </c>
      <c r="J26" s="391">
        <v>487713.85</v>
      </c>
      <c r="K26" s="391">
        <v>413374.17</v>
      </c>
      <c r="L26">
        <v>257</v>
      </c>
      <c r="M26">
        <v>58</v>
      </c>
    </row>
    <row r="27" spans="1:13">
      <c r="B27" s="391">
        <v>425357.94</v>
      </c>
      <c r="C27" s="391">
        <v>85.39</v>
      </c>
      <c r="D27" s="391">
        <v>382.2</v>
      </c>
      <c r="E27" s="391">
        <v>425825.53</v>
      </c>
      <c r="H27" s="391">
        <v>14692.61</v>
      </c>
      <c r="M27" s="392">
        <v>0</v>
      </c>
    </row>
    <row r="28" spans="1:13">
      <c r="B28">
        <v>29815</v>
      </c>
      <c r="C28">
        <v>7</v>
      </c>
      <c r="D28">
        <v>66</v>
      </c>
      <c r="E28">
        <v>29888</v>
      </c>
      <c r="F28" s="391">
        <v>697368.12</v>
      </c>
      <c r="G28" s="391">
        <v>4581377.8099999996</v>
      </c>
      <c r="H28">
        <v>1215</v>
      </c>
      <c r="I28" s="391">
        <v>118176.5</v>
      </c>
      <c r="J28" s="391">
        <v>4442043.3600000003</v>
      </c>
      <c r="K28" s="391">
        <v>3765833.19</v>
      </c>
      <c r="L28">
        <v>2479</v>
      </c>
      <c r="M28">
        <v>400</v>
      </c>
    </row>
    <row r="29" spans="1:13">
      <c r="B29" s="391">
        <v>3873560.78</v>
      </c>
      <c r="C29" s="391">
        <v>650.20000000000005</v>
      </c>
      <c r="D29" s="391">
        <v>9798.7099999999991</v>
      </c>
      <c r="E29" s="391">
        <v>3884009.69</v>
      </c>
      <c r="H29" s="391">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6" bestFit="1" customWidth="1"/>
  </cols>
  <sheetData>
    <row r="2" spans="1:13">
      <c r="A2" t="s">
        <v>377</v>
      </c>
      <c r="B2" t="s">
        <v>378</v>
      </c>
      <c r="C2" t="s">
        <v>379</v>
      </c>
      <c r="D2" t="s">
        <v>380</v>
      </c>
      <c r="E2" t="s">
        <v>381</v>
      </c>
      <c r="F2" t="s">
        <v>382</v>
      </c>
      <c r="G2" t="s">
        <v>383</v>
      </c>
      <c r="H2" t="s">
        <v>384</v>
      </c>
      <c r="I2" t="s">
        <v>385</v>
      </c>
      <c r="J2" t="s">
        <v>386</v>
      </c>
      <c r="K2" s="406" t="s">
        <v>387</v>
      </c>
      <c r="L2" t="s">
        <v>388</v>
      </c>
      <c r="M2" t="s">
        <v>389</v>
      </c>
    </row>
    <row r="3" spans="1:13">
      <c r="B3" t="s">
        <v>390</v>
      </c>
      <c r="C3" t="s">
        <v>391</v>
      </c>
      <c r="D3" t="s">
        <v>392</v>
      </c>
      <c r="E3" t="s">
        <v>393</v>
      </c>
      <c r="H3" t="s">
        <v>394</v>
      </c>
      <c r="M3" t="s">
        <v>395</v>
      </c>
    </row>
    <row r="4" spans="1:13">
      <c r="A4" t="s">
        <v>396</v>
      </c>
      <c r="B4">
        <v>2442</v>
      </c>
      <c r="C4">
        <v>1</v>
      </c>
      <c r="D4">
        <v>0</v>
      </c>
      <c r="E4">
        <v>2443</v>
      </c>
      <c r="F4" s="391">
        <v>63077.1</v>
      </c>
      <c r="G4" s="391">
        <v>413503.04</v>
      </c>
      <c r="H4">
        <v>89</v>
      </c>
      <c r="I4" s="391">
        <v>8860.33</v>
      </c>
      <c r="J4" s="391">
        <v>403048.06</v>
      </c>
      <c r="K4" s="424">
        <v>341565.61</v>
      </c>
      <c r="L4">
        <v>180</v>
      </c>
      <c r="M4">
        <v>27</v>
      </c>
    </row>
    <row r="5" spans="1:13">
      <c r="B5" s="391">
        <v>350346.6</v>
      </c>
      <c r="C5" s="391">
        <v>79.34</v>
      </c>
      <c r="D5" s="392">
        <v>0</v>
      </c>
      <c r="E5" s="391">
        <v>350425.94</v>
      </c>
      <c r="H5" s="391">
        <v>10454.98</v>
      </c>
      <c r="M5" s="392">
        <v>0</v>
      </c>
    </row>
    <row r="6" spans="1:13">
      <c r="A6" t="s">
        <v>397</v>
      </c>
      <c r="B6">
        <v>3077</v>
      </c>
      <c r="C6">
        <v>0</v>
      </c>
      <c r="D6">
        <v>3</v>
      </c>
      <c r="E6">
        <v>3080</v>
      </c>
      <c r="F6" s="391">
        <v>82104.600000000006</v>
      </c>
      <c r="G6" s="391">
        <v>538519.57999999996</v>
      </c>
      <c r="H6">
        <v>107</v>
      </c>
      <c r="I6" s="391">
        <v>11971.11</v>
      </c>
      <c r="J6" s="391">
        <v>524393.80000000005</v>
      </c>
      <c r="K6" s="424">
        <v>444443.87</v>
      </c>
      <c r="L6">
        <v>130</v>
      </c>
      <c r="M6">
        <v>30</v>
      </c>
    </row>
    <row r="7" spans="1:13">
      <c r="B7" s="391">
        <v>456131.34</v>
      </c>
      <c r="C7" s="392">
        <v>0</v>
      </c>
      <c r="D7" s="391">
        <v>283.64</v>
      </c>
      <c r="E7" s="391">
        <v>456414.98</v>
      </c>
      <c r="H7" s="391">
        <v>14125.78</v>
      </c>
      <c r="M7" s="392">
        <v>0</v>
      </c>
    </row>
    <row r="8" spans="1:13">
      <c r="A8" t="s">
        <v>263</v>
      </c>
      <c r="B8">
        <v>2608</v>
      </c>
      <c r="C8">
        <v>1</v>
      </c>
      <c r="D8">
        <v>7</v>
      </c>
      <c r="E8">
        <v>2616</v>
      </c>
      <c r="F8" s="391">
        <v>68471.28</v>
      </c>
      <c r="G8" s="391">
        <v>449800.74</v>
      </c>
      <c r="H8">
        <v>103</v>
      </c>
      <c r="I8" s="391">
        <v>9888.25</v>
      </c>
      <c r="J8" s="391">
        <v>438132.75</v>
      </c>
      <c r="K8" s="424">
        <v>371441.21</v>
      </c>
      <c r="L8">
        <v>347</v>
      </c>
      <c r="M8">
        <v>49</v>
      </c>
    </row>
    <row r="9" spans="1:13">
      <c r="B9" s="391">
        <v>380249.07</v>
      </c>
      <c r="C9" s="391">
        <v>146.87</v>
      </c>
      <c r="D9" s="391">
        <v>933.52</v>
      </c>
      <c r="E9" s="391">
        <v>381329.46</v>
      </c>
      <c r="H9" s="391">
        <v>11667.99</v>
      </c>
      <c r="M9" s="392">
        <v>0</v>
      </c>
    </row>
    <row r="10" spans="1:13">
      <c r="A10" t="s">
        <v>319</v>
      </c>
      <c r="B10">
        <v>2536</v>
      </c>
      <c r="C10">
        <v>0</v>
      </c>
      <c r="D10">
        <v>40</v>
      </c>
      <c r="E10">
        <v>2576</v>
      </c>
      <c r="F10" s="391">
        <v>67374.600000000006</v>
      </c>
      <c r="G10" s="391">
        <v>450812.77</v>
      </c>
      <c r="H10">
        <v>71</v>
      </c>
      <c r="I10" s="391">
        <v>7241.19</v>
      </c>
      <c r="J10" s="391">
        <v>442268.17</v>
      </c>
      <c r="K10" s="424">
        <v>376196.98</v>
      </c>
      <c r="L10">
        <v>229</v>
      </c>
      <c r="M10">
        <v>15</v>
      </c>
    </row>
    <row r="11" spans="1:13">
      <c r="B11" s="391">
        <v>374302.24</v>
      </c>
      <c r="C11" s="392">
        <v>0</v>
      </c>
      <c r="D11" s="391">
        <v>9135.93</v>
      </c>
      <c r="E11" s="391">
        <v>383438.17</v>
      </c>
      <c r="H11" s="391">
        <v>8544.6</v>
      </c>
      <c r="M11" s="392">
        <v>0</v>
      </c>
    </row>
    <row r="12" spans="1:13">
      <c r="A12" t="s">
        <v>41</v>
      </c>
      <c r="B12">
        <v>2156</v>
      </c>
      <c r="C12">
        <v>0</v>
      </c>
      <c r="D12">
        <v>14</v>
      </c>
      <c r="E12">
        <v>2170</v>
      </c>
      <c r="F12" s="391">
        <v>58585.95</v>
      </c>
      <c r="G12" s="391">
        <v>386455.22</v>
      </c>
      <c r="H12">
        <v>86</v>
      </c>
      <c r="I12" s="392">
        <v>10025</v>
      </c>
      <c r="J12" s="391">
        <v>374625.73</v>
      </c>
      <c r="K12" s="424">
        <v>317844.28000000003</v>
      </c>
      <c r="L12">
        <v>152</v>
      </c>
      <c r="M12">
        <v>45</v>
      </c>
    </row>
    <row r="13" spans="1:13">
      <c r="B13" s="391">
        <v>325476.15000000002</v>
      </c>
      <c r="C13" s="392">
        <v>0</v>
      </c>
      <c r="D13" s="391">
        <v>2393.12</v>
      </c>
      <c r="E13" s="391">
        <v>327869.27</v>
      </c>
      <c r="H13" s="391">
        <v>11829.49</v>
      </c>
      <c r="M13" s="392">
        <v>0</v>
      </c>
    </row>
    <row r="14" spans="1:13">
      <c r="A14" t="s">
        <v>314</v>
      </c>
      <c r="B14">
        <v>3250</v>
      </c>
      <c r="C14">
        <v>1</v>
      </c>
      <c r="D14">
        <v>4</v>
      </c>
      <c r="E14">
        <v>3255</v>
      </c>
      <c r="F14" s="391">
        <v>86837.93</v>
      </c>
      <c r="G14" s="391">
        <v>570151.53</v>
      </c>
      <c r="H14">
        <v>157</v>
      </c>
      <c r="I14" s="391">
        <v>15227.18</v>
      </c>
      <c r="J14" s="391">
        <v>552183.47</v>
      </c>
      <c r="K14" s="424">
        <v>468086.42</v>
      </c>
      <c r="L14">
        <v>255</v>
      </c>
      <c r="M14">
        <v>83</v>
      </c>
    </row>
    <row r="15" spans="1:13">
      <c r="B15" s="391">
        <v>481982.56</v>
      </c>
      <c r="C15" s="391">
        <v>447.8</v>
      </c>
      <c r="D15" s="391">
        <v>883.24</v>
      </c>
      <c r="E15" s="391">
        <v>483313.6</v>
      </c>
      <c r="H15" s="391">
        <v>17968.060000000001</v>
      </c>
      <c r="M15" s="392">
        <v>0</v>
      </c>
    </row>
    <row r="16" spans="1:13">
      <c r="A16" t="s">
        <v>398</v>
      </c>
      <c r="B16">
        <v>3321</v>
      </c>
      <c r="C16">
        <v>1</v>
      </c>
      <c r="D16">
        <v>28</v>
      </c>
      <c r="E16">
        <v>3350</v>
      </c>
      <c r="F16" s="391">
        <v>90150.48</v>
      </c>
      <c r="G16" s="391">
        <v>596644.92000000004</v>
      </c>
      <c r="H16">
        <v>172</v>
      </c>
      <c r="I16" s="391">
        <v>18663.650000000001</v>
      </c>
      <c r="J16" s="391">
        <v>574646.19999999995</v>
      </c>
      <c r="K16" s="424">
        <v>487830.79</v>
      </c>
      <c r="L16">
        <v>304</v>
      </c>
      <c r="M16">
        <v>45</v>
      </c>
    </row>
    <row r="17" spans="1:13">
      <c r="B17" s="391">
        <v>500693.66</v>
      </c>
      <c r="C17" s="391">
        <v>142.33000000000001</v>
      </c>
      <c r="D17" s="391">
        <v>5658.45</v>
      </c>
      <c r="E17" s="391">
        <v>506494.44</v>
      </c>
      <c r="H17" s="391">
        <v>21998.720000000001</v>
      </c>
      <c r="M17" s="392">
        <v>0</v>
      </c>
    </row>
    <row r="18" spans="1:13">
      <c r="A18" t="s">
        <v>400</v>
      </c>
      <c r="B18">
        <v>0</v>
      </c>
      <c r="C18">
        <v>0</v>
      </c>
      <c r="D18">
        <v>0</v>
      </c>
      <c r="E18">
        <v>0</v>
      </c>
      <c r="F18" s="392">
        <v>0</v>
      </c>
      <c r="G18" s="392">
        <v>0</v>
      </c>
      <c r="H18">
        <v>0</v>
      </c>
      <c r="I18" s="392">
        <v>0</v>
      </c>
      <c r="J18" s="392">
        <v>0</v>
      </c>
      <c r="K18" s="425">
        <v>0</v>
      </c>
      <c r="L18">
        <v>0</v>
      </c>
      <c r="M18">
        <v>0</v>
      </c>
    </row>
    <row r="19" spans="1:13">
      <c r="B19" s="392">
        <v>0</v>
      </c>
      <c r="C19" s="392">
        <v>0</v>
      </c>
      <c r="D19" s="392">
        <v>0</v>
      </c>
      <c r="E19" s="392">
        <v>0</v>
      </c>
      <c r="H19" s="392">
        <v>0</v>
      </c>
      <c r="M19" s="392">
        <v>0</v>
      </c>
    </row>
    <row r="20" spans="1:13">
      <c r="A20" t="s">
        <v>264</v>
      </c>
      <c r="B20">
        <v>1476</v>
      </c>
      <c r="C20">
        <v>0</v>
      </c>
      <c r="D20">
        <v>0</v>
      </c>
      <c r="E20">
        <v>1476</v>
      </c>
      <c r="F20" s="391">
        <v>40285.19</v>
      </c>
      <c r="G20" s="391">
        <v>264092.55</v>
      </c>
      <c r="H20">
        <v>51</v>
      </c>
      <c r="I20" s="391">
        <v>6433.56</v>
      </c>
      <c r="J20" s="391">
        <v>256500.95</v>
      </c>
      <c r="K20" s="424">
        <v>217373.8</v>
      </c>
      <c r="L20">
        <v>131</v>
      </c>
      <c r="M20">
        <v>11</v>
      </c>
    </row>
    <row r="21" spans="1:13">
      <c r="B21" s="391">
        <v>223807.35999999999</v>
      </c>
      <c r="C21" s="392">
        <v>0</v>
      </c>
      <c r="D21" s="392">
        <v>0</v>
      </c>
      <c r="E21" s="391">
        <v>223807.35999999999</v>
      </c>
      <c r="H21" s="391">
        <v>7591.6</v>
      </c>
      <c r="M21" s="392">
        <v>0</v>
      </c>
    </row>
    <row r="22" spans="1:13">
      <c r="A22" t="s">
        <v>306</v>
      </c>
      <c r="B22">
        <v>3284</v>
      </c>
      <c r="C22">
        <v>1</v>
      </c>
      <c r="D22">
        <v>44</v>
      </c>
      <c r="E22">
        <v>3329</v>
      </c>
      <c r="F22" s="391">
        <v>86399.57</v>
      </c>
      <c r="G22" s="391">
        <v>576042.96</v>
      </c>
      <c r="H22">
        <v>179</v>
      </c>
      <c r="I22" s="391">
        <v>16690.05</v>
      </c>
      <c r="J22" s="391">
        <v>556348.69999999995</v>
      </c>
      <c r="K22" s="424">
        <v>472953.34</v>
      </c>
      <c r="L22">
        <v>234</v>
      </c>
      <c r="M22">
        <v>62</v>
      </c>
    </row>
    <row r="23" spans="1:13">
      <c r="B23" s="391">
        <v>479991.87</v>
      </c>
      <c r="C23" s="391">
        <v>1.1299999999999999</v>
      </c>
      <c r="D23" s="391">
        <v>9650.39</v>
      </c>
      <c r="E23" s="391">
        <v>489643.39</v>
      </c>
      <c r="H23" s="391">
        <v>19694.259999999998</v>
      </c>
      <c r="M23" s="392">
        <v>0</v>
      </c>
    </row>
    <row r="24" spans="1:13">
      <c r="A24" t="s">
        <v>399</v>
      </c>
      <c r="B24">
        <v>2409</v>
      </c>
      <c r="C24">
        <v>0</v>
      </c>
      <c r="D24">
        <v>1</v>
      </c>
      <c r="E24">
        <v>2410</v>
      </c>
      <c r="F24" s="391">
        <v>65117.17</v>
      </c>
      <c r="G24" s="391">
        <v>427005.84</v>
      </c>
      <c r="H24">
        <v>111</v>
      </c>
      <c r="I24" s="391">
        <v>12853.82</v>
      </c>
      <c r="J24" s="391">
        <v>411838.33</v>
      </c>
      <c r="K24" s="424">
        <v>349034.85</v>
      </c>
      <c r="L24">
        <v>139</v>
      </c>
      <c r="M24">
        <v>50</v>
      </c>
    </row>
    <row r="25" spans="1:13">
      <c r="B25" s="391">
        <v>361755.71</v>
      </c>
      <c r="C25" s="392">
        <v>0</v>
      </c>
      <c r="D25" s="391">
        <v>132.96</v>
      </c>
      <c r="E25" s="391">
        <v>361888.67</v>
      </c>
      <c r="H25" s="391">
        <v>15167.51</v>
      </c>
      <c r="M25" s="392">
        <v>0</v>
      </c>
    </row>
    <row r="26" spans="1:13">
      <c r="A26" t="s">
        <v>318</v>
      </c>
      <c r="B26">
        <v>3284</v>
      </c>
      <c r="C26">
        <v>0</v>
      </c>
      <c r="D26">
        <v>2</v>
      </c>
      <c r="E26">
        <v>3286</v>
      </c>
      <c r="F26" s="391">
        <v>87866.78</v>
      </c>
      <c r="G26" s="391">
        <v>576281.67000000004</v>
      </c>
      <c r="H26">
        <v>148</v>
      </c>
      <c r="I26" s="391">
        <v>14188.46</v>
      </c>
      <c r="J26" s="391">
        <v>559539.29</v>
      </c>
      <c r="K26" s="424">
        <v>474226.43</v>
      </c>
      <c r="L26">
        <v>214</v>
      </c>
      <c r="M26">
        <v>50</v>
      </c>
    </row>
    <row r="27" spans="1:13">
      <c r="B27" s="391">
        <v>488147.95</v>
      </c>
      <c r="C27" s="392">
        <v>0</v>
      </c>
      <c r="D27" s="391">
        <v>266.94</v>
      </c>
      <c r="E27" s="391">
        <v>488414.89</v>
      </c>
      <c r="H27" s="391">
        <v>16742.38</v>
      </c>
      <c r="M27" s="392">
        <v>0</v>
      </c>
    </row>
    <row r="28" spans="1:13">
      <c r="B28">
        <v>29843</v>
      </c>
      <c r="C28">
        <v>5</v>
      </c>
      <c r="D28">
        <v>143</v>
      </c>
      <c r="E28">
        <v>29991</v>
      </c>
      <c r="F28" s="391">
        <v>796270.65</v>
      </c>
      <c r="G28" s="391">
        <v>5249310.82</v>
      </c>
      <c r="H28">
        <v>1274</v>
      </c>
      <c r="I28" s="391">
        <v>132042.6</v>
      </c>
      <c r="J28" s="391">
        <v>5093525.46</v>
      </c>
      <c r="K28" s="424">
        <v>4320997.57</v>
      </c>
      <c r="L28">
        <v>2315</v>
      </c>
      <c r="M28">
        <v>467</v>
      </c>
    </row>
    <row r="29" spans="1:13">
      <c r="B29" s="391">
        <v>4422884.51</v>
      </c>
      <c r="C29" s="391">
        <v>817.47</v>
      </c>
      <c r="D29" s="391">
        <v>29338.19</v>
      </c>
      <c r="E29" s="391">
        <v>4453040.17</v>
      </c>
      <c r="H29" s="391">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6" bestFit="1" customWidth="1"/>
  </cols>
  <sheetData>
    <row r="2" spans="1:13">
      <c r="A2" t="s">
        <v>377</v>
      </c>
      <c r="B2" t="s">
        <v>378</v>
      </c>
      <c r="C2" t="s">
        <v>379</v>
      </c>
      <c r="D2" t="s">
        <v>380</v>
      </c>
      <c r="E2" t="s">
        <v>381</v>
      </c>
      <c r="F2" t="s">
        <v>382</v>
      </c>
      <c r="G2" t="s">
        <v>383</v>
      </c>
      <c r="H2" t="s">
        <v>384</v>
      </c>
      <c r="I2" t="s">
        <v>385</v>
      </c>
      <c r="J2" t="s">
        <v>386</v>
      </c>
      <c r="K2" s="406" t="s">
        <v>387</v>
      </c>
      <c r="L2" t="s">
        <v>388</v>
      </c>
      <c r="M2" t="s">
        <v>389</v>
      </c>
    </row>
    <row r="3" spans="1:13">
      <c r="B3" t="s">
        <v>390</v>
      </c>
      <c r="C3" t="s">
        <v>391</v>
      </c>
      <c r="D3" t="s">
        <v>392</v>
      </c>
      <c r="E3" t="s">
        <v>393</v>
      </c>
      <c r="H3" t="s">
        <v>394</v>
      </c>
      <c r="M3" t="s">
        <v>395</v>
      </c>
    </row>
    <row r="4" spans="1:13">
      <c r="A4" t="s">
        <v>396</v>
      </c>
      <c r="B4">
        <v>2126</v>
      </c>
      <c r="C4">
        <v>0</v>
      </c>
      <c r="D4">
        <v>3</v>
      </c>
      <c r="E4">
        <v>2129</v>
      </c>
      <c r="F4" s="391">
        <v>54243.87</v>
      </c>
      <c r="G4" s="391">
        <v>356426.32</v>
      </c>
      <c r="H4">
        <v>97</v>
      </c>
      <c r="I4" s="391">
        <v>8763.8700000000008</v>
      </c>
      <c r="J4" s="391">
        <v>346084.96</v>
      </c>
      <c r="K4" s="424">
        <v>293418.58</v>
      </c>
      <c r="L4">
        <v>131</v>
      </c>
      <c r="M4">
        <v>21</v>
      </c>
    </row>
    <row r="5" spans="1:13">
      <c r="B5" s="391">
        <v>301353.61</v>
      </c>
      <c r="C5" s="392">
        <v>0</v>
      </c>
      <c r="D5" s="391">
        <v>828.84</v>
      </c>
      <c r="E5" s="391">
        <v>302182.45</v>
      </c>
      <c r="H5" s="391">
        <v>10341.36</v>
      </c>
      <c r="M5" s="392">
        <v>0</v>
      </c>
    </row>
    <row r="6" spans="1:13">
      <c r="A6" t="s">
        <v>397</v>
      </c>
      <c r="B6">
        <v>2853</v>
      </c>
      <c r="C6">
        <v>3</v>
      </c>
      <c r="D6">
        <v>12</v>
      </c>
      <c r="E6">
        <v>2868</v>
      </c>
      <c r="F6" s="391">
        <v>71828.539999999994</v>
      </c>
      <c r="G6" s="391">
        <v>472752.47</v>
      </c>
      <c r="H6">
        <v>147</v>
      </c>
      <c r="I6" s="391">
        <v>15501.77</v>
      </c>
      <c r="J6" s="391">
        <v>454484.46</v>
      </c>
      <c r="K6" s="424">
        <v>385422.16</v>
      </c>
      <c r="L6">
        <v>134</v>
      </c>
      <c r="M6">
        <v>60</v>
      </c>
    </row>
    <row r="7" spans="1:13">
      <c r="B7" s="391">
        <v>398451.6</v>
      </c>
      <c r="C7" s="391">
        <v>585.07000000000005</v>
      </c>
      <c r="D7" s="391">
        <v>1887.26</v>
      </c>
      <c r="E7" s="391">
        <v>400923.93</v>
      </c>
      <c r="H7" s="391">
        <v>18268.009999999998</v>
      </c>
      <c r="M7" s="392">
        <v>0</v>
      </c>
    </row>
    <row r="8" spans="1:13">
      <c r="A8" t="s">
        <v>264</v>
      </c>
      <c r="B8">
        <v>1309</v>
      </c>
      <c r="C8">
        <v>0</v>
      </c>
      <c r="D8">
        <v>0</v>
      </c>
      <c r="E8">
        <v>1309</v>
      </c>
      <c r="F8" s="391">
        <v>36885.39</v>
      </c>
      <c r="G8" s="391">
        <v>241804.94</v>
      </c>
      <c r="H8">
        <v>90</v>
      </c>
      <c r="I8" s="391">
        <v>11306.65</v>
      </c>
      <c r="J8" s="391">
        <v>228463.1</v>
      </c>
      <c r="K8" s="424">
        <v>193612.9</v>
      </c>
      <c r="L8">
        <v>129</v>
      </c>
      <c r="M8">
        <v>28</v>
      </c>
    </row>
    <row r="9" spans="1:13">
      <c r="B9" s="391">
        <v>204919.55</v>
      </c>
      <c r="C9" s="392">
        <v>0</v>
      </c>
      <c r="D9" s="392">
        <v>0</v>
      </c>
      <c r="E9" s="391">
        <v>204919.55</v>
      </c>
      <c r="H9" s="391">
        <v>13341.84</v>
      </c>
      <c r="M9" s="392">
        <v>0</v>
      </c>
    </row>
    <row r="10" spans="1:13">
      <c r="A10" t="s">
        <v>398</v>
      </c>
      <c r="B10">
        <v>2990</v>
      </c>
      <c r="C10">
        <v>3</v>
      </c>
      <c r="D10">
        <v>25</v>
      </c>
      <c r="E10">
        <v>3018</v>
      </c>
      <c r="F10" s="391">
        <v>78126.36</v>
      </c>
      <c r="G10" s="391">
        <v>517235.14</v>
      </c>
      <c r="H10">
        <v>143</v>
      </c>
      <c r="I10" s="391">
        <v>18336.45</v>
      </c>
      <c r="J10" s="391">
        <v>495688.49</v>
      </c>
      <c r="K10" s="424">
        <v>420772.33</v>
      </c>
      <c r="L10">
        <v>206</v>
      </c>
      <c r="M10">
        <v>50</v>
      </c>
    </row>
    <row r="11" spans="1:13">
      <c r="B11" s="391">
        <v>433567.47</v>
      </c>
      <c r="C11" s="391">
        <v>465.77</v>
      </c>
      <c r="D11" s="391">
        <v>5075.54</v>
      </c>
      <c r="E11" s="391">
        <v>439108.78</v>
      </c>
      <c r="H11" s="391">
        <v>21546.65</v>
      </c>
      <c r="M11" s="392">
        <v>0</v>
      </c>
    </row>
    <row r="12" spans="1:13">
      <c r="A12" t="s">
        <v>306</v>
      </c>
      <c r="B12">
        <v>2912</v>
      </c>
      <c r="C12">
        <v>2</v>
      </c>
      <c r="D12">
        <v>7</v>
      </c>
      <c r="E12">
        <v>2921</v>
      </c>
      <c r="F12" s="391">
        <v>77393.89</v>
      </c>
      <c r="G12" s="391">
        <v>508296.32</v>
      </c>
      <c r="H12">
        <v>200</v>
      </c>
      <c r="I12" s="391">
        <v>20483.18</v>
      </c>
      <c r="J12" s="391">
        <v>484126.17</v>
      </c>
      <c r="K12" s="424">
        <v>410419.25</v>
      </c>
      <c r="L12">
        <v>246</v>
      </c>
      <c r="M12">
        <v>55</v>
      </c>
    </row>
    <row r="13" spans="1:13">
      <c r="B13" s="391">
        <v>429784.31</v>
      </c>
      <c r="C13" s="391">
        <v>178.66</v>
      </c>
      <c r="D13" s="391">
        <v>939.46</v>
      </c>
      <c r="E13" s="391">
        <v>430902.43</v>
      </c>
      <c r="H13" s="391">
        <v>24170.15</v>
      </c>
      <c r="M13" s="392">
        <v>0</v>
      </c>
    </row>
    <row r="14" spans="1:13">
      <c r="A14" t="s">
        <v>314</v>
      </c>
      <c r="B14">
        <v>3068</v>
      </c>
      <c r="C14">
        <v>1</v>
      </c>
      <c r="D14">
        <v>3</v>
      </c>
      <c r="E14">
        <v>3072</v>
      </c>
      <c r="F14" s="391">
        <v>81467.399999999994</v>
      </c>
      <c r="G14" s="391">
        <v>534553.64</v>
      </c>
      <c r="H14">
        <v>177</v>
      </c>
      <c r="I14" s="391">
        <v>19109.55</v>
      </c>
      <c r="J14" s="391">
        <v>512004.38</v>
      </c>
      <c r="K14" s="424">
        <v>433976.69</v>
      </c>
      <c r="L14">
        <v>189</v>
      </c>
      <c r="M14">
        <v>64</v>
      </c>
    </row>
    <row r="15" spans="1:13">
      <c r="B15" s="391">
        <v>452318.99</v>
      </c>
      <c r="C15" s="391">
        <v>274.45</v>
      </c>
      <c r="D15" s="391">
        <v>492.8</v>
      </c>
      <c r="E15" s="391">
        <v>453086.24</v>
      </c>
      <c r="H15" s="391">
        <v>22549.26</v>
      </c>
      <c r="M15" s="392">
        <v>0</v>
      </c>
    </row>
    <row r="16" spans="1:13">
      <c r="A16" t="s">
        <v>399</v>
      </c>
      <c r="B16">
        <v>1996</v>
      </c>
      <c r="C16">
        <v>0</v>
      </c>
      <c r="D16">
        <v>3</v>
      </c>
      <c r="E16">
        <v>1999</v>
      </c>
      <c r="F16" s="391">
        <v>51912.7</v>
      </c>
      <c r="G16" s="391">
        <v>340823.5</v>
      </c>
      <c r="H16">
        <v>106</v>
      </c>
      <c r="I16" s="392">
        <v>10485</v>
      </c>
      <c r="J16" s="391">
        <v>328451.20000000001</v>
      </c>
      <c r="K16" s="424">
        <v>278425.8</v>
      </c>
      <c r="L16">
        <v>147</v>
      </c>
      <c r="M16">
        <v>55</v>
      </c>
    </row>
    <row r="17" spans="1:13">
      <c r="B17" s="391">
        <v>288399.21000000002</v>
      </c>
      <c r="C17" s="392">
        <v>0</v>
      </c>
      <c r="D17" s="391">
        <v>511.59</v>
      </c>
      <c r="E17" s="391">
        <v>288910.8</v>
      </c>
      <c r="H17" s="391">
        <v>12372.3</v>
      </c>
      <c r="M17" s="392">
        <v>0</v>
      </c>
    </row>
    <row r="18" spans="1:13">
      <c r="A18" t="s">
        <v>400</v>
      </c>
      <c r="B18">
        <v>0</v>
      </c>
      <c r="C18">
        <v>0</v>
      </c>
      <c r="D18">
        <v>0</v>
      </c>
      <c r="E18">
        <v>0</v>
      </c>
      <c r="F18" s="392">
        <v>0</v>
      </c>
      <c r="G18" s="392">
        <v>0</v>
      </c>
      <c r="H18">
        <v>0</v>
      </c>
      <c r="I18" s="392">
        <v>0</v>
      </c>
      <c r="J18" s="392">
        <v>0</v>
      </c>
      <c r="K18" s="425">
        <v>0</v>
      </c>
      <c r="L18">
        <v>0</v>
      </c>
      <c r="M18">
        <v>0</v>
      </c>
    </row>
    <row r="19" spans="1:13">
      <c r="B19" s="392">
        <v>0</v>
      </c>
      <c r="C19" s="392">
        <v>0</v>
      </c>
      <c r="D19" s="392">
        <v>0</v>
      </c>
      <c r="E19" s="392">
        <v>0</v>
      </c>
      <c r="H19" s="392">
        <v>0</v>
      </c>
      <c r="M19" s="392">
        <v>0</v>
      </c>
    </row>
    <row r="20" spans="1:13">
      <c r="A20" t="s">
        <v>263</v>
      </c>
      <c r="B20">
        <v>2216</v>
      </c>
      <c r="C20">
        <v>2</v>
      </c>
      <c r="D20">
        <v>13</v>
      </c>
      <c r="E20">
        <v>2231</v>
      </c>
      <c r="F20" s="391">
        <v>58459.76</v>
      </c>
      <c r="G20" s="391">
        <v>385318.9</v>
      </c>
      <c r="H20">
        <v>112</v>
      </c>
      <c r="I20" s="391">
        <v>11537.1</v>
      </c>
      <c r="J20" s="391">
        <v>371739.61</v>
      </c>
      <c r="K20" s="424">
        <v>315322.03999999998</v>
      </c>
      <c r="L20">
        <v>297</v>
      </c>
      <c r="M20">
        <v>50</v>
      </c>
    </row>
    <row r="21" spans="1:13">
      <c r="B21" s="391">
        <v>324608.43</v>
      </c>
      <c r="C21" s="391">
        <v>167.94</v>
      </c>
      <c r="D21" s="391">
        <v>2082.77</v>
      </c>
      <c r="E21" s="391">
        <v>326859.14</v>
      </c>
      <c r="H21" s="391">
        <v>13579.29</v>
      </c>
      <c r="M21" s="392">
        <v>0</v>
      </c>
    </row>
    <row r="22" spans="1:13">
      <c r="A22" t="s">
        <v>41</v>
      </c>
      <c r="B22">
        <v>1947</v>
      </c>
      <c r="C22">
        <v>2</v>
      </c>
      <c r="D22">
        <v>7</v>
      </c>
      <c r="E22">
        <v>1956</v>
      </c>
      <c r="F22" s="391">
        <v>51586.21</v>
      </c>
      <c r="G22" s="391">
        <v>339579.66</v>
      </c>
      <c r="H22">
        <v>100</v>
      </c>
      <c r="I22" s="391">
        <v>9914.59</v>
      </c>
      <c r="J22" s="391">
        <v>327880.44</v>
      </c>
      <c r="K22" s="424">
        <v>278078.86</v>
      </c>
      <c r="L22">
        <v>133</v>
      </c>
      <c r="M22">
        <v>21</v>
      </c>
    </row>
    <row r="23" spans="1:13">
      <c r="B23" s="391">
        <v>286264.96000000002</v>
      </c>
      <c r="C23" s="391">
        <v>324.42</v>
      </c>
      <c r="D23" s="391">
        <v>1404.07</v>
      </c>
      <c r="E23" s="391">
        <v>287993.45</v>
      </c>
      <c r="H23" s="391">
        <v>11699.22</v>
      </c>
      <c r="M23" s="392">
        <v>0</v>
      </c>
    </row>
    <row r="24" spans="1:13">
      <c r="A24" t="s">
        <v>318</v>
      </c>
      <c r="B24">
        <v>3082</v>
      </c>
      <c r="C24">
        <v>2</v>
      </c>
      <c r="D24">
        <v>3</v>
      </c>
      <c r="E24">
        <v>3087</v>
      </c>
      <c r="F24" s="391">
        <v>82609.240000000005</v>
      </c>
      <c r="G24" s="391">
        <v>541940.97</v>
      </c>
      <c r="H24">
        <v>181</v>
      </c>
      <c r="I24" s="391">
        <v>20205.54</v>
      </c>
      <c r="J24" s="391">
        <v>518113.22</v>
      </c>
      <c r="K24" s="424">
        <v>439126.19</v>
      </c>
      <c r="L24">
        <v>242</v>
      </c>
      <c r="M24">
        <v>47</v>
      </c>
    </row>
    <row r="25" spans="1:13">
      <c r="B25" s="391">
        <v>458344.19</v>
      </c>
      <c r="C25" s="391">
        <v>592.11</v>
      </c>
      <c r="D25" s="391">
        <v>395.43</v>
      </c>
      <c r="E25" s="391">
        <v>459331.73</v>
      </c>
      <c r="H25" s="391">
        <v>23827.75</v>
      </c>
      <c r="M25" s="392">
        <v>0</v>
      </c>
    </row>
    <row r="26" spans="1:13">
      <c r="A26" t="s">
        <v>319</v>
      </c>
      <c r="B26">
        <v>2123</v>
      </c>
      <c r="C26">
        <v>5</v>
      </c>
      <c r="D26">
        <v>1</v>
      </c>
      <c r="E26">
        <v>2129</v>
      </c>
      <c r="F26" s="391">
        <v>55584.66</v>
      </c>
      <c r="G26" s="391">
        <v>364503.87</v>
      </c>
      <c r="H26">
        <v>79</v>
      </c>
      <c r="I26" s="391">
        <v>7175.69</v>
      </c>
      <c r="J26" s="391">
        <v>356036.55</v>
      </c>
      <c r="K26" s="424">
        <v>301743.52</v>
      </c>
      <c r="L26">
        <v>218</v>
      </c>
      <c r="M26">
        <v>15</v>
      </c>
    </row>
    <row r="27" spans="1:13">
      <c r="B27" s="391">
        <v>307513.68</v>
      </c>
      <c r="C27" s="391">
        <v>1289.03</v>
      </c>
      <c r="D27" s="391">
        <v>116.5</v>
      </c>
      <c r="E27" s="391">
        <v>308919.21000000002</v>
      </c>
      <c r="H27" s="391">
        <v>8467.32</v>
      </c>
      <c r="M27" s="392">
        <v>0</v>
      </c>
    </row>
    <row r="28" spans="1:13">
      <c r="B28">
        <v>26622</v>
      </c>
      <c r="C28">
        <v>20</v>
      </c>
      <c r="D28">
        <v>77</v>
      </c>
      <c r="E28">
        <v>26719</v>
      </c>
      <c r="F28" s="391">
        <v>700098.02</v>
      </c>
      <c r="G28" s="391">
        <v>4603235.7300000004</v>
      </c>
      <c r="H28">
        <v>1432</v>
      </c>
      <c r="I28" s="391">
        <v>152819.4</v>
      </c>
      <c r="J28" s="391">
        <v>4423072.5599999996</v>
      </c>
      <c r="K28" s="424">
        <v>3750318.31</v>
      </c>
      <c r="L28">
        <v>2072</v>
      </c>
      <c r="M28">
        <v>466</v>
      </c>
    </row>
    <row r="29" spans="1:13">
      <c r="B29" s="392">
        <v>3885526</v>
      </c>
      <c r="C29" s="391">
        <v>3877.45</v>
      </c>
      <c r="D29" s="391">
        <v>13734.26</v>
      </c>
      <c r="E29" s="391">
        <v>3903137.71</v>
      </c>
      <c r="H29" s="391">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2024-05-14T08:38:26Z</dcterms:modified>
</cp:coreProperties>
</file>